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29"/>
  <workbookPr/>
  <bookViews>
    <workbookView xWindow="36616" yWindow="65416" windowWidth="29040" windowHeight="15840" activeTab="0"/>
  </bookViews>
  <sheets>
    <sheet name="Rekapitulace stavby" sheetId="1" r:id="rId1"/>
    <sheet name="SO01 - SO 01 (D.0) – Příp..." sheetId="2" r:id="rId2"/>
    <sheet name="SO02 - SO 02 (D.1) – Traf..." sheetId="3" r:id="rId3"/>
    <sheet name="SO03 - SO 03 (D.2) – Napo..." sheetId="4" r:id="rId4"/>
    <sheet name="SO05 - SO 05 (D.4) – Areá..." sheetId="5" r:id="rId5"/>
    <sheet name="SO06 - SO 06 (D.5) – Přel..." sheetId="6" r:id="rId6"/>
    <sheet name="SO07 - SO 07 (D.6) – Areá..." sheetId="7" r:id="rId7"/>
    <sheet name="SO09 - SO 09 (D.8) – Návr..." sheetId="8" r:id="rId8"/>
    <sheet name="SO10 - SO 10 (D.9) – Demo..." sheetId="9" r:id="rId9"/>
    <sheet name="VRN - VRN – vedlejší rozp..." sheetId="10" r:id="rId10"/>
  </sheets>
  <definedNames>
    <definedName name="_xlnm._FilterDatabase" localSheetId="1" hidden="1">'SO01 - SO 01 (D.0) – Příp...'!$C$118:$L$152</definedName>
    <definedName name="_xlnm._FilterDatabase" localSheetId="2" hidden="1">'SO02 - SO 02 (D.1) – Traf...'!$C$127:$L$1227</definedName>
    <definedName name="_xlnm._FilterDatabase" localSheetId="3" hidden="1">'SO03 - SO 03 (D.2) – Napo...'!$C$124:$L$215</definedName>
    <definedName name="_xlnm._FilterDatabase" localSheetId="4" hidden="1">'SO05 - SO 05 (D.4) – Areá...'!$C$117:$L$144</definedName>
    <definedName name="_xlnm._FilterDatabase" localSheetId="5" hidden="1">'SO06 - SO 06 (D.5) – Přel...'!$C$117:$L$166</definedName>
    <definedName name="_xlnm._FilterDatabase" localSheetId="6" hidden="1">'SO07 - SO 07 (D.6) – Areá...'!$C$121:$L$203</definedName>
    <definedName name="_xlnm._FilterDatabase" localSheetId="7" hidden="1">'SO09 - SO 09 (D.8) – Návr...'!$C$117:$L$151</definedName>
    <definedName name="_xlnm._FilterDatabase" localSheetId="8" hidden="1">'SO10 - SO 10 (D.9) – Demo...'!$C$120:$L$154</definedName>
    <definedName name="_xlnm._FilterDatabase" localSheetId="9" hidden="1">'VRN - VRN – vedlejší rozp...'!$C$116:$L$139</definedName>
    <definedName name="_xlnm.Print_Area" localSheetId="0">'Rekapitulace stavby'!$D$4:$AO$76,'Rekapitulace stavby'!$C$82:$AQ$104</definedName>
    <definedName name="_xlnm.Print_Area" localSheetId="1">'SO01 - SO 01 (D.0) – Příp...'!$C$4:$K$76,'SO01 - SO 01 (D.0) – Příp...'!$C$82:$K$100,'SO01 - SO 01 (D.0) – Příp...'!$C$106:$L$152</definedName>
    <definedName name="_xlnm.Print_Area" localSheetId="2">'SO02 - SO 02 (D.1) – Traf...'!$C$4:$K$76,'SO02 - SO 02 (D.1) – Traf...'!$C$82:$K$109,'SO02 - SO 02 (D.1) – Traf...'!$C$115:$L$1227</definedName>
    <definedName name="_xlnm.Print_Area" localSheetId="3">'SO03 - SO 03 (D.2) – Napo...'!$C$4:$K$76,'SO03 - SO 03 (D.2) – Napo...'!$C$82:$K$106,'SO03 - SO 03 (D.2) – Napo...'!$C$112:$L$215</definedName>
    <definedName name="_xlnm.Print_Area" localSheetId="4">'SO05 - SO 05 (D.4) – Areá...'!$C$4:$K$76,'SO05 - SO 05 (D.4) – Areá...'!$C$82:$K$99,'SO05 - SO 05 (D.4) – Areá...'!$C$105:$L$144</definedName>
    <definedName name="_xlnm.Print_Area" localSheetId="5">'SO06 - SO 06 (D.5) – Přel...'!$C$4:$K$76,'SO06 - SO 06 (D.5) – Přel...'!$C$82:$K$99,'SO06 - SO 06 (D.5) – Přel...'!$C$105:$L$166</definedName>
    <definedName name="_xlnm.Print_Area" localSheetId="6">'SO07 - SO 07 (D.6) – Areá...'!$C$4:$K$76,'SO07 - SO 07 (D.6) – Areá...'!$C$82:$K$103,'SO07 - SO 07 (D.6) – Areá...'!$C$109:$L$203</definedName>
    <definedName name="_xlnm.Print_Area" localSheetId="7">'SO09 - SO 09 (D.8) – Návr...'!$C$4:$K$76,'SO09 - SO 09 (D.8) – Návr...'!$C$82:$K$99,'SO09 - SO 09 (D.8) – Návr...'!$C$105:$L$151</definedName>
    <definedName name="_xlnm.Print_Area" localSheetId="8">'SO10 - SO 10 (D.9) – Demo...'!$C$4:$K$76,'SO10 - SO 10 (D.9) – Demo...'!$C$82:$K$102,'SO10 - SO 10 (D.9) – Demo...'!$C$108:$L$154</definedName>
    <definedName name="_xlnm.Print_Area" localSheetId="9">'VRN - VRN – vedlejší rozp...'!$C$4:$K$76,'VRN - VRN – vedlejší rozp...'!$C$82:$K$98,'VRN - VRN – vedlejší rozp...'!$C$104:$L$139</definedName>
    <definedName name="_xlnm.Print_Titles" localSheetId="0">'Rekapitulace stavby'!$92:$92</definedName>
    <definedName name="_xlnm.Print_Titles" localSheetId="1">'SO01 - SO 01 (D.0) – Příp...'!$118:$118</definedName>
    <definedName name="_xlnm.Print_Titles" localSheetId="2">'SO02 - SO 02 (D.1) – Traf...'!$127:$127</definedName>
    <definedName name="_xlnm.Print_Titles" localSheetId="3">'SO03 - SO 03 (D.2) – Napo...'!$124:$124</definedName>
    <definedName name="_xlnm.Print_Titles" localSheetId="4">'SO05 - SO 05 (D.4) – Areá...'!$117:$117</definedName>
    <definedName name="_xlnm.Print_Titles" localSheetId="5">'SO06 - SO 06 (D.5) – Přel...'!$117:$117</definedName>
    <definedName name="_xlnm.Print_Titles" localSheetId="6">'SO07 - SO 07 (D.6) – Areá...'!$121:$121</definedName>
    <definedName name="_xlnm.Print_Titles" localSheetId="7">'SO09 - SO 09 (D.8) – Návr...'!$117:$117</definedName>
    <definedName name="_xlnm.Print_Titles" localSheetId="8">'SO10 - SO 10 (D.9) – Demo...'!$120:$120</definedName>
    <definedName name="_xlnm.Print_Titles" localSheetId="9">'VRN - VRN – vedlejší rozp...'!$116:$116</definedName>
  </definedNames>
  <calcPr calcId="191029"/>
  <extLst/>
</workbook>
</file>

<file path=xl/sharedStrings.xml><?xml version="1.0" encoding="utf-8"?>
<sst xmlns="http://schemas.openxmlformats.org/spreadsheetml/2006/main" count="19751" uniqueCount="1846">
  <si>
    <t>Export Komplet</t>
  </si>
  <si>
    <t/>
  </si>
  <si>
    <t>2.0</t>
  </si>
  <si>
    <t>False</t>
  </si>
  <si>
    <t>True</t>
  </si>
  <si>
    <t>{eec49987-87fc-4acd-b87a-eaf958d884fb}</t>
  </si>
  <si>
    <t>&gt;&gt;  skryté sloupce  &lt;&lt;</t>
  </si>
  <si>
    <t>0,01</t>
  </si>
  <si>
    <t>21</t>
  </si>
  <si>
    <t>15</t>
  </si>
  <si>
    <t>REKAPITULACE STAVBY</t>
  </si>
  <si>
    <t>v ---  níže se nacházejí doplnkové a pomocné údaje k sestavám  --- v</t>
  </si>
  <si>
    <t>0,001</t>
  </si>
  <si>
    <t>Kód:</t>
  </si>
  <si>
    <t>NovEn_TS1</t>
  </si>
  <si>
    <t>Stavba:</t>
  </si>
  <si>
    <t>Nové energocentrum – Trafostanice TS1 vč. náhradního zdroje elektrické energie</t>
  </si>
  <si>
    <t>KSO:</t>
  </si>
  <si>
    <t>CC-CZ:</t>
  </si>
  <si>
    <t>Místo:</t>
  </si>
  <si>
    <t>Nemocnice Chomutov, o.z.</t>
  </si>
  <si>
    <t>Datum:</t>
  </si>
  <si>
    <t>2. 9. 2022</t>
  </si>
  <si>
    <t>Zadavatel:</t>
  </si>
  <si>
    <t>IČ:</t>
  </si>
  <si>
    <t xml:space="preserve"> </t>
  </si>
  <si>
    <t>DIČ:</t>
  </si>
  <si>
    <t>Zhotovitel:</t>
  </si>
  <si>
    <t>Projektant:</t>
  </si>
  <si>
    <t>64948251</t>
  </si>
  <si>
    <t xml:space="preserve">ALTRON, a.s. </t>
  </si>
  <si>
    <t>CZ64948251</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</si>
  <si>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</si>
  <si>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</si>
  <si>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</si>
  <si>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</si>
  <si>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</si>
  <si>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</si>
  <si>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</si>
  <si>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</si>
  <si>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</si>
  <si>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</si>
  <si>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</si>
  <si>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</si>
  <si>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</si>
  <si>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</si>
  <si>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</si>
  <si>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</si>
  <si>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</si>
  <si>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</si>
  <si>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</si>
  <si>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</si>
  <si>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</si>
  <si>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</si>
  <si>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</si>
  <si>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</si>
  <si>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</si>
  <si>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</si>
  <si>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</si>
  <si>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</si>
  <si>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</si>
  <si>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</si>
  <si>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</si>
  <si>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</si>
  <si>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</si>
  <si>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</si>
  <si>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</si>
  <si>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</si>
  <si>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</si>
  <si>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</si>
  <si>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</si>
  <si>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</si>
  <si>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</si>
  <si>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</si>
  <si>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</si>
  <si>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</si>
  <si>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</si>
  <si>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</si>
  <si>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</si>
  <si>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</si>
  <si>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</si>
  <si>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SO01</t>
  </si>
  <si>
    <t xml:space="preserve">SO 01 (D.0) – Příprava staveniště – hrubé terénní úpravy </t>
  </si>
  <si>
    <t>STA</t>
  </si>
  <si>
    <t>1</t>
  </si>
  <si>
    <t>{3c2c6cbc-f18a-48bf-bc68-47dbdb1fdf31}</t>
  </si>
  <si>
    <t>2</t>
  </si>
  <si>
    <t>SO02</t>
  </si>
  <si>
    <t xml:space="preserve">SO 02 (D.1) – Trafostanice TS1 včetně náhradního zdroje </t>
  </si>
  <si>
    <t>{b4fecebd-624f-4d0a-a48c-9bc0a6226af9}</t>
  </si>
  <si>
    <t>SO03</t>
  </si>
  <si>
    <t xml:space="preserve">SO 03 (D.2) – Napojovací kolektor  </t>
  </si>
  <si>
    <t>{e11aff72-f0fe-466b-9af1-185e45698113}</t>
  </si>
  <si>
    <t>SO05</t>
  </si>
  <si>
    <t xml:space="preserve">SO 05 (D.4) – Areálové vedení VN  </t>
  </si>
  <si>
    <t>{b5d24a6f-8842-45a3-b4ee-70be82bd1a8d}</t>
  </si>
  <si>
    <t>SO06</t>
  </si>
  <si>
    <t xml:space="preserve">SO 06 (D.5) – Přeložky NN vedení </t>
  </si>
  <si>
    <t>{a17d34ee-202e-4b07-8c92-11171fccf03f}</t>
  </si>
  <si>
    <t>SO07</t>
  </si>
  <si>
    <t xml:space="preserve">SO 07 (D.6) – Areálová dešťová kanalizace včetně vsakování </t>
  </si>
  <si>
    <t>{0846c90d-bee9-4151-ab38-9965a63765bd}</t>
  </si>
  <si>
    <t>SO09</t>
  </si>
  <si>
    <t xml:space="preserve">SO 09 (D.8) – Návrh sadových úprav </t>
  </si>
  <si>
    <t>{fae8d712-1027-4c2f-a5e7-e58bd64a1571}</t>
  </si>
  <si>
    <t>SO10</t>
  </si>
  <si>
    <t xml:space="preserve">SO 10 (D.9) – Demolice stávající TS1  </t>
  </si>
  <si>
    <t>{c65d5222-0df2-4624-b829-8b08802964fc}</t>
  </si>
  <si>
    <t>VRN</t>
  </si>
  <si>
    <t xml:space="preserve">VRN – vedlejší rozpočtové náklady </t>
  </si>
  <si>
    <t>{1fe3c956-fe39-4ec8-a6f3-17ce2ef06c53}</t>
  </si>
  <si>
    <t>KRYCÍ LIST SOUPISU PRACÍ</t>
  </si>
  <si>
    <t>Objekt:</t>
  </si>
  <si>
    <t xml:space="preserve">SO01 - SO 01 (D.0) – Příprava staveniště – hrubé terénní úpravy </t>
  </si>
  <si>
    <t>Materiál</t>
  </si>
  <si>
    <t>Montáž</t>
  </si>
  <si>
    <t>REKAPITULACE ČLENĚNÍ SOUPISU PRACÍ</t>
  </si>
  <si>
    <t>Kód dílu - Popis</t>
  </si>
  <si>
    <t>Materiál [CZK]</t>
  </si>
  <si>
    <t>Montáž [CZK]</t>
  </si>
  <si>
    <t>Cena celkem [CZK]</t>
  </si>
  <si>
    <t>Náklady ze soupisu prací</t>
  </si>
  <si>
    <t>-1</t>
  </si>
  <si>
    <t>HSV - Práce a dodávky HSV</t>
  </si>
  <si>
    <t xml:space="preserve">    1 - Zemní práce</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</si>
  <si>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</si>
  <si>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</si>
  <si>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</si>
  <si>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</si>
  <si>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</si>
  <si>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</si>
  <si>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</si>
  <si>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</si>
  <si>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</si>
  <si>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</si>
  <si>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</si>
  <si>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</si>
  <si>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</si>
  <si>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</si>
  <si>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</si>
  <si>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</si>
  <si>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Dodavatel</t>
  </si>
  <si>
    <t>Náklady soupisu celkem</t>
  </si>
  <si>
    <t>HSV</t>
  </si>
  <si>
    <t>Práce a dodávky HSV</t>
  </si>
  <si>
    <t>ROZPOCET</t>
  </si>
  <si>
    <t>Zemní práce</t>
  </si>
  <si>
    <t>K</t>
  </si>
  <si>
    <t>R001</t>
  </si>
  <si>
    <t>4</t>
  </si>
  <si>
    <t>-1261165319</t>
  </si>
  <si>
    <t>VV</t>
  </si>
  <si>
    <t>R002</t>
  </si>
  <si>
    <t>1821765137</t>
  </si>
  <si>
    <t xml:space="preserve">SO02 - SO 02 (D.1) – Trafostanice TS1 včetně náhradního zdroje </t>
  </si>
  <si>
    <t xml:space="preserve">D.1.1 - Architektonicko-stavební řešení </t>
  </si>
  <si>
    <t xml:space="preserve">D.1.2 - Stavebně konstrukční řešení </t>
  </si>
  <si>
    <t xml:space="preserve">D.1.3 - Požárně bezpečnostní řešení </t>
  </si>
  <si>
    <t xml:space="preserve">D.1.4.1 - Zdravotně technické instalace </t>
  </si>
  <si>
    <t xml:space="preserve">D.1.4.2 - Chlazení a vzduchotechnika </t>
  </si>
  <si>
    <t xml:space="preserve">D.1.4.3 - Silnoproudá elektrotechnika – technologická NN </t>
  </si>
  <si>
    <t xml:space="preserve">D.1.4.4 - Silnoproudá elektrotechnika – část VN </t>
  </si>
  <si>
    <t xml:space="preserve">D.1.4.5 - Silnoproudá elektrotechnika – část ochrana proti blesku, uzemnění </t>
  </si>
  <si>
    <t xml:space="preserve">D.1.4.6 - Dohledový systém energocentra  </t>
  </si>
  <si>
    <t xml:space="preserve">D.1.4.7 - Slaboproudá elektrotechnika – část EPS, PZTS, ACS a SK </t>
  </si>
  <si>
    <t xml:space="preserve">D.1.4.8 - Strojní část, výfuk spalin </t>
  </si>
  <si>
    <t xml:space="preserve">D.1.4.9 - Naftové hospodářství </t>
  </si>
  <si>
    <t>D.1.1</t>
  </si>
  <si>
    <t xml:space="preserve">Architektonicko-stavební řešení </t>
  </si>
  <si>
    <t>1763367201</t>
  </si>
  <si>
    <t>455960285</t>
  </si>
  <si>
    <t>D.1.2</t>
  </si>
  <si>
    <t xml:space="preserve">Stavebně konstrukční řešení </t>
  </si>
  <si>
    <t>3</t>
  </si>
  <si>
    <t>D.1.3</t>
  </si>
  <si>
    <t xml:space="preserve">Požárně bezpečnostní řešení </t>
  </si>
  <si>
    <t>5</t>
  </si>
  <si>
    <t>D.1.4.1</t>
  </si>
  <si>
    <t xml:space="preserve">Zdravotně technické instalace </t>
  </si>
  <si>
    <t>16</t>
  </si>
  <si>
    <t>-1924378301</t>
  </si>
  <si>
    <t>-75503642</t>
  </si>
  <si>
    <t>D.1.4.2</t>
  </si>
  <si>
    <t xml:space="preserve">Chlazení a vzduchotechnika </t>
  </si>
  <si>
    <t>2008063193</t>
  </si>
  <si>
    <t>D.1.4.3</t>
  </si>
  <si>
    <t xml:space="preserve">Silnoproudá elektrotechnika – technologická NN </t>
  </si>
  <si>
    <t>64</t>
  </si>
  <si>
    <t>-771668781</t>
  </si>
  <si>
    <t>D.1.4.4</t>
  </si>
  <si>
    <t xml:space="preserve">Silnoproudá elektrotechnika – část VN </t>
  </si>
  <si>
    <t>275694633</t>
  </si>
  <si>
    <t>-1584388839</t>
  </si>
  <si>
    <t>D.1.4.5</t>
  </si>
  <si>
    <t xml:space="preserve">Silnoproudá elektrotechnika – část ochrana proti blesku, uzemnění </t>
  </si>
  <si>
    <t>902529558</t>
  </si>
  <si>
    <t>D.1.4.6</t>
  </si>
  <si>
    <t xml:space="preserve">Dohledový systém energocentra  </t>
  </si>
  <si>
    <t>-1252204143</t>
  </si>
  <si>
    <t>-324789701</t>
  </si>
  <si>
    <t>D.1.4.7</t>
  </si>
  <si>
    <t xml:space="preserve">Slaboproudá elektrotechnika – část EPS, PZTS, ACS a SK </t>
  </si>
  <si>
    <t>-774356140</t>
  </si>
  <si>
    <t>2047067350</t>
  </si>
  <si>
    <t>D.1.4.8</t>
  </si>
  <si>
    <t xml:space="preserve">Strojní část, výfuk spalin </t>
  </si>
  <si>
    <t>-512533173</t>
  </si>
  <si>
    <t>D.1.4.9</t>
  </si>
  <si>
    <t xml:space="preserve">Naftové hospodářství </t>
  </si>
  <si>
    <t>-1221289013</t>
  </si>
  <si>
    <t xml:space="preserve">SO03 - SO 03 (D.2) – Napojovací kolektor  </t>
  </si>
  <si>
    <t>170012430</t>
  </si>
  <si>
    <t>-427667590</t>
  </si>
  <si>
    <t>1636475436</t>
  </si>
  <si>
    <t>-1648261366</t>
  </si>
  <si>
    <t>871174159</t>
  </si>
  <si>
    <t xml:space="preserve">SO05 - SO 05 (D.4) – Areálové vedení VN  </t>
  </si>
  <si>
    <t>90065297</t>
  </si>
  <si>
    <t>317399031</t>
  </si>
  <si>
    <t xml:space="preserve">SO06 - SO 06 (D.5) – Přeložky NN vedení </t>
  </si>
  <si>
    <t>-1419118968</t>
  </si>
  <si>
    <t xml:space="preserve">SO07 - SO 07 (D.6) – Areálová dešťová kanalizace včetně vsakování </t>
  </si>
  <si>
    <t>944377933</t>
  </si>
  <si>
    <t>-798843716</t>
  </si>
  <si>
    <t xml:space="preserve">SO09 - SO 09 (D.8) – Návrh sadových úprav </t>
  </si>
  <si>
    <t>1130521982</t>
  </si>
  <si>
    <t>1767056060</t>
  </si>
  <si>
    <t xml:space="preserve">SO10 - SO 10 (D.9) – Demolice stávající TS1  </t>
  </si>
  <si>
    <t>-1267797572</t>
  </si>
  <si>
    <t>-648268402</t>
  </si>
  <si>
    <t xml:space="preserve">VRN - VRN – vedlejší rozpočtové náklady </t>
  </si>
  <si>
    <t>VRN - Vedlejší rozpočtové náklady</t>
  </si>
  <si>
    <t>Vedlejší rozpočtové náklady</t>
  </si>
  <si>
    <t>1024</t>
  </si>
  <si>
    <t>-718767464</t>
  </si>
  <si>
    <t>-1527668240</t>
  </si>
  <si>
    <t>Provozní vlivy</t>
  </si>
  <si>
    <r>
      <t xml:space="preserve">Všechny položky v tomto rozpočtu zahrnují náklady přesunu hmot.
Nedílnou součásti tohoto výkazu výměr je i technická zpráva, technická specifikace, tabulky zařízení a výkresová dokumentace.
Pokud to není uvedeno jinak (na samostatným řádku), dodávka zahrnuje i montáž zařízení.
Montáž jednotlivých zařízení včetně kotvícího, spojovacího, těsnícího a montážního materiálu.
Jsou-li v soupisu prací a dodávek uvedeny odkazy na firmy, názvy nebo specifická označení výrobků apod., jsou takové odkazy pouze informativní a slouží pouze pro určení technické úrovně a provozních parametrů. Zhotovitel umožňuje v souladu s </t>
    </r>
    <r>
      <rPr>
        <sz val="10"/>
        <rFont val="Arial"/>
        <family val="2"/>
      </rPr>
      <t>§</t>
    </r>
    <r>
      <rPr>
        <sz val="10"/>
        <rFont val="Arial CE"/>
        <family val="2"/>
      </rPr>
      <t>182, zákona č. 134/2016 Sb. o veřejných zakázkach použít i jiných, kvalitativně a technicky obdobných zařízení, která mají podobnou nebo minimálně stejnou kvalitu, účinnost a výkon, parametry použití, ev. hlučnost (která bezpodmínečně splňuje platné hygienické normy). Celková množství u jednotlivých položek položek (kusy, metry) byla odměřena a sečtena ručně a digitálně z výkresů.
Při zpracování nabídky je nutné vycházet ze všech části dokumentace (technické zprávy, všech výkresů a specifikace materiálu) a textové části zadání. Povinností dodavatele je překontrolovat specifikaci materiálu a případný chybějící materiál nebo výkony doplnit a ocenit. Součásti ceny musí být veškeré náklady, aby cena byla konečná a zahrnovala celou dodávku a montáž akce.</t>
    </r>
  </si>
  <si>
    <t>Krajská zdravotní, a.s; Sociální péče 3316/12A, 401 13 Ústí nad Labem</t>
  </si>
  <si>
    <t>Altron, a.s.; Novodvorská 994/138, 142 21 Praha 4 - Braník</t>
  </si>
  <si>
    <t>111201101R00</t>
  </si>
  <si>
    <t>Odstranění křovin i s kořeny na ploše do 1000 m2</t>
  </si>
  <si>
    <t>Spálení křovin a stromů o průměru do 100 mm</t>
  </si>
  <si>
    <t>111201401R00</t>
  </si>
  <si>
    <t>m2</t>
  </si>
  <si>
    <t>113107420R00</t>
  </si>
  <si>
    <t>Odstranění podkladu nad 50 m2,kam.těžené tl.20 cm</t>
  </si>
  <si>
    <t>betonová plocha:512</t>
  </si>
  <si>
    <t>113107625R00</t>
  </si>
  <si>
    <t>Odstranění podkladu nad 50 m2,kam.drcené tl.25 cm</t>
  </si>
  <si>
    <t>113108408R00</t>
  </si>
  <si>
    <t>Odstranění asfaltové vrstvy pl.nad 50 m2, tl. 8 cm</t>
  </si>
  <si>
    <t>živičná plocha:106,5</t>
  </si>
  <si>
    <t>113109415R00</t>
  </si>
  <si>
    <t>Odstranění podkladu pl.nad 50 m2, beton, tl. 15 cm</t>
  </si>
  <si>
    <t>11310941502</t>
  </si>
  <si>
    <t>Příplatek, bourání mazanin se svař.síťí nad 10 cm, jednostranná výztuž svařovanou sítí</t>
  </si>
  <si>
    <t>m3</t>
  </si>
  <si>
    <t>betonová plocha:512*0,15</t>
  </si>
  <si>
    <t>121101103R00</t>
  </si>
  <si>
    <t>Sejmutí ornice s přemístěním přes 100 do 250 m</t>
  </si>
  <si>
    <t>sejmutí humusu:445*0,3</t>
  </si>
  <si>
    <t>162301501R00</t>
  </si>
  <si>
    <t>Vodorovné přemístění křovin do  5000 m</t>
  </si>
  <si>
    <t>171201201R00</t>
  </si>
  <si>
    <t>Uložení sypaniny na skl.-sypanina na výšku přes 2m</t>
  </si>
  <si>
    <t>sejmutá ornice:133,5</t>
  </si>
  <si>
    <t>Staveništní přesun hmot</t>
  </si>
  <si>
    <t xml:space="preserve">    99 - Staveništní přesun hmot</t>
  </si>
  <si>
    <t>979082213R00</t>
  </si>
  <si>
    <t>Vodorovná doprava suti po suchu do 1 km</t>
  </si>
  <si>
    <t>t</t>
  </si>
  <si>
    <t>kamenivo:225,28+281,6</t>
  </si>
  <si>
    <t>beton:184,32</t>
  </si>
  <si>
    <t>živice:18,744</t>
  </si>
  <si>
    <t>979082219R00</t>
  </si>
  <si>
    <t>Příplatek za dopravu suti po suchu za další 1 km</t>
  </si>
  <si>
    <t>do 20km:709,944*19</t>
  </si>
  <si>
    <t>979087212R00</t>
  </si>
  <si>
    <t>Nakládání suti na dopravní prostředky - komunikace</t>
  </si>
  <si>
    <t>979990103R00</t>
  </si>
  <si>
    <t>Poplatek za skládku suti - beton do 30x30 cm</t>
  </si>
  <si>
    <t>979990190</t>
  </si>
  <si>
    <t>Uložení kameniva na skládky</t>
  </si>
  <si>
    <t>979990112R00</t>
  </si>
  <si>
    <t>Poplatek za skládku suti - živice</t>
  </si>
  <si>
    <t>0300010.R.1</t>
  </si>
  <si>
    <t>soub.</t>
  </si>
  <si>
    <t>0300010.R.2</t>
  </si>
  <si>
    <t>Geodetické práce při provádění stavby</t>
  </si>
  <si>
    <t>0300010.R.3</t>
  </si>
  <si>
    <t>Dokumentace výrobní a dílenská, technologické postupy</t>
  </si>
  <si>
    <t>0300010.R.4</t>
  </si>
  <si>
    <t>0300010.R.5</t>
  </si>
  <si>
    <t>0300010.R.6</t>
  </si>
  <si>
    <t xml:space="preserve">Zkoušky a ostatní měření </t>
  </si>
  <si>
    <t>Zajištění veškerých zkoušek, měření a revizí a potřebných kontrol včetně patřičných protokolů o zkouškách, revizních zpráv, kontrolních protokolů, protokolů měření, hlukové měření, povolení užívaní náhradního zdroje elektrické energie atd. potřebných pro kolaudaci</t>
  </si>
  <si>
    <t>Veškerá dokumentace potřebná pro realizaci, schvalovací procesy, vzorkování apod.</t>
  </si>
  <si>
    <t>0300010.R.7</t>
  </si>
  <si>
    <t>Zajištění součinnosti a všech potřebných dokladů při uvádění do provozu a kolaudace, případně pro zkušební provoz</t>
  </si>
  <si>
    <t>0300010.R.8</t>
  </si>
  <si>
    <t xml:space="preserve">Provozní dokumentace včetně provozního řádu </t>
  </si>
  <si>
    <t>0300010.R.9</t>
  </si>
  <si>
    <t xml:space="preserve">Zaškolení obsluhy </t>
  </si>
  <si>
    <t>Náklady spojené s přípravou školících materiálu a přítomnost školitelů u budoucího provozovatele – je předpoklad více termínu s ohledem na nepřetržitý provoz a nemožnost provést školení v jednom termínu za přítomnosti všech pracovníků zajišťujících provoz</t>
  </si>
  <si>
    <t>0300010.R.10</t>
  </si>
  <si>
    <t>0300010.R.11</t>
  </si>
  <si>
    <t xml:space="preserve">Práce v části budovy s navazujícím provozem, zajištění provizorních a ochranných opatření, aby nedošlo k narušení provozu TS1, omezení hlučných a prašných prací v pracovní době, ochranná opatření proti narušení stability stávajících konstrukcí, zohlednění polohy stavby v centru areálu nemocnice
</t>
  </si>
  <si>
    <t>Zkušební provoz</t>
  </si>
  <si>
    <t>Náklady na vedení projektu (náklady na projektového manažera, jeho asistenta při zpracovávaní technologických postupů, přípraváře stavby, plán BOZP, ZOV, měsíčních hlášení, SOD se subdodavateli, zpracování podkladů pro fakturaci, fakturace, účast na kontrolních dnech, vyhodnocení zkušebního provozu, následné odstranění vad a nedodělků, zajištění bankovních záruk a atd.)</t>
  </si>
  <si>
    <t>167101101R00</t>
  </si>
  <si>
    <t>Nakládání výkopku z hor.1-4 v množství do 100 m3</t>
  </si>
  <si>
    <t>po vybouraných podzemních kcí:60,990+46,332</t>
  </si>
  <si>
    <t>162301101R00</t>
  </si>
  <si>
    <t>Vodorovné přemístění výkopku z hor.1-4 do 500 m</t>
  </si>
  <si>
    <t>174101101R00</t>
  </si>
  <si>
    <t>Zásyp jam, rýh, šachet se zhutněním</t>
  </si>
  <si>
    <t>Bourání konstrukcí</t>
  </si>
  <si>
    <t xml:space="preserve">    96 - Bourání konstrukcí</t>
  </si>
  <si>
    <t>961044111R00</t>
  </si>
  <si>
    <t>Bourání základů z betonu prostého</t>
  </si>
  <si>
    <t>základové pasy:(31,6+11,3)*2*0,6*0,9</t>
  </si>
  <si>
    <t>961055111R00</t>
  </si>
  <si>
    <t>Bourání základů železobetonových</t>
  </si>
  <si>
    <t>patky:1,0*1,0*0,5 *12</t>
  </si>
  <si>
    <t>sloupy:0,5*0,5*1,0 *12</t>
  </si>
  <si>
    <t>981012712R00</t>
  </si>
  <si>
    <t>Demolice budov, ŽB skelet, podíl konstr. do 15 %</t>
  </si>
  <si>
    <t>trafostanice:18,8*11,3*6,0 +12,8*11,3*8,0</t>
  </si>
  <si>
    <t>981014314R00</t>
  </si>
  <si>
    <t>Demolice budov mechanizací, zdivo, konstr. do 25 %</t>
  </si>
  <si>
    <t>kolektor:1,1*1,5*35</t>
  </si>
  <si>
    <t>šachta:1,5*1,2*1,8</t>
  </si>
  <si>
    <t>979081111R00</t>
  </si>
  <si>
    <t>Odvoz suti a vybour. hmot na skládku do 1 km</t>
  </si>
  <si>
    <t>979081121R00</t>
  </si>
  <si>
    <t>Příplatek k odvozu za každý další 1 km</t>
  </si>
  <si>
    <t>do 20km:871,2375*19</t>
  </si>
  <si>
    <t>979990101R00</t>
  </si>
  <si>
    <t>Poplatek za sklád.suti-směs bet.a cihel do 30x30cm</t>
  </si>
  <si>
    <t>Vystěhování zařízení a ekologická likvidace</t>
  </si>
  <si>
    <t xml:space="preserve">    Vystěhování zařízení a ekologická likvidace</t>
  </si>
  <si>
    <t>Vystěhování olejových transformátorů včetně ekologické likvidace</t>
  </si>
  <si>
    <t>ks</t>
  </si>
  <si>
    <t>včetně vypuštění a likvidace náplně transformátorů; předání dokumentů o ekologické likvidaci investorovi</t>
  </si>
  <si>
    <t>Vystěhování a demontáž (odpojení) motorgenerátoru s veškerou technologií a včetně ekologické likvidace</t>
  </si>
  <si>
    <t>včetně vypuštění a likvidace paliva, provozních kapalin, chlazení, odpojení od silového napájení a jiné; předání dokumentů o ekologické likvidaci investorovi"</t>
  </si>
  <si>
    <t>Vystěhování a demontáž (odpojení) NN rozvaděčů s veškerou technologií a kabeláže a včetně ekologické likvidace</t>
  </si>
  <si>
    <t>soub</t>
  </si>
  <si>
    <t>R003</t>
  </si>
  <si>
    <t>včetně odpojení od silového napájení a jiné; předání dokumentů o ekologické likvidaci investorovi"</t>
  </si>
  <si>
    <t>R004</t>
  </si>
  <si>
    <t>R005</t>
  </si>
  <si>
    <t>Vystěhování, odpojení a demontáž blíže neurčené technologie vyskytující se v objektu TS1 včetně ekologické likvidace</t>
  </si>
  <si>
    <t>zaslepení areálového topení a jiné technologie; předání dokumentů o ekologické likvidaci investorovi"</t>
  </si>
  <si>
    <t xml:space="preserve">Sadové úpravy </t>
  </si>
  <si>
    <t>167101102R00</t>
  </si>
  <si>
    <t>Nakládání výkopku z hor.1-4 v množství nad 100 m3 ze zemníku)</t>
  </si>
  <si>
    <t>162701105R00</t>
  </si>
  <si>
    <t>Vodorovné přemístění výkopku z hor.1-4 do 10000 m (ze zemníku)</t>
  </si>
  <si>
    <t>181301113R00</t>
  </si>
  <si>
    <t>Rozprostření ornice, rovina, tl.15-20 cm,nad 500m2 (nové plochy)</t>
  </si>
  <si>
    <t>182001121R00</t>
  </si>
  <si>
    <t>Plošná úprava terénu, nerovnosti do 15 cm v rovině</t>
  </si>
  <si>
    <t>183403114R00</t>
  </si>
  <si>
    <t>Obdělání půdy kultivátorováním v rovině (stáv.zelené plochy)</t>
  </si>
  <si>
    <t>183403153R00</t>
  </si>
  <si>
    <t>Obdělání půdy hrabáním, v rovině</t>
  </si>
  <si>
    <t>180402111R00</t>
  </si>
  <si>
    <t>Založení trávníku parkového výsevem v rovině – terén</t>
  </si>
  <si>
    <t>183101213R00</t>
  </si>
  <si>
    <t>Hloub. jamek s výměnou 50% půdy do 0,05 m3, 1:5</t>
  </si>
  <si>
    <t>kus</t>
  </si>
  <si>
    <t>184802111R00</t>
  </si>
  <si>
    <t>Chem. odplevelení před založ. postřikem, v rovině</t>
  </si>
  <si>
    <t>185802113R00</t>
  </si>
  <si>
    <t>Hnojení umělým hnojivem v rovině</t>
  </si>
  <si>
    <t>184102111R00</t>
  </si>
  <si>
    <t>Výsadba dřevin s balem D do 20 cm, v rovině (vč. přesazení)</t>
  </si>
  <si>
    <t>184921096R00</t>
  </si>
  <si>
    <t>Mulčování rostlin tl. do 0,15 m rovina</t>
  </si>
  <si>
    <t>185804312R00</t>
  </si>
  <si>
    <t>Zalití rostlin vodou plochy nad 20 m2 (5x5 l./m2)</t>
  </si>
  <si>
    <t>185851111R00</t>
  </si>
  <si>
    <t>Dovoz vody pro zálivku rostlin do 6 km</t>
  </si>
  <si>
    <t>998231311R00</t>
  </si>
  <si>
    <t>Přesun hmot pro sadovnické a krajin. úpravy do 5km</t>
  </si>
  <si>
    <t>Cererit</t>
  </si>
  <si>
    <t>Roundup</t>
  </si>
  <si>
    <t>l</t>
  </si>
  <si>
    <t>travní semeno parková směs 0,025 kg/m2</t>
  </si>
  <si>
    <t>kg</t>
  </si>
  <si>
    <t>kůrový substrát - mulčování</t>
  </si>
  <si>
    <t>Forsythia intermedia "SPECTABILIS" -zlatice prostřední k. 2,5 l</t>
  </si>
  <si>
    <t>Weigela  "RED PRINCE" - vajgélie k. 2,5 l</t>
  </si>
  <si>
    <t>Pinus mugo - Borovice kleč</t>
  </si>
  <si>
    <t>Chaenomeles superbaa- kdoulovec k. 2,5 l</t>
  </si>
  <si>
    <t>Spiraea japonica - tavolník japonský Darts Red</t>
  </si>
  <si>
    <t>Cotomeaster Dammeri evergreen - Skalník Dammerův</t>
  </si>
  <si>
    <t>R006</t>
  </si>
  <si>
    <t>R007</t>
  </si>
  <si>
    <t>R008</t>
  </si>
  <si>
    <t>R009</t>
  </si>
  <si>
    <t>R010</t>
  </si>
  <si>
    <t>v 2-2,5m</t>
  </si>
  <si>
    <t>v 2-3,5m</t>
  </si>
  <si>
    <t>v 2-m</t>
  </si>
  <si>
    <t>v 1m</t>
  </si>
  <si>
    <t>v 0,8m</t>
  </si>
  <si>
    <t>v 0,3m</t>
  </si>
  <si>
    <t>131301202R00</t>
  </si>
  <si>
    <t>Hloubení zapažených jam v hor.4 do 1000 m3</t>
  </si>
  <si>
    <t>výkop:(23,9+9,6)*4,6*2,7</t>
  </si>
  <si>
    <t>151101102R00</t>
  </si>
  <si>
    <t>Pažení a rozepření stěn rýh - příložné - hl.do 4 m</t>
  </si>
  <si>
    <t>(23,9+9,6)*2,7*2</t>
  </si>
  <si>
    <t>151101112R00</t>
  </si>
  <si>
    <t>Odstranění pažení stěn rýh - příložné - hl. do 4 m</t>
  </si>
  <si>
    <t>výkopek na meziskládku:416,07</t>
  </si>
  <si>
    <t>zpětný zásyp:198,99</t>
  </si>
  <si>
    <t>Vodorovné přemístění výkopku z hor.1-4 do 10000 m</t>
  </si>
  <si>
    <t>přebytečná zemina:416,07-198,99</t>
  </si>
  <si>
    <t>162701109R00</t>
  </si>
  <si>
    <t>Příplatek k vod. přemístění hor.1-4 za další 1 km</t>
  </si>
  <si>
    <t>do 20km:217,08*9</t>
  </si>
  <si>
    <t>Nakládání výkopku z hor.1-4 v množství nad 100 m3</t>
  </si>
  <si>
    <t>175101101R00</t>
  </si>
  <si>
    <t>Obsyp potrubí bez prohození sypaniny</t>
  </si>
  <si>
    <t>zpětný zásyp:(23,9+9,6)*(4,6-2,4)*2,7</t>
  </si>
  <si>
    <t>199000002R00</t>
  </si>
  <si>
    <t>Poplatek za skládku horniny 1- 4</t>
  </si>
  <si>
    <t>Základy, zvláštní zakládaní</t>
  </si>
  <si>
    <t xml:space="preserve">    2 - Základy, zvláštní zakládání </t>
  </si>
  <si>
    <t>273321411R00</t>
  </si>
  <si>
    <t>Železobeton základových desek C 25/30</t>
  </si>
  <si>
    <t>šachtička:1,2*1,2*0,35</t>
  </si>
  <si>
    <t>273361821R00</t>
  </si>
  <si>
    <t>Výztuž základových desek z beton. oceli 10505 (R)</t>
  </si>
  <si>
    <t>šachtička:1,2*1,2*0,35 *0,2</t>
  </si>
  <si>
    <t>279321411R00</t>
  </si>
  <si>
    <t>Železobeton základových zdí C 25/30</t>
  </si>
  <si>
    <t>šachtička:(1,2+0,6)*2*0,7 *0,3</t>
  </si>
  <si>
    <t>279351105R00</t>
  </si>
  <si>
    <t>Bednění stěn základových zdí, oboustranné-zřízení</t>
  </si>
  <si>
    <t>šachtička:(1,2+0,6)*2*0,7 *2</t>
  </si>
  <si>
    <t>279351106R00</t>
  </si>
  <si>
    <t>Bednění stěn základových zdí, oboustranné-odstran.</t>
  </si>
  <si>
    <t>279361821R00</t>
  </si>
  <si>
    <t>Výztuž základových zdí z betonář. oceli 10 505 (R)</t>
  </si>
  <si>
    <t>šachtička:(1,2+0,6)*2*0,7 *0,3 *0,3</t>
  </si>
  <si>
    <t>Svislé a kompletní konstrukce</t>
  </si>
  <si>
    <t>388129330R00</t>
  </si>
  <si>
    <t>Montáž prefa.kanálů ze ŽB tvar U do 6,5 t</t>
  </si>
  <si>
    <t>kanál:10+4</t>
  </si>
  <si>
    <t>388129730R00</t>
  </si>
  <si>
    <t>Montáž prefa.kanálů ze ŽB, krycích desek do 2 t</t>
  </si>
  <si>
    <t>970251200R00</t>
  </si>
  <si>
    <t>Řezání železobetonu hl. řezu 200 mm</t>
  </si>
  <si>
    <t>m</t>
  </si>
  <si>
    <t>zkrácení prefabrikátů:2,4*4+2,2*4</t>
  </si>
  <si>
    <t>výřez pro šachtu:1,2*4</t>
  </si>
  <si>
    <t>59385430.01</t>
  </si>
  <si>
    <t>Energokanál ENK 239/230/203</t>
  </si>
  <si>
    <t>59385414R</t>
  </si>
  <si>
    <t>Deska zákrytová ENK 239/202/15 ZD</t>
  </si>
  <si>
    <t>Podlahy a podlahové konstrukce</t>
  </si>
  <si>
    <t xml:space="preserve">    3 - Svislé a kompletní konstrukce</t>
  </si>
  <si>
    <t xml:space="preserve">    63 - Podlahy a podlahové konstrukce</t>
  </si>
  <si>
    <t>631313611R00</t>
  </si>
  <si>
    <t>Mazanina betonová tl. 8 - 12 cm C 16/20</t>
  </si>
  <si>
    <t>podkladní mazanina:(23,9+9,6)*2,5*0,1</t>
  </si>
  <si>
    <t>pod šachtičkou:1,6*1,6*0,1</t>
  </si>
  <si>
    <t>631361921RT5</t>
  </si>
  <si>
    <t>Výztuž mazanin svařovanou sítí, průměr drátu  6,0, oka 150/150 mm KH20</t>
  </si>
  <si>
    <t>pod podkladní mazaninou:(23,9+9,6)*2,5*0,003</t>
  </si>
  <si>
    <t>pod šachtičkou:1,6*1,6*0,003</t>
  </si>
  <si>
    <t>na přesahy:0,25</t>
  </si>
  <si>
    <t>632411150R00</t>
  </si>
  <si>
    <t>Potěr ze SMS Cemix, ruční zpracování, tl. 50 mm</t>
  </si>
  <si>
    <t>ochranný potěr na kanálu:(23,9+9,6)*2,4*2</t>
  </si>
  <si>
    <t>631571003R00</t>
  </si>
  <si>
    <t>Násyp ze štěrkopísku 0 - 32,  zpevňující</t>
  </si>
  <si>
    <t>pod podkladní mazaninou:(23,9+9,6)*3,0*0,2</t>
  </si>
  <si>
    <t>obsyp kolem šachtičky:(1,6*1,6 -1,3*1,3)*0,5</t>
  </si>
  <si>
    <t>Výplně otvorů</t>
  </si>
  <si>
    <t xml:space="preserve">    64 - Výplně otvorů</t>
  </si>
  <si>
    <t>642945111R00</t>
  </si>
  <si>
    <t>Osazení zárubní ocel. požár. 1křídl.</t>
  </si>
  <si>
    <t>dveře D01:1</t>
  </si>
  <si>
    <t>55330301.01</t>
  </si>
  <si>
    <t>Zárubeň ocelová rámová, 80/180 protipožární</t>
  </si>
  <si>
    <t>Dokončovací kce na pozem. stav.</t>
  </si>
  <si>
    <t>953943122R00</t>
  </si>
  <si>
    <t>Osazení kovových předmětů do betonu, 5 kg / kus</t>
  </si>
  <si>
    <t>rošt Z01:1</t>
  </si>
  <si>
    <t>28697481R</t>
  </si>
  <si>
    <t>Rošt kompozitní 300x300, vč.rámu</t>
  </si>
  <si>
    <t>Z01:1</t>
  </si>
  <si>
    <t>952901221R00</t>
  </si>
  <si>
    <t>Vyčištění průmyslových budov a objektů výrobních</t>
  </si>
  <si>
    <t>(23,9+9,6)*2,4</t>
  </si>
  <si>
    <t xml:space="preserve">    95 - Dokončovací kce na pozem.stav.</t>
  </si>
  <si>
    <t>998012021R00</t>
  </si>
  <si>
    <t>Přesun hmot pro budovy monolitické výšky do 6 m</t>
  </si>
  <si>
    <t>Izolace proti vodě</t>
  </si>
  <si>
    <t xml:space="preserve">    711 - Izolace proti vodě</t>
  </si>
  <si>
    <t>711171559RU2</t>
  </si>
  <si>
    <t>Izolace proti vlhkosti vodorovná, fólií, volně, včetně fólie PVC Alkorplan 35034, tl.1,5 mm</t>
  </si>
  <si>
    <t>podkladní mazanina:(23,9+9,6)*2,5</t>
  </si>
  <si>
    <t>pod šachtičkou:1,6*1,6</t>
  </si>
  <si>
    <t>711172559RU2</t>
  </si>
  <si>
    <t>Izolace proti vlhkosti svislá, fólií, volně, včetně fólie PVC Alkorplan 35034, tl. 1,5 mm</t>
  </si>
  <si>
    <t>přes kanál:(23,9+9,6)*(2,4+2,4*2)</t>
  </si>
  <si>
    <t>711191172RT2</t>
  </si>
  <si>
    <t>Izolace proti zem.vlhkosti,ochr.textilie,vodorovná, včetně dodávky textílie Netex A PP/300, 300 g/m2</t>
  </si>
  <si>
    <t>podkladní mazanina:(23,9+9,6)*2,5 *2</t>
  </si>
  <si>
    <t>pod šachtičkou:1,6*1,6 *2</t>
  </si>
  <si>
    <t>711191272RT2</t>
  </si>
  <si>
    <t>Izolace proti zem.vlhkosti,ochran.textilie,svislá, včetně dodávky textílie Netex A PP/300, 300 g/m2</t>
  </si>
  <si>
    <t>přes kanál:(23,9+9,6)*(2,4+2,4*2) *2</t>
  </si>
  <si>
    <t>Konstrukce zámečnické</t>
  </si>
  <si>
    <t xml:space="preserve">    767 - Konstrukce zámečnické</t>
  </si>
  <si>
    <t>767646510R00</t>
  </si>
  <si>
    <t>Montáž dveří protipožárních jednokřídlových</t>
  </si>
  <si>
    <t>767649191R00</t>
  </si>
  <si>
    <t>Montáž doplňků dveří, samozavírače hydraulického</t>
  </si>
  <si>
    <t>55340836.01</t>
  </si>
  <si>
    <t>dveře ocelové 1kř zateplené 80/180 EW30 DP1 C</t>
  </si>
  <si>
    <t>54917015R</t>
  </si>
  <si>
    <t>samozavírač dveří hydraulický</t>
  </si>
  <si>
    <t>131301112R00</t>
  </si>
  <si>
    <t>Hloubení nezapaž. jam hor.4 do 1000 m3</t>
  </si>
  <si>
    <t>odkop na kótu -1,70:(26,9*13,7 +24,4*11,2)/2 *1,25</t>
  </si>
  <si>
    <t>prohloubení na kótu -3,30:(12,5*5,2 +9,3*2,0)/2 *1,6</t>
  </si>
  <si>
    <t>celková kubatura:</t>
  </si>
  <si>
    <t>odkop na kótu -1,70:26,9*13,7*1,25</t>
  </si>
  <si>
    <t>prohloubení na kótu -3,30:12,5*5,2*1,6</t>
  </si>
  <si>
    <t>prohloubení na kótu -3,90:1,6*1,6*0,6</t>
  </si>
  <si>
    <t>Mezisoučet</t>
  </si>
  <si>
    <t>odpočet nezapaženého výkopku:-468,0112</t>
  </si>
  <si>
    <t>151101201R00</t>
  </si>
  <si>
    <t>Pažení stěn výkopu - příložné - hloubky do 4 m</t>
  </si>
  <si>
    <t>odkop na kótu -1,70:(26,9+13,7)*2*1,55</t>
  </si>
  <si>
    <t>prohloubení na kótu -3,30:(12,5+5,2)*2*1,6</t>
  </si>
  <si>
    <t>151101211R00</t>
  </si>
  <si>
    <t>Odstranění pažení stěn - příložné - hl. do 4 m</t>
  </si>
  <si>
    <t>vykopaná zemina:468,0112+98,1873</t>
  </si>
  <si>
    <t>zpětný zásyp:118,185</t>
  </si>
  <si>
    <t>přebytečná zemina:566,1985-118,185</t>
  </si>
  <si>
    <t>do 20km:448,03135*10</t>
  </si>
  <si>
    <t>175101201R00</t>
  </si>
  <si>
    <t>Obsyp objektu bez prohození sypaniny</t>
  </si>
  <si>
    <t>SV:11,2*1,25*0,5 +15,0*1,25*1,55</t>
  </si>
  <si>
    <t>JV:11,2*1,25*1,55</t>
  </si>
  <si>
    <t>JZ:15,0*1,25*1,55 +11,2*2,8</t>
  </si>
  <si>
    <t xml:space="preserve">Základy, zvláštní zakládání </t>
  </si>
  <si>
    <t>273323611R00</t>
  </si>
  <si>
    <t>Železobeton základ. desek vodostavební C 30/37</t>
  </si>
  <si>
    <t>na kótě -3,60:1,2*1,2 *0,35</t>
  </si>
  <si>
    <t>na kótě -3,00:(10,1*2,6 -0,6*0,6) *0,4</t>
  </si>
  <si>
    <t>na kótě -1,40:14,6*11,2 *0,4</t>
  </si>
  <si>
    <t>na kótě -1,25:4,4*5,5 *0,4</t>
  </si>
  <si>
    <t>na kótě -0,55:(10,0*8,9 -3,8*4,8) *0,4</t>
  </si>
  <si>
    <t>114,256*0,25</t>
  </si>
  <si>
    <t>279323511R00</t>
  </si>
  <si>
    <t>Železobeton základ. zdí vodostavební C 30/37</t>
  </si>
  <si>
    <t>na kótě -3,60:(1,2+0,6)*2*0,3 *0,3</t>
  </si>
  <si>
    <t>na kótě -3,00:(10,1*2 +2,0)*2,1 *0,3</t>
  </si>
  <si>
    <t>na kótě -1,25:(3,8*2+5,5)*0,3 *0,4  +3,8*0,7 *0,3</t>
  </si>
  <si>
    <t>274313511R00</t>
  </si>
  <si>
    <t xml:space="preserve">Beton základových pasů prostý C 12/15 </t>
  </si>
  <si>
    <t>základ rampy:(1,2+9,5+3,2+1,2)*1,0*0,6</t>
  </si>
  <si>
    <t>274351215R00</t>
  </si>
  <si>
    <t>Bednění stěn základových pasů - zřízení</t>
  </si>
  <si>
    <t>základ rampy:(1,2+9,5+3,2+1,2)*1,0*2</t>
  </si>
  <si>
    <t>274351216R00</t>
  </si>
  <si>
    <t>Bednění stěn základových pasů - odstranění</t>
  </si>
  <si>
    <t>na kótě -3,60:(1,2+0,6)*2 *0,7*2</t>
  </si>
  <si>
    <t>na kótě -3,00:(10,1*2 +2,0)*2,5*2</t>
  </si>
  <si>
    <t>na kótě -1,25:(3,8*2+5,5)*0,7*2  +3,8*0,7*2</t>
  </si>
  <si>
    <t>16,68*0,3</t>
  </si>
  <si>
    <t>311271129R00</t>
  </si>
  <si>
    <t>Zdivo nosné z cihel betonových na maltu MC 15</t>
  </si>
  <si>
    <t>přepážka kolektoru:(2,0*1,8 -0,8*1,8)*3</t>
  </si>
  <si>
    <t>levá strana obvod:(10,0*2+ 10,6)*3,7 *0,3</t>
  </si>
  <si>
    <t>-(1,25*0,65 +2,5*1,65 +1,3*2,5*2 +3,5*0,65 +1,1*2,5)*0,3</t>
  </si>
  <si>
    <t>pravá strana obvod:(14,2*2+10,6)*4,5 *0,3</t>
  </si>
  <si>
    <t>-(1,25*0,65 +2,5*0,65*2 ) *0,3</t>
  </si>
  <si>
    <t>-(1,3*2,5*2 +1,1*2,5 +1,8*2,5*3 +1,6*2,5*2) *0,3</t>
  </si>
  <si>
    <t>vnitřní stěny:(10,6+9,4+2,6 +4,8+8,0)*3,7 *0,2</t>
  </si>
  <si>
    <t>(10,6*2+3,3 +2,5+3,3 +5,2*2+3,1)*4,5*0,2 -1,1*2,5*0,2</t>
  </si>
  <si>
    <t>atika:(24,2+10,65)*2*0,4 *0,25</t>
  </si>
  <si>
    <t>rampa:(1,2+9,5+3,2+1,2)*0,8*0,25</t>
  </si>
  <si>
    <t>311351105R00</t>
  </si>
  <si>
    <t>levá strana:(10,0*2+ 10,6) *(3,7 +4,0)</t>
  </si>
  <si>
    <t>(1,25+0,65*2 +2,5+1,65*2 +1,3*2+2,5*4)*0,3</t>
  </si>
  <si>
    <t>(3,5+0,65*2 +1,1+2,5*2)*0,3</t>
  </si>
  <si>
    <t>prostupy:((1,2+3,4)*4 +(2,1+2,7)*4)*0,3</t>
  </si>
  <si>
    <t>pravá strana:(14,2*2+10,6) *(4,5+4,8)</t>
  </si>
  <si>
    <t>(1,25+0,65*2 +2,5*2+0,65*4 +1,3*2+2,5*4)*0,3</t>
  </si>
  <si>
    <t>(1,1+2,5*2 +1,8*3+2,5*6 +1,6*2+2,5*4) *0,3</t>
  </si>
  <si>
    <t>prostupy:((0,15+0,15)*28 +(1,0+0,4)*2 +(1,2+0,4)*2)*0,3</t>
  </si>
  <si>
    <t>(1,6+0,35)*6*0,3</t>
  </si>
  <si>
    <t>vnitřní stěny:(10,6+9,4+2,6 +4,8+8,0)*3,7*2</t>
  </si>
  <si>
    <t>(10,6*2+3,3 +2,5+3,3 +5,2*2+3,1)*4,5*2 +(1,1+2,5*2)*0,2</t>
  </si>
  <si>
    <t>prostupy:((0,5+0,5)*8 +(1,0+0,6)*8 +(0,75+0,25)*2)*0,3</t>
  </si>
  <si>
    <t>((1,0+0,5)*8 +(0,6+0,25)*6 +(0,3+0,25)*2)*0,3</t>
  </si>
  <si>
    <t>atika:(24,2+10,65)*2*0,4 *2</t>
  </si>
  <si>
    <t>rampa:(1,2+9,5+3,2+1,2)*0,8*2</t>
  </si>
  <si>
    <t>311361821R00</t>
  </si>
  <si>
    <t>Výztuž nadzáklad. zdí z betonářské oceli 10505 (R)</t>
  </si>
  <si>
    <t>146,2895*0,3</t>
  </si>
  <si>
    <t>Vodorovné konstrukce</t>
  </si>
  <si>
    <t>411321515R00</t>
  </si>
  <si>
    <t>Stropy deskové ze železobetonu C 30/37</t>
  </si>
  <si>
    <t>nad kolektorem:3,7*2,6 *0,25</t>
  </si>
  <si>
    <t>střecha:24,2*11,2 *0,25</t>
  </si>
  <si>
    <t>411351101RT4</t>
  </si>
  <si>
    <t>Bednění stropů deskových, bednění vlastní -zřízení, systémové, včetně podepření, tl. stropu 24 cm</t>
  </si>
  <si>
    <t>nad kolektorem:3,7*2,6 +(3,7+2,6)*0,25</t>
  </si>
  <si>
    <t>střecha:24,2*11,2 +(21,2+11,2)*0,25</t>
  </si>
  <si>
    <t>prostupy:((0,5+0,5)*4 +(0,15+0,15)*2 +(0,67+0,67)*12)*0,25</t>
  </si>
  <si>
    <t>411351105RT4</t>
  </si>
  <si>
    <t>Bednění stropů trámových, bednění vlastní- zřízení, systémové, včetně podepření, tl. stropu 24 cm</t>
  </si>
  <si>
    <t>411351213R00</t>
  </si>
  <si>
    <t>Bednění stropů deskových, podepření,do 5,9m, 10kPa</t>
  </si>
  <si>
    <t>střecha:24,2*11,2</t>
  </si>
  <si>
    <t>411351214R00</t>
  </si>
  <si>
    <t>Odstranění bednění stropů deskových do 5,9m, 10kPa</t>
  </si>
  <si>
    <t>430320040RA0</t>
  </si>
  <si>
    <t>Schodišťová konstrukce ŽB beton C 25/30,  vč. bednění a výztuže</t>
  </si>
  <si>
    <t>venkovní rampa:(8,5+4,0)*1,2*0,25</t>
  </si>
  <si>
    <t>Komunikace</t>
  </si>
  <si>
    <t>567133115R00</t>
  </si>
  <si>
    <t>Podklad z kameniva zpev.cementem KZC 2 tl.20 cm</t>
  </si>
  <si>
    <t>na kótě -3,90:1,6*1,6</t>
  </si>
  <si>
    <t>na kótě -3,30:11,8*3,5 -1,6*1,6</t>
  </si>
  <si>
    <t>na kótě -1,70:15,5*12,3 +5,0*6,0*2</t>
  </si>
  <si>
    <t>567153115R00</t>
  </si>
  <si>
    <t>Podklad z kameniva zpev.cementem KZC 2 tl.30 cm</t>
  </si>
  <si>
    <t>obsypy kolem objektu:</t>
  </si>
  <si>
    <t>nad kótou -3,9:(1,6*1,6-1,3*1,3)*2</t>
  </si>
  <si>
    <t>nad kótou -3,3:(12,5*1,2 +4,0*1,2)*5</t>
  </si>
  <si>
    <t>nad kótou -1,7:(9,8*10,9 -5,0*6,0)*4</t>
  </si>
  <si>
    <t>33.1</t>
  </si>
  <si>
    <t>33.2</t>
  </si>
  <si>
    <t>564851111RT2</t>
  </si>
  <si>
    <t>564952111R00</t>
  </si>
  <si>
    <t>Podklad z mechanicky zpevněného kameniva tl. 15 cm</t>
  </si>
  <si>
    <t>573111114R00</t>
  </si>
  <si>
    <t>Postřik živičný infiltr.+ posyp,z asfaltu 2 kg/m2</t>
  </si>
  <si>
    <t>573211111R00</t>
  </si>
  <si>
    <t>Postřik živičný spojovací z asfaltu 0,5-0,7 kg/m2</t>
  </si>
  <si>
    <t>33.3</t>
  </si>
  <si>
    <t>33.4</t>
  </si>
  <si>
    <t>33.5</t>
  </si>
  <si>
    <t>577132111R00</t>
  </si>
  <si>
    <t>Beton asfalt. ACO 11+ obrusný, š.nad 3 m, tl. 4 cm</t>
  </si>
  <si>
    <t>příjezdová plocha:26,5*4,5 +6*6/2 +3*3/2</t>
  </si>
  <si>
    <t>podél objektu:34,3*7,0</t>
  </si>
  <si>
    <t>před objektem:12,6*6,0</t>
  </si>
  <si>
    <t>za objektem:11,2*3,7 +3*3/2</t>
  </si>
  <si>
    <t>33.6</t>
  </si>
  <si>
    <t>577152123R00</t>
  </si>
  <si>
    <t>Beton asfalt. ACL 16+ ložný, š. nad 3 m, tl. 6 cm</t>
  </si>
  <si>
    <t xml:space="preserve">Komunikace - SO-08 (areálová komunikace) </t>
  </si>
  <si>
    <t>63</t>
  </si>
  <si>
    <t xml:space="preserve">Podlahy a podlahové konstrukce - SO-08 (areálová komunikace) </t>
  </si>
  <si>
    <t>33.7</t>
  </si>
  <si>
    <t>639571210R00</t>
  </si>
  <si>
    <t>Kačírek pro okapový chodník tl. 100 mm</t>
  </si>
  <si>
    <t>okapový chodníček:24,6*0,5</t>
  </si>
  <si>
    <t>91</t>
  </si>
  <si>
    <t>Doplňující práce na komunikaci - SO-08 (areálová komunikace)</t>
  </si>
  <si>
    <t>33.8</t>
  </si>
  <si>
    <t>33.9</t>
  </si>
  <si>
    <t>33.10</t>
  </si>
  <si>
    <t>917832111RT7</t>
  </si>
  <si>
    <t>Osazení stojat. obrub. bet.bez opěry,lože z C12/15, včetně obrubníku ABO 2 - 15 100/15/25</t>
  </si>
  <si>
    <t>příjezdová plocha:26,5 +17,5</t>
  </si>
  <si>
    <t>podél objektu:34,3</t>
  </si>
  <si>
    <t>před objektem:12,6+6,0</t>
  </si>
  <si>
    <t>91783211102</t>
  </si>
  <si>
    <t>Osazení stojat. obrub. bet.bez opěry,lože z C12/15, včetně obrubníku obloukového</t>
  </si>
  <si>
    <t>příjezdová plocha:9,6+4,8</t>
  </si>
  <si>
    <t>za objektem:4,8</t>
  </si>
  <si>
    <t>916531111RT7</t>
  </si>
  <si>
    <t>Osazení záhon.obrubníků do lože z C12/15 bez opěry, včetně obrubníku   100/5/20 cm</t>
  </si>
  <si>
    <t>okapový chodníček:0,5*2+24,6</t>
  </si>
  <si>
    <t>99</t>
  </si>
  <si>
    <t>Staveništní přesun hmot - SO-08 (areálová komunikace)</t>
  </si>
  <si>
    <t>33.11</t>
  </si>
  <si>
    <t>998225111R00</t>
  </si>
  <si>
    <t>Přesun hmot, pozemní komunikace, kryt živičný</t>
  </si>
  <si>
    <t>62</t>
  </si>
  <si>
    <t>Úpravy povrchu vnější</t>
  </si>
  <si>
    <t>622300141R00</t>
  </si>
  <si>
    <t>Montáž vyrovnávací vrstvy izolantem</t>
  </si>
  <si>
    <t>zateplení atiky:(23,7+10,7)*2*0,25</t>
  </si>
  <si>
    <t>283759203R</t>
  </si>
  <si>
    <t>Deska fasádní polystyrenová EPS 70 F  tl. 60 mm</t>
  </si>
  <si>
    <t>ztratné:0,03</t>
  </si>
  <si>
    <t>622319511R00</t>
  </si>
  <si>
    <t>Izolace suterénu Weber XPS tl. 80 mm, bez PÚ</t>
  </si>
  <si>
    <t>levá část:(9,6*2+11,2)*3,0</t>
  </si>
  <si>
    <t>(4,3+5,4)*2*0,7</t>
  </si>
  <si>
    <t>(10,0+2,6)*2,5</t>
  </si>
  <si>
    <t>pravá část:(14,6*2+11,2)*1,4</t>
  </si>
  <si>
    <t>na kótě -3,60:1,6*1,6 *0,1</t>
  </si>
  <si>
    <t>na kótě -3,00:(10,4*3,0 -1,2*1,2) *0,1</t>
  </si>
  <si>
    <t>na kótě -1,40:15,0*11,6 *0,1</t>
  </si>
  <si>
    <t>na kótě -1,25:4,8*5,8 *0,1</t>
  </si>
  <si>
    <t>na kótě -0,55:(9,9*8,9 -4,4*5,5) *0,1</t>
  </si>
  <si>
    <t>631319153R00</t>
  </si>
  <si>
    <t>Příplatek za přehlaz. mazanin pod povlaky tl. 12cm</t>
  </si>
  <si>
    <t>na kótě -3,60:1,6*1,6 *0,003</t>
  </si>
  <si>
    <t>na kótě -3,00:(10,4*3,0 -1,2*1,2) *0,003</t>
  </si>
  <si>
    <t>na kótě -1,40:15,0*11,6 *0,003</t>
  </si>
  <si>
    <t>na kótě -1,25:4,8*5,8 *0,003</t>
  </si>
  <si>
    <t>na kótě -0,55:(9,9*8,9 -4,4*5,5) *0,003</t>
  </si>
  <si>
    <t xml:space="preserve">Výplně otvorů </t>
  </si>
  <si>
    <t>642943111R00</t>
  </si>
  <si>
    <t>Osazování úhelník.rámů s dveřními křídly 1kř.</t>
  </si>
  <si>
    <t>dveře D12:1</t>
  </si>
  <si>
    <t>dveře D13:1</t>
  </si>
  <si>
    <t>dveře D14:1</t>
  </si>
  <si>
    <t>dveře D15:3</t>
  </si>
  <si>
    <t>dveře D16:2</t>
  </si>
  <si>
    <t>dveře D17:3</t>
  </si>
  <si>
    <t>dveře D18:1</t>
  </si>
  <si>
    <t>dveře D11:1</t>
  </si>
  <si>
    <t>dveře D19:1</t>
  </si>
  <si>
    <t>55330301.02</t>
  </si>
  <si>
    <t>Zárubeň ocelová rámová 110/250, zateplená</t>
  </si>
  <si>
    <t>55330301.03</t>
  </si>
  <si>
    <t>Zárubeň ocelová rámová 130/250, zateplená</t>
  </si>
  <si>
    <t>55330301.04</t>
  </si>
  <si>
    <t>Zárubeň ocelová rámová 2kř 160/250, zateplená</t>
  </si>
  <si>
    <t>55330301.05</t>
  </si>
  <si>
    <t>55330301.06</t>
  </si>
  <si>
    <t>Zárubeň ocelová rámová 110/250</t>
  </si>
  <si>
    <t>55330301.07</t>
  </si>
  <si>
    <t>Zárubeň ocelová rámová 130/250 protipožární</t>
  </si>
  <si>
    <t>94</t>
  </si>
  <si>
    <t>Lešení a stavební výtahy</t>
  </si>
  <si>
    <t>941941031R00</t>
  </si>
  <si>
    <t>Montáž lešení leh.řad.s podlahami,š.do 1 m, H 10 m</t>
  </si>
  <si>
    <t>(24,0+15,0)*2*4,0</t>
  </si>
  <si>
    <t>941941191R00</t>
  </si>
  <si>
    <t>Příplatek za každý měsíc použití lešení k pol.1031</t>
  </si>
  <si>
    <t>za 2 měsíce:312*2</t>
  </si>
  <si>
    <t>941941831R00</t>
  </si>
  <si>
    <t>Demontáž lešení leh.řad.s podlahami,š.1 m, H 10 m</t>
  </si>
  <si>
    <t>94994210101</t>
  </si>
  <si>
    <t>Nájem za hydraulickou zvedací plošinu</t>
  </si>
  <si>
    <t>den</t>
  </si>
  <si>
    <t>95</t>
  </si>
  <si>
    <t>Dokončovací kce na pozem.stav.</t>
  </si>
  <si>
    <t>24,2*11,2</t>
  </si>
  <si>
    <t>953941312R00</t>
  </si>
  <si>
    <t>Osazení hasicího přístroje na stěnu</t>
  </si>
  <si>
    <t>953943111R00</t>
  </si>
  <si>
    <t>Osazení kovových předmětů do zdiva, 1 kg / kus</t>
  </si>
  <si>
    <t>výstražné tabulky:30</t>
  </si>
  <si>
    <t>44984140.01</t>
  </si>
  <si>
    <t>Přístroj hasicí sněhový 21A 6kg</t>
  </si>
  <si>
    <t>44984140.02</t>
  </si>
  <si>
    <t>Přístroj hasicí sněhový 113B 6kg</t>
  </si>
  <si>
    <t>54823021R</t>
  </si>
  <si>
    <t xml:space="preserve">Tabulka výstražná </t>
  </si>
  <si>
    <t>57.2</t>
  </si>
  <si>
    <t>57.1</t>
  </si>
  <si>
    <t>Přístroj hasicí sněhový 113B, sněhový S5B 6kg</t>
  </si>
  <si>
    <t xml:space="preserve">Staveništní přesun hmot </t>
  </si>
  <si>
    <t>711</t>
  </si>
  <si>
    <t>711171559RT1</t>
  </si>
  <si>
    <t>Izolace proti vlhkosti vodorovná, fólií, volně, materiál ve specifikaci</t>
  </si>
  <si>
    <t>na podkladních mazaninách:</t>
  </si>
  <si>
    <t>na kótě -3,60:1,6*1,6</t>
  </si>
  <si>
    <t>na kótě -3,00:10,4*3,0 -1,2*1,2</t>
  </si>
  <si>
    <t>na kótě -1,40:15,0*11,6</t>
  </si>
  <si>
    <t>na kótě -1,25:4,8*5,8</t>
  </si>
  <si>
    <t>na kótě -0,55:9,9*8,9 -4,4*5,5</t>
  </si>
  <si>
    <t>28322091.01</t>
  </si>
  <si>
    <t>Fólie PTFE</t>
  </si>
  <si>
    <t>na podkladních mazaninách:298,7</t>
  </si>
  <si>
    <t>ztratné:0,05</t>
  </si>
  <si>
    <t>711823121RT6</t>
  </si>
  <si>
    <t>Montáž nopové fólie svisle, včetně dodávky fólie DEKDREN T20</t>
  </si>
  <si>
    <t>ochrana podzemní izolace:192,84</t>
  </si>
  <si>
    <t>712</t>
  </si>
  <si>
    <t>Živičné krytiny</t>
  </si>
  <si>
    <t>712311101RZ1</t>
  </si>
  <si>
    <t>Povlaková krytina střech do 10°, za studena ALP, 1 x nátěr - včetně dodávky ALP</t>
  </si>
  <si>
    <t>střecha:23,7*10,7 +(23,7+10,7)*2*0,4</t>
  </si>
  <si>
    <t>712341559RT1</t>
  </si>
  <si>
    <t>Povlaková krytina střech do 10°, NAIP přitavením, 1 vrstva - materiál ve specifikaci</t>
  </si>
  <si>
    <t>712372111RV1</t>
  </si>
  <si>
    <t>Krytina střech do 10° fólie, 4 kotvy/m2, na beton, tl. izolace do 300 mm, fólie ve specifikaci</t>
  </si>
  <si>
    <t>střecha:23,7*10,7</t>
  </si>
  <si>
    <t>atika:(24,2+11,2)*2*0,8</t>
  </si>
  <si>
    <t>712378002R00</t>
  </si>
  <si>
    <t>Atiková okapnice VIPLANYL RŠ 200 mm</t>
  </si>
  <si>
    <t>(24,2+11,2)*2</t>
  </si>
  <si>
    <t>712378103RT2</t>
  </si>
  <si>
    <t>Atiková propust s mřížkou a manžetou z PVC, DN 75 mm</t>
  </si>
  <si>
    <t>K4:4</t>
  </si>
  <si>
    <t>712378006R00</t>
  </si>
  <si>
    <t>Rohová lišta vnější VIPLANYL RŠ 100 mm</t>
  </si>
  <si>
    <t>(23,7+10,7)*2</t>
  </si>
  <si>
    <t>712378007R00</t>
  </si>
  <si>
    <t>Rohová lišta vnitřní VIPLANYL RŠ 100 mm</t>
  </si>
  <si>
    <t>(23,7+10,7)*4</t>
  </si>
  <si>
    <t>712391171RT1</t>
  </si>
  <si>
    <t>Povlaková krytina střech do 10°, podklad. textilie, 1 vrstva - materiál ve specifikaci</t>
  </si>
  <si>
    <t>separační fólie:23,7*10,7</t>
  </si>
  <si>
    <t>283220012R</t>
  </si>
  <si>
    <t>Fólie izolační DEKPLAN 76 tl. 1,5 mm š. 1600 mm, PVC-P s PES výztuží, šedá</t>
  </si>
  <si>
    <t>střecha:310,23</t>
  </si>
  <si>
    <t>na přesahy:0,05</t>
  </si>
  <si>
    <t>62852265R</t>
  </si>
  <si>
    <t>Pás modifikovaný asfalt Glastek 40 special mineral</t>
  </si>
  <si>
    <t>střecha:281,11</t>
  </si>
  <si>
    <t>na přesahy:0,15</t>
  </si>
  <si>
    <t>69366198R</t>
  </si>
  <si>
    <t>Geotextilie FILTEK 300 g/m2 š. 200cm 100% PP</t>
  </si>
  <si>
    <t>na přesahy:0,1</t>
  </si>
  <si>
    <t>713</t>
  </si>
  <si>
    <t>Izolace tepelné</t>
  </si>
  <si>
    <t>713141125R00</t>
  </si>
  <si>
    <t>Izolace tepelná střech, desky, na lepidlo PUK</t>
  </si>
  <si>
    <t>střecha - spádové desky:23,7*10,7</t>
  </si>
  <si>
    <t>atika:(24,2+11,2)*2*0,25</t>
  </si>
  <si>
    <t>713141151R00</t>
  </si>
  <si>
    <t>Izolace tepelná střech kladená na sucho 1vrstvá</t>
  </si>
  <si>
    <t>střecha - horní XPS:23,7*10,7</t>
  </si>
  <si>
    <t>283754631R</t>
  </si>
  <si>
    <t>Deska polystyrenová XPS Austrotherm TOP P GK 70mm</t>
  </si>
  <si>
    <t>střecha - horní EPS:23,7*10,7</t>
  </si>
  <si>
    <t>28375971R</t>
  </si>
  <si>
    <t>Deska spádová EPS 100 BACHL</t>
  </si>
  <si>
    <t>střecha - spádové desky:23,7*10,7 *0,1</t>
  </si>
  <si>
    <t>atika:(24,2+11,2)*2*0,25 *0,03</t>
  </si>
  <si>
    <t>prořezy:0,1</t>
  </si>
  <si>
    <t>764</t>
  </si>
  <si>
    <t xml:space="preserve">Konstrukce klempířské </t>
  </si>
  <si>
    <t>76481469001</t>
  </si>
  <si>
    <t>Oplechování prostupů do D 150mm</t>
  </si>
  <si>
    <t>K7:1</t>
  </si>
  <si>
    <t>76481469002</t>
  </si>
  <si>
    <t>Oplechování prostupů do D 300mm</t>
  </si>
  <si>
    <t>K8:8</t>
  </si>
  <si>
    <t>76481469003</t>
  </si>
  <si>
    <t>Oplechování ostatních výrobků</t>
  </si>
  <si>
    <t>K9:3</t>
  </si>
  <si>
    <t>764815810R00</t>
  </si>
  <si>
    <t>Kotlík sběrný hranatý s výrokem D 100mm</t>
  </si>
  <si>
    <t>K5:4</t>
  </si>
  <si>
    <t>764816134R00</t>
  </si>
  <si>
    <t>Oplechování parapetů, Pz lakovaný plech, rš 345 mm</t>
  </si>
  <si>
    <t>K1:15</t>
  </si>
  <si>
    <t>764819212R00</t>
  </si>
  <si>
    <t>Odpadní trouby kruhové z Pz lak.plechu, D 100 mm</t>
  </si>
  <si>
    <t>K6:16,5</t>
  </si>
  <si>
    <t>766</t>
  </si>
  <si>
    <t xml:space="preserve">Konstrukce truhlářské </t>
  </si>
  <si>
    <t>766492100R00</t>
  </si>
  <si>
    <t>Montáž obložení ostění</t>
  </si>
  <si>
    <t>atika:(24,2*11,2)*2*0,4</t>
  </si>
  <si>
    <t>76667002901</t>
  </si>
  <si>
    <t>Okna plastová barv. s dvojsklem</t>
  </si>
  <si>
    <t>okno D1:1,25*0,65*2</t>
  </si>
  <si>
    <t>okno D2:2,50*0,65</t>
  </si>
  <si>
    <t>okno D3:2,5*0,65*2</t>
  </si>
  <si>
    <t>okno D4:3,5*0,65</t>
  </si>
  <si>
    <t>766690010RAA</t>
  </si>
  <si>
    <t>Desky parapetní aglomer. dodávka a montáž, šířka 20 cm</t>
  </si>
  <si>
    <t>okno D1:1,25*2</t>
  </si>
  <si>
    <t>okno D2:2,50</t>
  </si>
  <si>
    <t>okno D3:2,5*2</t>
  </si>
  <si>
    <t>okno D4:3,5</t>
  </si>
  <si>
    <t>60624186R</t>
  </si>
  <si>
    <t>Překližka stavební fólie hladká bříza tl. 21 mm, 13 vrstev, 2500x1250 mm</t>
  </si>
  <si>
    <t>prořez:0,15</t>
  </si>
  <si>
    <t>767</t>
  </si>
  <si>
    <t xml:space="preserve">Konstrukce zámečnické </t>
  </si>
  <si>
    <t>76742711101</t>
  </si>
  <si>
    <t>Provětr.fasáda, profilovaný tahokov, MV tl.8 cm</t>
  </si>
  <si>
    <t>pohled SV:24,2*4,3 -2,1*0,45*4 -0,85*0,45</t>
  </si>
  <si>
    <t>pohled JV:11,2*4,3 -0,7*2,3 -0,9*2,3*2</t>
  </si>
  <si>
    <t>pohled JZ:24,2*4,3 -3,1*0,45 -0,7*2,3 -1,2*2,3*2 -1,4*2,3*3</t>
  </si>
  <si>
    <t>pohled SZ:11,2*4,3 -0,9*2,3*2</t>
  </si>
  <si>
    <t>76742711102</t>
  </si>
  <si>
    <t>Příplatek za odnímatelné části 210x270cm</t>
  </si>
  <si>
    <t>767510111R00</t>
  </si>
  <si>
    <t>Montáž kanálových krytů - osazení</t>
  </si>
  <si>
    <t>36,28*70,3</t>
  </si>
  <si>
    <t>76759111001</t>
  </si>
  <si>
    <t>Zdvojená podlaha Mero typ2 vč. montáže</t>
  </si>
  <si>
    <t>m 104:7,81</t>
  </si>
  <si>
    <t>m 105:17,06</t>
  </si>
  <si>
    <t>m 106:12,64</t>
  </si>
  <si>
    <t>m 107:45,03</t>
  </si>
  <si>
    <t>m 108:26,39</t>
  </si>
  <si>
    <t>m 109:8,08</t>
  </si>
  <si>
    <t>767641110R00</t>
  </si>
  <si>
    <t>Mtž dveří do oc.zárub.,otvíravých 1kříd</t>
  </si>
  <si>
    <t>767641120R00</t>
  </si>
  <si>
    <t>Mtž dveří do oc.zárub.,otvíravých 2kříd</t>
  </si>
  <si>
    <t>767995104R00</t>
  </si>
  <si>
    <t>Výroba a montáž kov. atypických konstr. do 50 kg</t>
  </si>
  <si>
    <t>schodiště Z01:286</t>
  </si>
  <si>
    <t>zábradlí Z02:47</t>
  </si>
  <si>
    <t>madlo Z03:4,2*5+5</t>
  </si>
  <si>
    <t>poklop Z04:11,5</t>
  </si>
  <si>
    <t>žebřík Z05:148</t>
  </si>
  <si>
    <t>úhelník Z6:49</t>
  </si>
  <si>
    <t>767995105R00</t>
  </si>
  <si>
    <t>Výroba a montáž kov. atypických konstr. do 100 kg</t>
  </si>
  <si>
    <t>nosná kce pororoštů:</t>
  </si>
  <si>
    <t>HEB 140:(3,5*6 +1,3*2)*33,7</t>
  </si>
  <si>
    <t>L120/80/8:((3,25+2,5)*2*3 +(3,5*2+2,0)) *15,1</t>
  </si>
  <si>
    <t>L 80/80/8:(3,5*6  +2,0*5)*9,66</t>
  </si>
  <si>
    <t>7679951091</t>
  </si>
  <si>
    <t>Pozinkování konstrukce vč. dopravních nákladů</t>
  </si>
  <si>
    <t>54917015.01</t>
  </si>
  <si>
    <t>55340836.02</t>
  </si>
  <si>
    <t>dveře ocelové 1kř zateplené 110/250</t>
  </si>
  <si>
    <t>55340836.03</t>
  </si>
  <si>
    <t>dveře ocelové 1kř zateplené 130/250</t>
  </si>
  <si>
    <t>55340836.04</t>
  </si>
  <si>
    <t>dveře ocelové 2kř zateplené 160/250</t>
  </si>
  <si>
    <t>55340836.05</t>
  </si>
  <si>
    <t>dveře ocelové 2kř zateplené 180/250</t>
  </si>
  <si>
    <t>55340836.06</t>
  </si>
  <si>
    <t>dveře ocelové 1kř 110/250</t>
  </si>
  <si>
    <t>55340836.07</t>
  </si>
  <si>
    <t>dveře ocelové 1kř 130/250 EW15 DP1 C</t>
  </si>
  <si>
    <t>553963000R</t>
  </si>
  <si>
    <t>Pororošt pozinkovaný 50/5</t>
  </si>
  <si>
    <t>m 101:7,84</t>
  </si>
  <si>
    <t>m 102:7,8</t>
  </si>
  <si>
    <t>m 103:7,96</t>
  </si>
  <si>
    <t>nad kanálem:2,6*2,0 +3,2*0,9 +2,3*2,0</t>
  </si>
  <si>
    <t>prořez:0,1</t>
  </si>
  <si>
    <t>771</t>
  </si>
  <si>
    <t>Podlahy z dlaždic a obklady</t>
  </si>
  <si>
    <t>77157783101</t>
  </si>
  <si>
    <t>Dilatační podlahová lišta vč.montáže</t>
  </si>
  <si>
    <t>lišta Z07:1,7</t>
  </si>
  <si>
    <t>77157783102</t>
  </si>
  <si>
    <t>Dilatační stěnová lišta vč.montáže</t>
  </si>
  <si>
    <t>lišta Z8:5,6</t>
  </si>
  <si>
    <t>783</t>
  </si>
  <si>
    <t>Nátěry</t>
  </si>
  <si>
    <t>783651102R00</t>
  </si>
  <si>
    <t>Nátěr epoxidový truhlářských výrobků 2x lak</t>
  </si>
  <si>
    <t>nátěr překližky:249,3568*2,5</t>
  </si>
  <si>
    <t>783851113R00</t>
  </si>
  <si>
    <t xml:space="preserve">Nátěr epoxidový stropů </t>
  </si>
  <si>
    <t>m 110:43,96</t>
  </si>
  <si>
    <t>m 111:37,92</t>
  </si>
  <si>
    <t>m 112:16,08</t>
  </si>
  <si>
    <t>78385111302</t>
  </si>
  <si>
    <t>Nátěr epoxidový stěn</t>
  </si>
  <si>
    <t>dle želbet. stěn:16,68/0,3</t>
  </si>
  <si>
    <t>71,2335/0,3</t>
  </si>
  <si>
    <t>65,066/0,2*2</t>
  </si>
  <si>
    <t>78385111303</t>
  </si>
  <si>
    <t>Nátěr epoxidový podlah</t>
  </si>
  <si>
    <t>součást D.1.1</t>
  </si>
  <si>
    <t>Zař. Č. 1, 2 a 3</t>
  </si>
  <si>
    <t>Odvod ztrátového tepla od transformátorů</t>
  </si>
  <si>
    <t>Střešní ventilátor - odvodní</t>
  </si>
  <si>
    <t>1.1, 2.1 a 3.1</t>
  </si>
  <si>
    <t>Technickou specifikaci viz. tabulku zařízení (D.1.4.2-03-a) a technickou specifikaci (D.1.4.2-04-a); součásti dodávky dle technické specifikace je EC technologie pro regulaci otáček, tepelná ochrana motoru zabudovaná ve ventilátoru a revizní vypínač</t>
  </si>
  <si>
    <t>Střešní nástavec pro střešní ventilátor</t>
  </si>
  <si>
    <t>Montáž střešního ventilátoru nízkotlakého včetně příslušenství a koordinace se stavbou</t>
  </si>
  <si>
    <t>Mřížka do čtyřhranného potrubí - základní, rozměr do obvodu 3,26m</t>
  </si>
  <si>
    <t>Mřížka do čtyřhranného potrubí - základní, ber regulace a kotvení do stropu nad rozvodnou</t>
  </si>
  <si>
    <t>Montáž mřížky do čtyřhranného potrubí - umístit do otvoru ve stropě</t>
  </si>
  <si>
    <t xml:space="preserve">Technickou specifikaci viz. technickou specifikace (D.1.4.2-04-a); součást dodávky je i izolace proti kondenzaci </t>
  </si>
  <si>
    <t>Montáž střešního nástavce pro střešní ventilátor včetně izolace a koordinace se stavbou</t>
  </si>
  <si>
    <t>Zař. č. 4</t>
  </si>
  <si>
    <t>Odvod ztrátového tepla z rozvodny NN - nezálohované</t>
  </si>
  <si>
    <t>4.1 a 4.2</t>
  </si>
  <si>
    <t>Zař. č. 5</t>
  </si>
  <si>
    <t>5.1</t>
  </si>
  <si>
    <t>Odvod ztrátového tepla z rozvodny NN - zálohované</t>
  </si>
  <si>
    <t>Zař. č. 6</t>
  </si>
  <si>
    <t>Odvod tepla z rozvodny SLP</t>
  </si>
  <si>
    <t>Vnitřní kanálová jednotka - dodávka včetně spojovacího, kotvícího a montážního materiálu; rozměr a chladící výkon viz tabulku zařízení, resp. technickou specifikaci</t>
  </si>
  <si>
    <t>Technickou specifikaci viz. tabulku zařízení (D.1.4.2-03-a) a technickou specifikaci (D.1.4.2-04-a); součásti dodávky dle technické specifikace kabelový ovládač a modul sledování chod / porucha a součásti kanálové jednotky bude i čerpadlo kondenzátu</t>
  </si>
  <si>
    <t>Montáž vnitřní kanálové jednotky</t>
  </si>
  <si>
    <t>Venkovní vzduchem chlazená kondenzační jednotka - dodávka včetně spojovacího, kotvícího a montážního materiálu; rozměr a chladící výkon viz tabulku zařízení, resp. technickou specifikaci</t>
  </si>
  <si>
    <t xml:space="preserve">Technickou specifikaci viz. tabulku zařízení (D.1.4.2-03-a) a technickou specifikaci (D.1.4.2-04-a); součásti dodávky dle technické specifikace i betónové kostky včetně fólie pro uložení venkovních kondenzačních jednotek na střeše objektu </t>
  </si>
  <si>
    <t>Montáž venkovní vzduchem chlazené kondenzační jednotky</t>
  </si>
  <si>
    <r>
      <t xml:space="preserve">Cu potrubí určené pro systém klimatizací; rozměr </t>
    </r>
    <r>
      <rPr>
        <sz val="9"/>
        <rFont val="Arial"/>
        <family val="2"/>
      </rPr>
      <t>Ø10</t>
    </r>
    <r>
      <rPr>
        <sz val="9"/>
        <rFont val="Arial CE"/>
        <family val="2"/>
      </rPr>
      <t>mm; tloušťka stěny 1.0mm včetně tvarovek</t>
    </r>
  </si>
  <si>
    <r>
      <t xml:space="preserve">Cu potrubí určené pro systém klimatizací; rozměr </t>
    </r>
    <r>
      <rPr>
        <sz val="9"/>
        <rFont val="Arial"/>
        <family val="2"/>
      </rPr>
      <t>Ø16</t>
    </r>
    <r>
      <rPr>
        <sz val="9"/>
        <rFont val="Arial CE"/>
        <family val="2"/>
      </rPr>
      <t>mm; tloušťka stěny 1.0mm včetně tvarovek</t>
    </r>
  </si>
  <si>
    <t>Měděné potrubí určené pro chlazení, klimatizace; vyrobeno dle DIN 8905 (obsah Cu 99,93%); konce uzavřené, případně utěsněné; možné použít tvrdé trubky F22 (R220) - provedení ve svitcích, resp. tvrdé trubky F36 (R290) - provedení v tyčích; dodávka včetně instalačního, montážního, kotvícího a spojovacího materiálu</t>
  </si>
  <si>
    <t>Montáž měděného potrubí</t>
  </si>
  <si>
    <t>Popisné štídky v souladu s ČSN</t>
  </si>
  <si>
    <t>kpl</t>
  </si>
  <si>
    <t>Tepelná izolace s vysokým difúzním odporem; tloušťka izolace 13mm - určena pro Cu potrubí Ø10mm</t>
  </si>
  <si>
    <t>Tepelná izolace s vysokým difúzním odporem; tloušťka izolace 13mm - určena pro Cu potrubí Ø16mm</t>
  </si>
  <si>
    <r>
      <t xml:space="preserve">Tepelná izolace ve vnitřním prostředí na bázi kaučuku s vysokým difúzním odporem </t>
    </r>
    <r>
      <rPr>
        <sz val="7"/>
        <rFont val="Arial"/>
        <family val="2"/>
      </rPr>
      <t>μ</t>
    </r>
    <r>
      <rPr>
        <sz val="7"/>
        <rFont val="Calibri"/>
        <family val="2"/>
      </rPr>
      <t>≥</t>
    </r>
    <r>
      <rPr>
        <sz val="7"/>
        <rFont val="Arial CE"/>
        <family val="2"/>
      </rPr>
      <t>7000 dle EN 12086 (DIN 52615); Tepelnou izolaci ve venkovním prostředí na bázi kaučku s vysokým difúzním odporem μ≥7000 dle EN 12086 (DIN 52615) opatřit vrstvou na ochranu před UV zářením a ochranou před mechanickým poškozením</t>
    </r>
  </si>
  <si>
    <t>Montáž tepelné izolace</t>
  </si>
  <si>
    <t>Komunikační kabel mezi vnitřní a venkovní jednotkou - viz instalační manuály zařízení</t>
  </si>
  <si>
    <t>Vákuování potrubí</t>
  </si>
  <si>
    <t>Tlakové zkoušky potrubí dusíkem dle národních norem ČSN</t>
  </si>
  <si>
    <t>Zprovoznění chladícího okruhu</t>
  </si>
  <si>
    <t>Dodateční množství chladiva - R32</t>
  </si>
  <si>
    <t>V jednotce předpolněné cca 0,2kg / m; skuteční množství se určí až po realizaci potrubí a systému chlazení</t>
  </si>
  <si>
    <t>Plechový žlab pro vedení Cu potrubí ve venkovním prostoru včetně víka žlabu</t>
  </si>
  <si>
    <t>Předpokládaný rozměr žlabu 250x100x1,25mm včetně tvarovek; ve žlabu vést všechny vedení pro chlazení rozvodny SLP</t>
  </si>
  <si>
    <t>Odvod kondenzátu z vnitřních kanálových jednotek - odtoková hadice od vnitřních jednotek systému chlazení a vytvoření stoupacího potrubí s výškou max. 600mm a napojení na rozvod kanalizace</t>
  </si>
  <si>
    <t>Napojení odvodu kondenzátu do dešťové kanalizace objektu</t>
  </si>
  <si>
    <t>Odpadní potrubí z polypropylénu, odolávající vysokým teplotám, vyráběné podle ČSN EN 1451-1, oblast použití B</t>
  </si>
  <si>
    <t>Jedná se o potrubí DN32 a DN40</t>
  </si>
  <si>
    <t>Propláchnutí kanalizačního potrubí</t>
  </si>
  <si>
    <t>6.1</t>
  </si>
  <si>
    <t>6.2</t>
  </si>
  <si>
    <t>Zař. č. 7, 8 a 9</t>
  </si>
  <si>
    <t xml:space="preserve">Odvod tepla ze strojoven NZE č.1 a NZE č.2 </t>
  </si>
  <si>
    <t>Technickou specifikaci viz technickou specifikaci (D.1.4.2-04-a) a výkresovou dokumentaci; tlumič hluku na výdechu vzduchu musí splňovat veškeré technické náležitosti specifikované v projektové dokumentaci (technická zpráva, tabulka zařízení, technická specifikace a výkresový dokumentace)</t>
  </si>
  <si>
    <t>Tlumič hluku na výdechu vzduchu; profil 2100x2500mm a délka 2500mm; konstrukce tlumiče je složená z jednotlivých dílu buňkových tlumičů s náběhy; tlumič hluku je osazen do vzduchotechnického potrubí (součást dodávky tlumiče hluku na výdechu vzduchu);  součást dodávky je utěsnění, kotvení, montážní materiál</t>
  </si>
  <si>
    <t>Tlumič hluku na sání vzduchu; profil 1200x3500mm a délka 2500mm; konstrukce tlumiče je složená z jednotlivých dílu buňkových tlumičů s náběhy; tlumič hluku je osazen do vzduchotechnického kanálu obestavěného stavební konstrukci; součást dodávky je utěsnění, kotvení, utěsnění prostor mezi vlastní konstrukci a stavební konstrukci</t>
  </si>
  <si>
    <t>Montáž tlumiče hluku na výdechu</t>
  </si>
  <si>
    <t>Montáž tlumičů hluku na sáni</t>
  </si>
  <si>
    <t xml:space="preserve">Akustický izolace - tloušťka 100 mm </t>
  </si>
  <si>
    <t>Montáž akustické izolace</t>
  </si>
  <si>
    <t>Technickou specifikaci viz tabulka zařízení (D.1.4.2-03-a) a výkresovou dokumentaci</t>
  </si>
  <si>
    <t>Uzavírací klapka těsná na sání vzduchu; rozměr ŠxV = 1200x3500mm; hmotnost dle výrobní dokumentace; kroutící moment 30Nm; počet pohonů dle výrobní dokumentace (předpoklad min. 2ks servopohonů); servopohon s havarijní funkcí (bez napětí otevřeno); sledování polohy; pohony budou na jedné straně uzavírací klapky těsné; dodávka včetně kotvícího, spojovacího, montážního materiálu</t>
  </si>
  <si>
    <t>Montáž uzavírací klapky těsné</t>
  </si>
  <si>
    <t>Mřížka do stavebního otvoru - základní, rozměr 1,2x3,5m; mřížka zabrání proniknutí zvířat a podobně</t>
  </si>
  <si>
    <t>Montáž mřížky do čtyřhranného potrubí - umístit do otvoru ve steně</t>
  </si>
  <si>
    <t>Mřížka do stavebního otvoru - základní, rozměr 2,1x2,7m; mřížka zabrání proniknutí zvířat a podobně</t>
  </si>
  <si>
    <t>7.1, 8.1</t>
  </si>
  <si>
    <t xml:space="preserve">Radiální ventilátor do čtyřhranníh potrubí s EC technologií včetně ochranní mřížky u sacího otvoru ventilátoru </t>
  </si>
  <si>
    <t>9.1, 9.2</t>
  </si>
  <si>
    <t>Montáž ventilátoru radiálního nízkotlakého potrubního základního do 0,420 m2 včetně kotvícího materiálu</t>
  </si>
  <si>
    <t>Mřížka do čtyřhranného potrubí - osazení na sací otvor ventilátoru</t>
  </si>
  <si>
    <t>Montáž mřížky do čtyřhranného potrubí</t>
  </si>
  <si>
    <t>Čtyřhranné potrubí, třída těsnosti "B" (II. skupina) včetně tvarovek, fitinků, spojovacího, těsnícího a zavěsného materiálu do rozměru obvodu 1,6 m</t>
  </si>
  <si>
    <t>Poznámka: Vzduchotechnické potrubí z oboustranně pozinkovaného plechu, teplotní odolnost potrubí od -30°C až po +100°C, základní provedení potrubí dle EN 1506, těsnost potrubí "B" dle DIN 24147; dodávka včetně tvarovek a fitinků</t>
  </si>
  <si>
    <t>Montáž čtyřhranného vzduchotechnické potrubí</t>
  </si>
  <si>
    <t xml:space="preserve">Zpětná klapka do čtyřhranného potrubí </t>
  </si>
  <si>
    <t>Montáž zpětné klapky do čtyřhranného potrubí</t>
  </si>
  <si>
    <t>Provozní zkouška zařízení, včetně zaregulování systému</t>
  </si>
  <si>
    <t>Součinnost při zaškolování obsluhy</t>
  </si>
  <si>
    <t>Koordinace</t>
  </si>
  <si>
    <t>Revize chladících zařízení</t>
  </si>
  <si>
    <t>Pomocné pracovní lešení</t>
  </si>
  <si>
    <t>Doprava technologie, pracovníků, stěhování technologie a ubytování</t>
  </si>
  <si>
    <t>Předávací dokumetnace včetně dokumentace skutečného provedení stavby</t>
  </si>
  <si>
    <t>Provozní řád technologie instalované v rámci profese</t>
  </si>
  <si>
    <t xml:space="preserve">Drobné stavební přípomoce </t>
  </si>
  <si>
    <t xml:space="preserve">Ostatní </t>
  </si>
  <si>
    <t>Technologie DA</t>
  </si>
  <si>
    <t>Náhradní zdroj energie musí splňovat veškeré technické náležitosti specifikované v projektové dokumentaci (technická zpráva, tabulka zařízení, technická specifikace a výkresový dokumentace)</t>
  </si>
  <si>
    <t>Naftové soustrojí záložního zdroje elektrické energie o výkonu PRIME 650 kVA (PRIME 520 kW) a STAND-BY 715 kVA (STAND-BY 572 kW); soustrojí je chlazené vodou; včetně dopravy z výrobní fabriky na stavbu</t>
  </si>
  <si>
    <t>Třmeny pro upevnění DA k podkladní desce pro DA</t>
  </si>
  <si>
    <t>Ocelová kotva ATS M8x120</t>
  </si>
  <si>
    <t>Montáž záložního zdroje elektrické energie</t>
  </si>
  <si>
    <t>V ceně bude zahrnuto stěhování záložního zdroje z venkovního prostředí do strojovny DA, manipulace a osazení na správné místo v rámci strojovny DA, zložení náhradního zdroje z nákladního auta včetně připojení všech navazujícich technologii a vybudování stěhovací rampy a náklady na vertikální dopravu</t>
  </si>
  <si>
    <t>Zprovoznění a oživení soustrojí náhradního zdroje elektrické energie autorizovanou osobou</t>
  </si>
  <si>
    <t xml:space="preserve">Palivo pro zkoušky - doplnění palivové nádrže v konstrukci motorgenerátoru (NM dle EN 590) bez složky MEŘO </t>
  </si>
  <si>
    <t>Funkční zkoušky se zátěží (SAT) včetně dodávky (pronájmu) umělé zátěže a všech propojovacích silových kabelů, včetně všech souvisejících pracích a činností; požadovaný program zkoušky zatížení v rozsahu minimálně: (převzetí zátěže objektu po výpadku napájení sítě - pouze předehřátý NZE, zkouška zpětného fázování při návratu sítě, zkouška vstřícného fázování na požadovanou zátěž - 3x úspěšný pokus, zkouška skokového převzetí požadované zátěže, zátěžová zkouška v trvání min. 3 hodin do zátěže o nominálním PRIME výkonu NZE s několikrát opakovaným krátkodobým zatížením na nominální STAND-BY výkon DA) včetně vypracování zkušebního protokolu SAT</t>
  </si>
  <si>
    <t>Vybavení strojovny v rozsahu: chrániče sluchu, jednopolové schéma zapojení (vylepeno na zdi), lekárnička (v provedení pro instalaci na stěnu), havarijná sudová sada pro likvidaci ropných havárií</t>
  </si>
  <si>
    <t>Provozně technická dokumentace v rozsahu: návod k obsluze elektrického zdrojového soustrojí, protokol o provedené FAT (FACTORY ACCEPTANCE TEST), protokol o provedené SAT (SITE ACCEPTANCE TEST), návod k obsluze řídícího systému elektrického zdrojového soustrojí, provozní deník elektrického zdrojového soustrojí, zkušební protokol soustrojí, návrh provozního řádu strojovny elektrického zdrojového soustrojí, prohlášení o shodě; veškeré dokumenty budou dodány v českém jazyce, resp. možno dodat v originálním jazyce s českým překladem</t>
  </si>
  <si>
    <t>Zaškolení obsluhy provozovatele v délce 8 hodin</t>
  </si>
  <si>
    <t>hod</t>
  </si>
  <si>
    <t>Tlumiče hluku odvodu spalin od soustrojí NZE</t>
  </si>
  <si>
    <t>Tlumič odtahu spalin v provedení oválném s rozměrem oválu ŠxV = 1500x500mm a délky tlumiče 3000mm + napojovací nátrubky (umístěn ve vnitřním prostředí); konstrukce tlumiče je uvažována z černého plechu s povrchovou úpravou nátěrem; absorpční výplně tlumiče hluku jsou z minerální vlny, která je zabalena do tkaniny pro vysoké teploty a krytá je děrovaným plechem; tlaková ztráta cca 1325 Pa včetně tepelné izolace s minimální tloušťkou 100mm, kde nejvyšší provozní teplota bude 600 °C ve smyslu normy ČSN EN 14 706 a reakce na oheň je A1 a reakce na oheň s ohledem na tvorbu kouře a plamenné hořící částice A2-s1 a včetně oplechování a včetně dopravy na stavbu</t>
  </si>
  <si>
    <t>Tlumič odtahu spalin v provedení oválném s rozměrem oválu ŠxV = 1500x800mm a délky tlumiče 3000mm + napojovací nátrubky (umístěn ve venkovním prostředí - střecha); konstrukce tlumiče je uvažována z černého plechu s povrchovou úpravou nátěrem; absorpční výplně tlumiče hluku jsou z minerální vlny, která je zabalena do tkaniny pro vysoké teploty a krytá je děrovaným plechem; tlaková ztráta cca 1325 Pa včetně tepelné izolace s minimální tloušťkou 100mm, kde nejvyšší provozní teplota bude 600 °C ve smyslu normy ČSN EN 14 706 a reakce na oheň je A1 a reakce na oheň s ohledem na tvorbu kouře a plamenné hořící částice A2-s1 a včetně oplechování a včetně dopravy na stavbu</t>
  </si>
  <si>
    <t>Nosní konstrukce pro uložení I. stupně tlumiče hluku odvodu spalin včetně sestavení v prostoru strojovny DA; přepdokládaná tvar - viz výkresová dokumentace (tvar přizpůsobit skutečnému stavu strojovny DA a s ohledem na hmotnost tlumiče - předpokládaná 1300kg)</t>
  </si>
  <si>
    <t>Rámová konstrukce ukotvená do ŽB stropu je tvořená nosníky, a příslušným spojovacím mateariálem. Pro kotvení do ŽB stropu je navržená mechanická kotva. Rámová konstrukce je galvanicky pozinkovaná. Součást dodávky bude i pružné uložení tlumiče hluku na rámovou konstrukci.</t>
  </si>
  <si>
    <t>Cena zahrnuje i vertiální dopravu, nastěhování, dopravu na staveniště, teda vše potřebné pro nastěhování a uložení tlumičů hluků na své místo</t>
  </si>
  <si>
    <t xml:space="preserve">Uložení tlumičů hluku na kotvící konstrukce v prostoru strojovny a na střeše (na střeše včetně roznášecí konstrukce) </t>
  </si>
  <si>
    <t>Odvod spalin od náhradního zdroje elektrické energie</t>
  </si>
  <si>
    <t>Odvod spalin je navržený jako třívrstvý nerezový spalinovod o průměru DN300/400 a DN450/550; zatřídení prvků min. T600 H1 W2 O50, nerez tloušťky 1,0mm - tloušťka izolace 50mm - nerez 0,6mm</t>
  </si>
  <si>
    <t>Svár DN300</t>
  </si>
  <si>
    <t>Těsnění pro přírubu DN300</t>
  </si>
  <si>
    <t>Přechodka z vyvedení výfuku spalin z NZE do odvodu spalin</t>
  </si>
  <si>
    <t>Koleno 90° s kontrolním otvorem do 600 °C / 5000 Pa</t>
  </si>
  <si>
    <t>Prodloužení 500mm</t>
  </si>
  <si>
    <t>Přechodka z odvodu spalin do tlumiče hluku</t>
  </si>
  <si>
    <t>Přechodka z vyvedení výfuku spalin z tlumiče hluku do odvodu spalin</t>
  </si>
  <si>
    <t>Prodloužení 500mm včetně doměření</t>
  </si>
  <si>
    <t xml:space="preserve">Koleno 90° </t>
  </si>
  <si>
    <t>Základová deska pro mezivpěry</t>
  </si>
  <si>
    <t>Stěnová vzpěra typ III 750mm (pár)</t>
  </si>
  <si>
    <t>Prodloužení 1000mm</t>
  </si>
  <si>
    <t>Prodloužení 1000mm včetně doměření</t>
  </si>
  <si>
    <t xml:space="preserve">Koleno 90°  </t>
  </si>
  <si>
    <t xml:space="preserve">Prodloužení 500mm  </t>
  </si>
  <si>
    <t>Čistící prvek do 600 °C / 5000 Pa</t>
  </si>
  <si>
    <t>Límec / rozeta</t>
  </si>
  <si>
    <t>Základová deska pro mezivzpěry</t>
  </si>
  <si>
    <t>Statické lůžko pevné 50mm</t>
  </si>
  <si>
    <t>Vyfukovací prvek vodorovný s úkosem 45 ° a mřížkou</t>
  </si>
  <si>
    <t>KL-pasta</t>
  </si>
  <si>
    <t>Montážní práce</t>
  </si>
  <si>
    <t>Montážní práce zahrnují montáž spalinovodu, bez instalace tlumičů hluku dodaných zadavatelem stavby, montážní práce zahrnují dopravu, ubytování, lešení, svářečské práce a tím spojené montážní, těsnící a spojovací materiál a stravné</t>
  </si>
  <si>
    <t>Zaměření na stavbě technikem dodavatelské firmy</t>
  </si>
  <si>
    <t>Předání díla dodavatelem spalinové cesty generálnímu dodavateli stavby</t>
  </si>
  <si>
    <t>Provozní zkouška zařízení, včetně nastavení systému</t>
  </si>
  <si>
    <t>Vypracování revize "Zpráva o provedené kontrole spalinové cesty" dle zákona č. 320/2015 Sb. ve znění pozdějších předpisů</t>
  </si>
  <si>
    <t xml:space="preserve">Vytvoření drobných stavebních prostupů stavebními konstrukcemi a jejich následné vyspravení dle požárních úseků </t>
  </si>
  <si>
    <t>Technologické prvky rozvodů naftového hospodářství</t>
  </si>
  <si>
    <t>Dvouplášťová nádrž ocelová, objem nádrže 3,5m3 (rozměry 2,5 x 0,75 x 2m)</t>
  </si>
  <si>
    <t>Dvouplášťová nádrž ocelová musí splňovat veškeré technické náležitosti specifikované v projektové dokumentaci (technická zpráva, tabulka zařízení, technická specifikace a výkresový dokumentace)</t>
  </si>
  <si>
    <r>
      <t>Úprava víka provozní nádrže</t>
    </r>
  </si>
  <si>
    <t>Plnící armatura DN 50</t>
  </si>
  <si>
    <t xml:space="preserve">Výdejní armatura DN 50 </t>
  </si>
  <si>
    <t>Deflagrační koncová protiexplozivní pojistka DN50</t>
  </si>
  <si>
    <t>Jednosměrná detonační rohová protiexplozivní pojistka DN50</t>
  </si>
  <si>
    <t>Obousměrná detonační přímá protiexplozivní pojistka DN25</t>
  </si>
  <si>
    <t>Pojistný ventil DN25, PN16</t>
  </si>
  <si>
    <t>Čerpadlo objemové, Q= 1,5 l/s, H = 20 m, 0,7 kW, IP 55</t>
  </si>
  <si>
    <t>Ruční křídlové čerpadlo, 40l/min., 1"</t>
  </si>
  <si>
    <t>Zpětná klapka přírubová ocelová DN 50 - PN16</t>
  </si>
  <si>
    <t>Kulový kohout ocelový přírubový DN 80 – PN16</t>
  </si>
  <si>
    <t>Kulový kohout ocelový přírubový DN 50 – PN16</t>
  </si>
  <si>
    <t xml:space="preserve">Kulový kohout ocelový přírubový DN 25 – PN16 </t>
  </si>
  <si>
    <t>Koncové šroubení ELAFLEX VK 80</t>
  </si>
  <si>
    <t>Koncové šroubení ELAFLEX VK 50</t>
  </si>
  <si>
    <t xml:space="preserve">Průhledítko DN 50 - PN16 </t>
  </si>
  <si>
    <t xml:space="preserve">Průhledítko DN 25 - PN16 </t>
  </si>
  <si>
    <t>Místní tlakoměr DN15 - PN16</t>
  </si>
  <si>
    <t>Sací koš se zpětnou klapkou DN50</t>
  </si>
  <si>
    <t>Filtr sítový DN50</t>
  </si>
  <si>
    <t>Montáž technologických prvků včetně spojovacího, těsnícího, montážní a kotvícího materiálu</t>
  </si>
  <si>
    <t>soubor</t>
  </si>
  <si>
    <t>Ocelová trubka dle ČSN 5715, materiál 11 353</t>
  </si>
  <si>
    <t>88,9 x 3,6/ 108,0 x 4,0</t>
  </si>
  <si>
    <t>88,9 x 3,6</t>
  </si>
  <si>
    <t>60,3 x 2,9</t>
  </si>
  <si>
    <t xml:space="preserve">m </t>
  </si>
  <si>
    <t>33,7 x 2,6</t>
  </si>
  <si>
    <t>21,3 x 2</t>
  </si>
  <si>
    <t>Ohyb DN 100</t>
  </si>
  <si>
    <t>Ohyb DN 80</t>
  </si>
  <si>
    <t>Ohyb DN 65</t>
  </si>
  <si>
    <t>Ohyb DN 50</t>
  </si>
  <si>
    <t>Ohyb DN 25</t>
  </si>
  <si>
    <t>T-kus 50/50</t>
  </si>
  <si>
    <t>Redukce 50/25</t>
  </si>
  <si>
    <t xml:space="preserve">ks </t>
  </si>
  <si>
    <t>Návarek s vnitřním závitem 1/2"</t>
  </si>
  <si>
    <t>Varná vsuvka s vnějším závitem 3"</t>
  </si>
  <si>
    <t>Příruba plochá ČSN 13 1323 DN 50 PN 6</t>
  </si>
  <si>
    <t>Příruba plochá ČSN 13 1224 DN 80 PN 16</t>
  </si>
  <si>
    <t>Příruba plochá ČSN 13 1224 DN 50 PN 16</t>
  </si>
  <si>
    <t>Příruba plochá ČSN 13 1224 DN 25 PN 16</t>
  </si>
  <si>
    <t>Přírubový spoj DN 50 PN 6</t>
  </si>
  <si>
    <t>Přírubový spoj DN 80 PN 16</t>
  </si>
  <si>
    <t>Přírubový spoj DN 50 PN 16</t>
  </si>
  <si>
    <t>Přírubový spoj DN 25 PN 16</t>
  </si>
  <si>
    <t>Podpěrné konstrukce Profil L 50 x 50 x 5</t>
  </si>
  <si>
    <t>Třmen ON 13 0625 DN 50</t>
  </si>
  <si>
    <t>Závitová tyč M 10</t>
  </si>
  <si>
    <t>Spojovací materiál</t>
  </si>
  <si>
    <t>Ocelové trny pro tyč M10</t>
  </si>
  <si>
    <t>Montáž ocelové trubky včetně spojovacího, těsnícího, montážní a kotvícího materiálu</t>
  </si>
  <si>
    <t>Nátěry potrubních rozvodů, žlabů, podpěrných konstrukcí a ostatní</t>
  </si>
  <si>
    <t>Ocelová stáčecí skříňka musí splňovat veškeré technické náležitosti specifikované v projektové dokumentaci (technická zpráva, tabulka zařízení, technická specifikace a výkresový dokumentace)</t>
  </si>
  <si>
    <t>Kartáčování</t>
  </si>
  <si>
    <t>1 x základní nátěr</t>
  </si>
  <si>
    <t>2 x vrchní email</t>
  </si>
  <si>
    <t>Zkoušky těsnosti technologického zařízení</t>
  </si>
  <si>
    <t>Funkční zkoušky technologického zařízení</t>
  </si>
  <si>
    <t>Provozní zkoušky technologického zařízení</t>
  </si>
  <si>
    <t>Bezpečnostní označení, štítky, tabulky</t>
  </si>
  <si>
    <t>Doprava</t>
  </si>
  <si>
    <t>Režie</t>
  </si>
  <si>
    <t xml:space="preserve">Strojní část MAR naftového hospodářství </t>
  </si>
  <si>
    <t>Objemové měřidlo s přenosem</t>
  </si>
  <si>
    <t>Kulový kohout přírubový ocelový DN 50–PN16 s  elektrickým pohonem 230 V</t>
  </si>
  <si>
    <t xml:space="preserve">Kulový kohout ocelový přírubový se signalizací polohy DN 50 - 16 </t>
  </si>
  <si>
    <t>Systém kontroly těsnosti mezipláště potrubí - tlakový</t>
  </si>
  <si>
    <t>Montáž veškeré strojní část MAR včetně spojovacího, těsnícího, montážní a kotvícího materiálu</t>
  </si>
  <si>
    <t>Zařízení elektrotechnoologie naftového hospodářství</t>
  </si>
  <si>
    <t>Rozvaděče technologie NH - umístěné v silových rozvaděčích</t>
  </si>
  <si>
    <t>Signalizační skříň pro stáčecí šachtu - osazení dle schématu</t>
  </si>
  <si>
    <t xml:space="preserve">Kompletní řídící systém naftového hospodářství </t>
  </si>
  <si>
    <t xml:space="preserve">Rozváděč pozostává s veškerých komponent, které jsou uvedené v TZ, ve výkresové dokumentace a taky i ve VV </t>
  </si>
  <si>
    <t>Rozváděč dohledového systému umístěný v rozvodně SLP, skříň oceloplechová, montážní plech; rozměr rozváděče š: 800mm x h: 800mm x v: 2000mm + sokl: 100mm</t>
  </si>
  <si>
    <t xml:space="preserve">Spínaný zdroj DC, 24V / 10A, instalace na DIN lištu, kontakt DC - OK, LED status včetně zapojení a montáže </t>
  </si>
  <si>
    <t>DC redundantní modul - diodový můstek, 24V/20A, DIN, kontakt vstupy OK, LED status včetně zapojení a montáže</t>
  </si>
  <si>
    <t>DC-UPS modul, 24V/10A, DIN, monitoring 3x DO, RS232, LED status, LCD včetně zapojení a montáže</t>
  </si>
  <si>
    <t>Bateriový modul, 24V/12Ah, teplotní čidlo pro teplotní komepnzaci</t>
  </si>
  <si>
    <t xml:space="preserve">Elektronický jistič, 24Vdc, 8x 1-6, DIN
dálková signalizace a ovládání
</t>
  </si>
  <si>
    <t>PLC, CPU modul, DIN, 24Vdc, slot SDHC plombovatelný, modulární architektura</t>
  </si>
  <si>
    <t>PLC, 16x DI modul, 24Vdc, DIN, 16x LED, 3ms</t>
  </si>
  <si>
    <t>PLC, 16x DO, 24Vdc, DIN, 8x LED, 500mA</t>
  </si>
  <si>
    <t>PLC, 8x AI, Pt100, Pt1000 ... 2w</t>
  </si>
  <si>
    <t>PLC, 8x AO, 0-10V, 2w</t>
  </si>
  <si>
    <t>PLC, modul zakončení sběrnice</t>
  </si>
  <si>
    <t>Ethernet Switch, 19"/1U, 24x 10/100/1000 + 2x SFP, 
mng, 24Vdc</t>
  </si>
  <si>
    <t>uServer, CPU: Intel i5 2x Core 2,5GHz, 
RAM: 16GB, SSD: 256GB, PWR: 24Vdc</t>
  </si>
  <si>
    <t>SW licence monitorovacího systému</t>
  </si>
  <si>
    <t>SW licence pro PLC</t>
  </si>
  <si>
    <t>Kompaktní sériový server, DIN, 9-48Vdc
2x RS422/RS485-2/4W, DIN</t>
  </si>
  <si>
    <t xml:space="preserve">GSM MoDem, DIN, anténa, 24Vdc, ETH, 
+ držák DIN, napájecí kabel, anténa </t>
  </si>
  <si>
    <t>Kombinované teplotně-vlhkostní čidlo, RS485, 12-24Vdc</t>
  </si>
  <si>
    <t>Rozbočovač RS485, 1+8x RJ45, napájení: +8 až +30Vdc</t>
  </si>
  <si>
    <t>Montážní kit pro Temp / HTemp / S-Hub / Spider</t>
  </si>
  <si>
    <t>HWg-WLD Relay</t>
  </si>
  <si>
    <t>WLD sensing cable A - 10m</t>
  </si>
  <si>
    <t>WLD A prolong cable 5m</t>
  </si>
  <si>
    <t>J-clips 10 for WLD cable (10pc)</t>
  </si>
  <si>
    <t>Bodová detekce zaplavení, 1x DO, 24Vdc</t>
  </si>
  <si>
    <t>Snímač teploty Pt1000</t>
  </si>
  <si>
    <t>Kabel 1-CYA 10 žl/z</t>
  </si>
  <si>
    <t>Kabel CYKY 3x 2,5</t>
  </si>
  <si>
    <t>Kabel Li-YCY 2x 0,75</t>
  </si>
  <si>
    <t>Kabel YSLCY 7x 0,5</t>
  </si>
  <si>
    <t>Kabel YSLY 5x 0,5</t>
  </si>
  <si>
    <t>Kabel UTP Cat.5e</t>
  </si>
  <si>
    <t>Kabel FTP Cat.5e</t>
  </si>
  <si>
    <t>dobudovani tras</t>
  </si>
  <si>
    <t>Spotřební, pomocný, drobný materiál a instalační materiál</t>
  </si>
  <si>
    <t>Provedení provozních zkoušek</t>
  </si>
  <si>
    <t>Ubytování</t>
  </si>
  <si>
    <t>noc</t>
  </si>
  <si>
    <t>Realizační dokumentace
a Dokumentace skutečného provedení stavby</t>
  </si>
  <si>
    <t>Spínaný DC zdroj, 24V/10A, DIN, kontakt DC-OK, LED status</t>
  </si>
  <si>
    <t>DC redundantní modul - diodový můstek, 24V/20A, DIN, kontakt vstupy OK, LED status</t>
  </si>
  <si>
    <t>DC-UPS modul, 24V/10A, DIN, monitoring 3x DO, RS232, LED status, LCD</t>
  </si>
  <si>
    <t>Ethernet switch 16x 10/100, DIN, dual 12-48Vdc</t>
  </si>
  <si>
    <t xml:space="preserve">Spínaný DC zdroj s integrovanou UPS, 24V/5A, DIN, 
3x DO, LED </t>
  </si>
  <si>
    <t>Uvedení do provozu</t>
  </si>
  <si>
    <t xml:space="preserve">Vypracování revize </t>
  </si>
  <si>
    <t>Hromosvod</t>
  </si>
  <si>
    <t>Ochranný úhelník</t>
  </si>
  <si>
    <t>Zkušební svorka</t>
  </si>
  <si>
    <t>Jímací tyč v=2,5m, včetně podpěry</t>
  </si>
  <si>
    <t>Jímací tyč v=2m, včetně podpěry</t>
  </si>
  <si>
    <t>Jímací tyč v=1,5m, včetně podpěry</t>
  </si>
  <si>
    <t>Jímací tyč v=1m, včetně podpěry</t>
  </si>
  <si>
    <t>Pomocný jímač v=0,5m</t>
  </si>
  <si>
    <t>Vedení bleskosvodu AlMgSi 8 mm</t>
  </si>
  <si>
    <t>Podpěra bleskosvodu na plochou střechu</t>
  </si>
  <si>
    <t>Kotva bleskosvodu na fasádu</t>
  </si>
  <si>
    <t>Svorka univerzální</t>
  </si>
  <si>
    <t>Svorka jímačová</t>
  </si>
  <si>
    <t>Montáž vývodu uzemnění</t>
  </si>
  <si>
    <t>Montáž jímací tyče</t>
  </si>
  <si>
    <t>Montáž svodu, zkušební svorka</t>
  </si>
  <si>
    <t>Revize el.zařízení</t>
  </si>
  <si>
    <t>Drobný montážní materiál</t>
  </si>
  <si>
    <t xml:space="preserve">Uzemnění </t>
  </si>
  <si>
    <t>Zemnící pás FeZn 30/4</t>
  </si>
  <si>
    <t>Zemnící vodič FeZn 10 mm</t>
  </si>
  <si>
    <t>Zemnící svorka SR2b (pásek/pásek)</t>
  </si>
  <si>
    <t>Zemnící svorka SR3b (pásek/drát)</t>
  </si>
  <si>
    <t>Dilatační spojka zemnění</t>
  </si>
  <si>
    <t>Vypracování revizní zprávy za celek</t>
  </si>
  <si>
    <t>Účast zhotovitele na kontrolních dnech</t>
  </si>
  <si>
    <t>Výrobní dokumentace / dílenská</t>
  </si>
  <si>
    <t>Poznámka: Všechny položky v tomto rozpočtu zahrnují náklady přesunu hmot.
Nedílnou součásti tohoto výkazu výměr / rozpočtu je i technická zpráva, technická specifikace, tabulky zařízení a výkresová dokumentace.
Pokud to není uvedeno jinak (na samostatným řádku), dodávka zahrnuje i montáž zařízení.
Montáž jednotlivých zařízení včetně kotvícího, spojovacího, těsnícího a montážního materiálu.</t>
  </si>
  <si>
    <t>Rozváděč VN v sestavě polí V-M-V-V-F-F-F-C, specifikace rozváděče VN je součástí PD</t>
  </si>
  <si>
    <t>Rozváděč VN musí splňovat veškeré technické náležitosti specifikované v projektové dokumentaci (technická zpráva, technická specifikace a výkresový dokumentace)</t>
  </si>
  <si>
    <t>Transformátor musí splňovat veškeré technické náležitosti specifikované v projektové dokumentaci (technická zpráva, technická specifikace a výkresový dokumentace) včetně ECODESIGN 2</t>
  </si>
  <si>
    <t>Suchý transformátor 22/0,4 kV, 1000 kVA, Dyn1, uk=6%,  hlídání teploty transformátoru, krytí IP00, podle samostatné specifikace, včetně vybavení hlídání teplot vinutí</t>
  </si>
  <si>
    <t>Kabel 3x 22-AXEKVCEY 1x240</t>
  </si>
  <si>
    <t>Kabel 3x 22-AXEKVCEY 1x70</t>
  </si>
  <si>
    <t>Vybavení TS ochrannými a pracovními pomůckami podle specifikace v technické zprávě a PNE 38 1981-ed.4</t>
  </si>
  <si>
    <t>Přenosný detektor SF6</t>
  </si>
  <si>
    <t>Montáž komplet rozváděče VN</t>
  </si>
  <si>
    <t>Ukončení kabelu 1x240 mm2 ve VN integrovaným konektorem do odběratelského rozváděče VN</t>
  </si>
  <si>
    <t>Ukončení kabelu 1x70 mm2 ve VN integrovaným konektorem do odběratelského rozváděče VN</t>
  </si>
  <si>
    <t>Uložení a montáž transformátoru, včetně transportu a usazení do kobky</t>
  </si>
  <si>
    <t>Montáž a oživení kontrolního systému tepelných relé</t>
  </si>
  <si>
    <t>obvodový zemnící pásek FeZn 30x4 v rozvodnách VN a v transformovnách</t>
  </si>
  <si>
    <t>Podpěry pro zemnící pásek FeZn 30x4 např PV44</t>
  </si>
  <si>
    <t>Svorka pásek/pásek</t>
  </si>
  <si>
    <t>Svodič přepětí 3ks (1kus = 1 fáze)</t>
  </si>
  <si>
    <t>sada</t>
  </si>
  <si>
    <t>Dřevěné zábrany cca 2758x80x40mm červená/bílá</t>
  </si>
  <si>
    <t>1-CYA 1x120 zelenožlutá</t>
  </si>
  <si>
    <t>1-CYA 1x70 zelenožlutá</t>
  </si>
  <si>
    <t>1-CYA 1x50 zelenožlutá</t>
  </si>
  <si>
    <t>Skříň obchodního měření USM vč. kabeláže a trubek dle standardu ČEZdi</t>
  </si>
  <si>
    <t>Tlumiče vybrací a hluku např. EK 290/K, sada pro jeden transformátor</t>
  </si>
  <si>
    <t>Kabel CYKY 4x1,5</t>
  </si>
  <si>
    <t>Kabel CYKY 4x6</t>
  </si>
  <si>
    <t>Rozvodnice s min. krytím IP43 vybavená pojistkovým odpínačem OPV10/3 a 3x pojistkou PV10 gG 25A</t>
  </si>
  <si>
    <t xml:space="preserve">Kompenzační kondezátor 10kVAr pro chod transformátoru na prázdno </t>
  </si>
  <si>
    <t>Ekvpipotenciální přípojnice</t>
  </si>
  <si>
    <t>Koordinace, plánování vypínání</t>
  </si>
  <si>
    <t>Profesní koordinace</t>
  </si>
  <si>
    <t>Zajištění dokladů pro uvedení stavby do užívání</t>
  </si>
  <si>
    <t>Kabelové štítky</t>
  </si>
  <si>
    <t>Najetí kabelů 22kV</t>
  </si>
  <si>
    <t>Najetí transformátorů</t>
  </si>
  <si>
    <t xml:space="preserve">Kompletní VN zkouška instalace </t>
  </si>
  <si>
    <t>Spoluprace s revizním technikem</t>
  </si>
  <si>
    <t>Vypracování dokumentace pro údržbu</t>
  </si>
  <si>
    <t>Vypracování dílenské dokumentace</t>
  </si>
  <si>
    <t>Hydranty</t>
  </si>
  <si>
    <t>Zemnící pásek FeZn 30x4</t>
  </si>
  <si>
    <t>Montáž zemnícího pásku FeZn 30x4</t>
  </si>
  <si>
    <t>Hybridní kabelová spojka (22-AXEKVCEY / olej. kabel)</t>
  </si>
  <si>
    <t>Chránička d=200mm</t>
  </si>
  <si>
    <t>Výstražná fólie 33mm</t>
  </si>
  <si>
    <t>Demontáž a likvidace stávajících kabelů</t>
  </si>
  <si>
    <t>Montáž kabelů VN 22kV</t>
  </si>
  <si>
    <t>Vytyčení trasy kabelového vedení (podzemního)</t>
  </si>
  <si>
    <t>Hloubení kabelových rýh ručně šířka 450mm, hloubka 1700mm, hornina třídy 2-4</t>
  </si>
  <si>
    <t>bm</t>
  </si>
  <si>
    <t>Výkop stávající kabeláže</t>
  </si>
  <si>
    <t>Kabelové lože včetně podsypu, zhutnění a urovnání povrchu, obetonování chráničky, zakrytí plastovou fólií, viz PD</t>
  </si>
  <si>
    <t>Zásyp kabelových rýh strojně</t>
  </si>
  <si>
    <t>Zásyp kabelových rýh strojně po demontované stávající kabeláži</t>
  </si>
  <si>
    <t>Zatravnění</t>
  </si>
  <si>
    <t>Stavební přípomoci</t>
  </si>
  <si>
    <t>Celková prohlídka a vyhotovení revizní zprávy</t>
  </si>
  <si>
    <t>Vypracování revizní zprávy</t>
  </si>
  <si>
    <t>Doprava technologie, materiálu, pracovníků, stěhování technologie a ubytování</t>
  </si>
  <si>
    <t>Areálové vedení VN</t>
  </si>
  <si>
    <t xml:space="preserve">    Areálové vedení VN</t>
  </si>
  <si>
    <t>Demontáž vedení 6x 1-AYKY 3x240+120</t>
  </si>
  <si>
    <t>Demontáž vedení 1-AYKY 3x240+120</t>
  </si>
  <si>
    <t>Demontáž vedení 1-AYKY 3x240+120 nebo 1-AYKY 3x185+95</t>
  </si>
  <si>
    <t>Demontáž vedení 1-AYKY 3x185+95</t>
  </si>
  <si>
    <t>Demontáž vedení 4x 1-AYY 1x400</t>
  </si>
  <si>
    <t xml:space="preserve">Demontáž rozvodnice ve stávajícím kolektoru, kde je provedeno přepojení z vedení 4x 1-AYY 1x400 na jiné vedení </t>
  </si>
  <si>
    <t>Demontáž vedení 1-AYKY 4x70</t>
  </si>
  <si>
    <t>Demontáž vedení 1-AYKY 4x35</t>
  </si>
  <si>
    <t>Demontáž vedení 1-AYKY 4x25</t>
  </si>
  <si>
    <t>Demontáž vedení AYKY-J 4x16</t>
  </si>
  <si>
    <t>Demontáž vedení CYKY-J 3x2,5</t>
  </si>
  <si>
    <t>Spojka na kabel 1-AYKY 3x240+120</t>
  </si>
  <si>
    <t>Spojka na kabel 1-AYKY 3x240+120 nebo 1-AYKY 3x185+95</t>
  </si>
  <si>
    <t>Spojka na kabel 1-AYKY 3x185+95</t>
  </si>
  <si>
    <t>Spojka na kabel 1-AYKY 4x70</t>
  </si>
  <si>
    <t>Spojka na kabel 1-AYKY 4x35</t>
  </si>
  <si>
    <t>Spojka na kabel 1-AYKY 4x25</t>
  </si>
  <si>
    <t>Spojka na kabel AYKY-J 4x16</t>
  </si>
  <si>
    <t>Spojka na kabel CYKY-J 3x2,5</t>
  </si>
  <si>
    <t>Nový kabel 1-AYKY 3x240+120  vedený vždy od spojky do trafostanice</t>
  </si>
  <si>
    <t>Nový kabel 1-AYKY 3x185+95  vedený vždy od spojky do trafostanice</t>
  </si>
  <si>
    <t>Nový kabel 1-AYKY 4x70  vedený vždy od spojky do trafostanice</t>
  </si>
  <si>
    <t>Nový kabel 1-AYKY 4x35  vedený vždy od spojky do trafostanice</t>
  </si>
  <si>
    <t>Nový kabel 1-AYKY 4x25  vedený vždy od spojky do trafostanice</t>
  </si>
  <si>
    <t>Nový kabel AYKY-J 4x16  vedený vždy od spojky do trafostanice</t>
  </si>
  <si>
    <t>Nový kabel CYKY-J 3x2,5  vedený vždy od spojky do trafostanice</t>
  </si>
  <si>
    <t>Nový kabel pro VO AYKY-J 4x16</t>
  </si>
  <si>
    <t>Nový kabel pro VO CYKY-J 3x2,5</t>
  </si>
  <si>
    <t xml:space="preserve">Kabelová trasa délky 160m ve stávajícím kolektoru tvořená 6x lávkami 600mm nad sebou, které budou usazeny na konzolách, viz specifikace v projektu </t>
  </si>
  <si>
    <t xml:space="preserve">Kabelová trasa délky 35m v novém kolektoru tvořená 7x lávkami 600mm nad sebou, které budou usazeny na konzolách, viz specifikace v projektu </t>
  </si>
  <si>
    <t>Svítidlo typ S1, dle specifikace v projektu. Svítidlo je možné zaměnit za výrobek se stejnými nebo lepšími parametry, viz technická zpráva.</t>
  </si>
  <si>
    <t>Svítidlo typ S2, dle specifikace v projektu. Svítidlo je možné zaměnit za výrobek se stejnými nebo lepšími parametry, viz technická zpráva.</t>
  </si>
  <si>
    <t>Stožár pro svítidlo typ S1 výšky 6m, včetně vybetonování základu a usazení stožáru, komplet</t>
  </si>
  <si>
    <t>Stožár pro svítidlo typ S2 výšky 6m, včetně vybetonování základu a usazení stožáru, komplet</t>
  </si>
  <si>
    <t>Přeložky NN vedení</t>
  </si>
  <si>
    <t>Přeložky NN vedení a související úkony</t>
  </si>
  <si>
    <t>PZTS díl</t>
  </si>
  <si>
    <t>M</t>
  </si>
  <si>
    <t>Zámek krytu ústředny</t>
  </si>
  <si>
    <t>Plošný spoj 8-mi zónového koncentrátoru bez krytu pro PowerNeo</t>
  </si>
  <si>
    <t>IP komunikátor pro ústředny PowerNeo</t>
  </si>
  <si>
    <t>LCD klávesnice se čtečkou pro PowerNeo s 1 klávesnicovou zónou/PGM výst</t>
  </si>
  <si>
    <t>Magnetický kontakt</t>
  </si>
  <si>
    <t>Propojovací krabice pro magnetický kontakt</t>
  </si>
  <si>
    <t>Duální pohybový detektor PIR+MW + držák</t>
  </si>
  <si>
    <t>Instalační kryt vč. držáku a DIN</t>
  </si>
  <si>
    <t>Relé na DIN lištu vč. patice</t>
  </si>
  <si>
    <t>Zálohovaná plastová siréna venkovní 110dB/1m s majákem a akumulátorem</t>
  </si>
  <si>
    <t>Nezálohovaná plastová vnitřní siréna 111dB/1m</t>
  </si>
  <si>
    <t>Akumulátor 12V/7Ah</t>
  </si>
  <si>
    <t xml:space="preserve">Ústředna v krytu 8-64 zón, 8 podsystémů, s trafem; ústředna určená pro umístění do datového rozvaděče; dodávka a montáž; součásti dodávky veškeré příslušenství k montáži ústředny </t>
  </si>
  <si>
    <t>Kabel sdělovací  SYKFY 5x2x0,5</t>
  </si>
  <si>
    <t>Kabel sdělovací  SYKFY 3x2x0,5</t>
  </si>
  <si>
    <t>Štítek označovací dle TIA/EIA-606 na kabel, zásuvku, panel</t>
  </si>
  <si>
    <t>KOPOS TRUBKA PEVNÁ BEZHALOG 1516EHF KA 320N 16/13,7MM 3M ŠEDÁ vč. spojek a kolen</t>
  </si>
  <si>
    <t>KOPOS PŘÍCHYTKA 5316EHF KB PRO TR PLAST SV ŠEDÁ</t>
  </si>
  <si>
    <t>KOPOS TRUBKA OHEBNÁ 1432 K10 MONOFLEX 320N 32/24,3MM 10M SV ŠEDÁ</t>
  </si>
  <si>
    <t>Kabelová příchytka pro svazek kabelů, kovová</t>
  </si>
  <si>
    <t>Drobný a podružný instalační materiál</t>
  </si>
  <si>
    <t>Propojovací kabel, Cat.6 nestíněný, 2xRJ-45, 10m, b. šedá</t>
  </si>
  <si>
    <t>Montážní práce, zapojení koncových prvků a kompletace</t>
  </si>
  <si>
    <t>Programování a oživení systému PZTS</t>
  </si>
  <si>
    <t>Vyhledání připojovacího místa</t>
  </si>
  <si>
    <t>h</t>
  </si>
  <si>
    <t>Koordinace s ostatními profesemi</t>
  </si>
  <si>
    <t>Zaučení obsluhy</t>
  </si>
  <si>
    <t>Funkční zkouška a kontrola provozuschopnosti, protokol o zkoušce EPS systému</t>
  </si>
  <si>
    <t xml:space="preserve">Stavební přípomoce a PPV </t>
  </si>
  <si>
    <t>EKV díl</t>
  </si>
  <si>
    <t>Systém EKV bude využívat zaužívanou prax obsluhy areálu Nemocnice Chomutov v Chomutově a bude využívat stávajících vstupních karet a proto, pokud se vyskytují odkazy na výrobky, tak je to z důvodu zachování kompatibility se stávajícím systémem, který je instalován v areálu Nemocnice Chomutov</t>
  </si>
  <si>
    <t>Řídící jednotka</t>
  </si>
  <si>
    <t>Řídící jednotka přístupového systému, plastový box IP55, 12 vstupů / výstupů; napájení 10V DC - 30V DC nebo PoE, připojení ETHERNET</t>
  </si>
  <si>
    <t>REA-ET</t>
  </si>
  <si>
    <t>DUAL PIN LINE černá</t>
  </si>
  <si>
    <t>DUAL PIN LINE černá, duální čtečka bezkontaktních karet pro frekvence 125kHz až 13.56 MHZ - s klávesnici, podpora NFC komunikace, černá</t>
  </si>
  <si>
    <t>ACCESS T SW Licence přístupového systému na 1ks čtečky</t>
  </si>
  <si>
    <t>Zdroj AWZG2</t>
  </si>
  <si>
    <t>Zdroj, například AWZG2 - externí napájecí zdroj, 230V AC / 12V DC, 3A, provozní teplota: -30 °C až do +50 °C</t>
  </si>
  <si>
    <t>Akumulátor 12V / 18Ah</t>
  </si>
  <si>
    <t>Akumulátor 12V / 18Ah, záložní akumulátor, 12V DC, kapacita 18Ah</t>
  </si>
  <si>
    <t>Montážní a instalační práce, Montážní a instalační práce hardware</t>
  </si>
  <si>
    <t>Nastavení konfigurace, Nastavení konfigurace SW/HW</t>
  </si>
  <si>
    <t>Doprava, Cestovní náklady na dopravu osob/materiálu</t>
  </si>
  <si>
    <t>Propojovací krabice na omítku, 100x100mm</t>
  </si>
  <si>
    <t>Krabice do betonu, nízká, 78x50 vč. víčka</t>
  </si>
  <si>
    <t>Kabel sdělovací  J-Y/ST/Y 2X2X0,8 PVC PLÁŠŤ ŠEDÝ</t>
  </si>
  <si>
    <t>Kabel U/UTP Cat.5e 4x2xAWG24, LSOH pl. modrý, box 305m</t>
  </si>
  <si>
    <t>Funkční zkouška a kontrola provozuschopnosti, protokol o zkoušce EKV</t>
  </si>
  <si>
    <t>EPS díl</t>
  </si>
  <si>
    <t>EPS001-MHU117</t>
  </si>
  <si>
    <t>EPS002-DMA1</t>
  </si>
  <si>
    <t>Deska master, pro síťování ústředen a tabel, až 16 zařízení typu master</t>
  </si>
  <si>
    <t>Modulární analogová adresovatelná ústředna, až 3072 adres, obsahuje displej vč. ovládacího panelu, desku systémovou DSY-2, desku zdroje DZD-1, 12 slotů pro volitelné desky, 1x zdroj 24V/5A, prostor pro 2 akumulátory 12V/40Ah včetně akumulátorů; skříň je požárně odolná, min. 30 min</t>
  </si>
  <si>
    <t>EPS003-DSL1</t>
  </si>
  <si>
    <t>Deska slave, až 16 zařízení typu slave (SL-RS485)</t>
  </si>
  <si>
    <t>EPS004-DPE2</t>
  </si>
  <si>
    <t>Deska periferií GSM(LTE)/LAN</t>
  </si>
  <si>
    <t>EPS005-DLI1</t>
  </si>
  <si>
    <t>Deska linková, 2 izolované kruhové linky, max. 256 adres</t>
  </si>
  <si>
    <t>742210005</t>
  </si>
  <si>
    <t>Montáž čelního panelu do ústředny EPS</t>
  </si>
  <si>
    <t>742210006</t>
  </si>
  <si>
    <t>Montáž rozšiřující karty do ústředny EPS</t>
  </si>
  <si>
    <t>STX2405-E</t>
  </si>
  <si>
    <t>Pomocný spínaný zdroj , EN54-4, 27,6V/5A trvale / 0,8 vyhrazeno pro AKU max. 2x 17Ah</t>
  </si>
  <si>
    <t>EPS007-MHS817</t>
  </si>
  <si>
    <t>Tablo obsluhy k ústředně MHU117</t>
  </si>
  <si>
    <t>742210071</t>
  </si>
  <si>
    <t>Montáž ovládacícho tabla externího pro EPS</t>
  </si>
  <si>
    <t>STX2402-E</t>
  </si>
  <si>
    <t>742210031</t>
  </si>
  <si>
    <t>Montáž napájecího zdroje pro ústřednu EPS dle EN54-4</t>
  </si>
  <si>
    <t>EPS008-AKUPOM</t>
  </si>
  <si>
    <t>Akumulátor 12V/17Ah pro pomocné zdroje EPS</t>
  </si>
  <si>
    <t>742210041</t>
  </si>
  <si>
    <t>Montáž akumulátoru 2x12 V pro ústřednu EPS</t>
  </si>
  <si>
    <t>Pomocný spínaný zdroj pro tablo vrátnice A, EN54-4, 27,6V/5A trvale/0,8 vyhrazeno pro AKU 2x17Ah</t>
  </si>
  <si>
    <t>EPS009-MK485</t>
  </si>
  <si>
    <t>Media konvertor RS485/optika pro přenos RS485 linky po SM vláknech.</t>
  </si>
  <si>
    <t>742210101</t>
  </si>
  <si>
    <t>Montáž převodníku nebo opakovače hlásičů nebo ústředen</t>
  </si>
  <si>
    <t>EPS010-MHG262</t>
  </si>
  <si>
    <t>Hlásič kouře optický interaktivní</t>
  </si>
  <si>
    <t>EPS013-MHY734</t>
  </si>
  <si>
    <t>742210131</t>
  </si>
  <si>
    <t>Montáž soklu hlásiče nebo patice</t>
  </si>
  <si>
    <t>742210121</t>
  </si>
  <si>
    <t>Montáž hlásiče automatického bodového</t>
  </si>
  <si>
    <t>EPS014-MHA142</t>
  </si>
  <si>
    <t>Hlásič tlačítkový adresný a konvenční (s náhradním sklem, bez klíče)</t>
  </si>
  <si>
    <t>742210151</t>
  </si>
  <si>
    <t>Montáž tlačítkového hlásiče se sklíčkem</t>
  </si>
  <si>
    <t>EPS015-MHY925/8</t>
  </si>
  <si>
    <t>Jednotka vstupně/výstupní (4xIN/4xOUT) v krabici</t>
  </si>
  <si>
    <t>742210305</t>
  </si>
  <si>
    <t>Montáž vstupně výstupního reléového prvku 5 a více kontaktů s krytem</t>
  </si>
  <si>
    <t>ROLPSBRLRD</t>
  </si>
  <si>
    <t>Siréna 102dB s majákem, 9-28Vss, 20mA/24V, IP 65, 1Hz,červ. tělo, vysoká</t>
  </si>
  <si>
    <t>742210261</t>
  </si>
  <si>
    <t>Montáž sirény nebo majáku nebo signalizace</t>
  </si>
  <si>
    <t>Kabel sdělovací  PRAFLAGUARD F 1 X 2 X 0,8 P90- R</t>
  </si>
  <si>
    <t>Kabel sdělovací  PRAFLAGUARD F 2 X 2 X 0,8 P90- R</t>
  </si>
  <si>
    <t>0823952</t>
  </si>
  <si>
    <t>Kabel JXFE-V 2x2x0,8 FE180/P30-90-R/h B2cas1d0 pro RS485</t>
  </si>
  <si>
    <t>EPS018MAT</t>
  </si>
  <si>
    <t>Příchytka pro kabel do 8mm, turbošroub</t>
  </si>
  <si>
    <t>742111001</t>
  </si>
  <si>
    <t>Montáž příchytky pro kabely samostatné ohniodolné pro slaboproud</t>
  </si>
  <si>
    <t>742121001</t>
  </si>
  <si>
    <t>Montáž kabelů sdělovacích pro vnitřní rozvody do 15 žil</t>
  </si>
  <si>
    <t>K11kk00286</t>
  </si>
  <si>
    <t xml:space="preserve">2316, LPFLEX 125 N PVC, ŠEDOBÍLÁ/RAL 9002 </t>
  </si>
  <si>
    <t>742110001</t>
  </si>
  <si>
    <t>Montáž trubek pro slaboproud plastových ohebných uložených pod omítku se zasekáním</t>
  </si>
  <si>
    <t>742210251</t>
  </si>
  <si>
    <t>Připojení kontaktu ovládaného nebo monitorovaného</t>
  </si>
  <si>
    <t>742210401</t>
  </si>
  <si>
    <t>Programování základních parametrů ústředny EPS</t>
  </si>
  <si>
    <t>742210421</t>
  </si>
  <si>
    <t>Programování a oživení systému na jeden detektor EPS</t>
  </si>
  <si>
    <t>742210503</t>
  </si>
  <si>
    <t>742210521</t>
  </si>
  <si>
    <t>Výchozí revize systému EPS na jeden detektor</t>
  </si>
  <si>
    <t>Provedení koordinační funkční zkoušky EPS včetně protokolu o zkoušce EPS systému</t>
  </si>
  <si>
    <t>Lineární teplotní hlásič - detekční kabel 105°C (role 100m)</t>
  </si>
  <si>
    <t>Vyhodnocovací jednotka lineárního teplotního hlásiče + příslušenství</t>
  </si>
  <si>
    <t xml:space="preserve">Patice pro adresovatelné a interaktivní hlásiče včetně štítku na hlásič </t>
  </si>
  <si>
    <t>Datový rack včetně příslušenstív a montáže a osazení na místě</t>
  </si>
  <si>
    <t>Datový rozváděč má tyto parametry a je v standardu vybaven následujícími prvky: dotykový displej s vizualizací vnitřního vybavení datového rozváděče a monitorováním; řídící jednotkou - součásti je systém monitoringu, řídí napájecí cestu; nepřerušitelný zdroj elektrické energie s baterky pro IT  
- Příkon 2.5kW IT
- Vstupní napájení: 230V, 16A/C, 50Hz
- ONLINE UPS o výkonu 2.5kW s dvojitou konverzí s dobou zálohy 6min
- Inteligentní systém řízení a real-time monitoring technologie v datovém rozváděči - přenos dat do dohledového systému
- Chlazení: odvod tepelné zátěže do prostoru rozvodny SLP pomocí SPLIT zařízení v místností rozvodny SLP
- Vývod pro IT: 2x napájecí lišta pro koncové prvky - hlavní a záložní a každá napájecí lišta má k dispozici 8x C13 - 10A, každý lišta má maximální proudové zatížení lišty 16A
- Počet U pozic pro IT: 35 
- Krytí: IP20
- rozměr: 750x1200x1970 (š x h x v); hmotnost: 300kg čistá (bez technologie SLP)</t>
  </si>
  <si>
    <t>Vyvazovací panel 1U</t>
  </si>
  <si>
    <t>Montážní sada do DR M6</t>
  </si>
  <si>
    <t>Police 1U/350 mm</t>
  </si>
  <si>
    <t>Optická vana 19", prázdná, výsuvná, výška 1U vč. čela</t>
  </si>
  <si>
    <t>Optická kazeta pro 24 svárů, včetně držáků svárů</t>
  </si>
  <si>
    <t>Spojka E2000 SM</t>
  </si>
  <si>
    <t>Pigtail E2000, 9/125, délka 2 m</t>
  </si>
  <si>
    <t>Ochrana optického sváru 60mm</t>
  </si>
  <si>
    <t>Optický propojovací kabel duplex E2000 SM, 2m</t>
  </si>
  <si>
    <t>19" patchpanel 24xRJ45 nestíněný Cat.6, výška 1U</t>
  </si>
  <si>
    <t>Kabel U/UTP Cat.6e 4x2xAWG24, LSOH pl. modrý, box 305m - panel - panel</t>
  </si>
  <si>
    <t>Datová zásuvka 2násobná - kompletní</t>
  </si>
  <si>
    <t>Datová zásuvka 1násobná - kompletní</t>
  </si>
  <si>
    <t>Keystone modul nestíněný, Cat.6, samozářezový</t>
  </si>
  <si>
    <t>UBNT UniFi AP AC, vnitřní AP MIMO 2, 4GHz/ 5GHz</t>
  </si>
  <si>
    <t>Switch 48portů, 10/100 PoE+, managed switch, giGiga Uplinks</t>
  </si>
  <si>
    <t>SFP+10GbE</t>
  </si>
  <si>
    <t>Strukturovaná kabeláž nová - objekt TS1</t>
  </si>
  <si>
    <t>Nosník kabelového žlabu vč. kotev a závitové tyče</t>
  </si>
  <si>
    <t>Vodič(CY)  H07V-U 4 zz</t>
  </si>
  <si>
    <t>MET-5E-11801proměření metalického segmentu dle ISO/IEC 11801 - zásuvky</t>
  </si>
  <si>
    <t>Propojovací kabel, Cat.6 nestíněný, 2xRJ-45, 2m, b. šedá</t>
  </si>
  <si>
    <t>Kabelový žlab Merkur 2   150/50</t>
  </si>
  <si>
    <t>Přeložka stávajících vedení ze stávajícího objektu TS1</t>
  </si>
  <si>
    <t>Vytyčení trasy stávajícího kabelového vedení (podzemního)</t>
  </si>
  <si>
    <t>pro přeložené vedení datové infrastruktury závor, kamer a platebního terminálu a datové konektivity</t>
  </si>
  <si>
    <t xml:space="preserve">Hloubení kabelových rýh ručně šířka 450mm, hloubka 600mm, hornina třídy 2-4 </t>
  </si>
  <si>
    <t>zahrnuje veškeré práce spojené s odpojením; kontrolou konektorů po odpojení; před započetím prací nutná prohlídka stávajícího stavu</t>
  </si>
  <si>
    <t>Obousměrné měření optického vlákna, které bylo přeloženo</t>
  </si>
  <si>
    <t>zahrnuje veškeré práce spojené s přeložením optických kabelů; kontrolou konektorů před připojením v novém objektu TS1; samotné připojení do přestěhovaných optických van (2x 24); před započetím prací nutná prohlídka stávajícího stavu; délka je dostačující ze stávající TS1 do nové TS1</t>
  </si>
  <si>
    <t>Odpojení stávající metalické kabeláže (5x FTP cat.5e) ve stávající TS1</t>
  </si>
  <si>
    <t>Přestěhování metalického kabelu včetně chráničky ze stávající pozice do nové pozice (5x FTP z TS1 do závor); délka trasy 25m - detail viz Příloha č.3 a Příloha č.4 Technicé zprávy</t>
  </si>
  <si>
    <t>Přestěhování optického kabelu včetně chráničky ze stávající pozice do nové pozice (8vl. SM z vrátnice; 4 vl. SM ze závor); délka trasy 25m - detail viz Příloha č.3 a Příloha č.4 Technicé zprávy</t>
  </si>
  <si>
    <t>zahrnuje veškeré práce spojené s přeložením metalických kabelů; kontrolou konektorů před připojením v novém objektu TS1; samotné připojení do přestěhovaných patchpanelů (1x RJ24 + 1x CATALYST 2960 + ETERASYS) ; před započetím prací nutná prohlídka stávajícího stavu; délka je dostačující ze stávající TS1 do nové TS1</t>
  </si>
  <si>
    <t>Odpojení stávající optické kabeláže (8vl. SM z vrátnice; 4 vl. SM ze závor) ve stávající TS1 a odpojení optické kabeláže (4vl. SM z platebního terminálu a 8vl. SM datová konektivita z objektu B, sekce B)</t>
  </si>
  <si>
    <t xml:space="preserve">zahrnuje veškeré práce spojené s natažení nové chráničky a napojení na stávající při rohu stávajícího objektu TS1; natažení nového kabelu po celé délce nové trasy (trasa cca 60m i se stávající chráničkou); napojení optického kabelu do platebního terminálu a taky v SLP rozvodně v novém objektu TS1; realizovat po koordinaci s investorem, kdy bude možné odpojit celý systém závor </t>
  </si>
  <si>
    <t>Realizovat po koordinaci s investorem; dojde k odstavení systému placení a závor</t>
  </si>
  <si>
    <t>Univerzální optický kabel (8 vl. SM plus sváry - spojení s datovou konektivitou s objektem B, sekce B)</t>
  </si>
  <si>
    <t xml:space="preserve">zahrnuje veškeré práce spojené s natažení nové chráničky a nové části optického kabelu; sváry pro spojení stávajícího a nového optického kabelu; nová trasa cca 30m; napojení optického kabelu do optické vany v SLP rozvodně v novém objektu TS1; realizovat po koordinaci s investorem, kdy bude možné odpojit celý systém závor </t>
  </si>
  <si>
    <t>Odpojení stávající metalické kabeláže (2x FTP cat.5e - LAN kamera; 3x FTP cat.5e - W2/hláska, rezerva) ve stávající TS1 a v platebním terminálu</t>
  </si>
  <si>
    <t>zahrnuje veškeré práce spojené s odpojením; před započetím prací nutná prohlídka stávajícího stavu</t>
  </si>
  <si>
    <t>zahrnuje veškeré práce spojené s natažení nové chráničky a napojení na stávající při rohu stávajícího objektu TS1; natažení nového kabelu po celé délce nové trasy (trasa cca 60m i se stávající chráničkou); napojení optického kabelu do platebního terminálu a taky v SLP rozvodně v novém objektu TS1; realizovat po koordinaci s investorem, kdy bude možné odpojit celý systém závor; použití CAT5e z důvodu, že takto je stávající stav</t>
  </si>
  <si>
    <t>Natažení nového metalického kabelu mezi platebním terminálem a novou rozvodnou SLP (2x FTP cat.5e - LAN kamera; 3x FTP cat.5e - W2/hláska, rezerva) - viz Příloha č.1 a Příloha č.2 TZ</t>
  </si>
  <si>
    <t>Univerzální optický kabel (4 vl. SM) vhodný pro použití v rámci sestavy platebního terminálu; v části nová trasa v části stávající trasa - viz Příloha č.1 a Příloha č.2 TZ</t>
  </si>
  <si>
    <t xml:space="preserve">Stáčecí skříňka dle rozměrového náčrtku včetně vybavení dle technologického schématu a návaznosti na měření a regulaci </t>
  </si>
  <si>
    <t>Kulový kohout přírubový ocelový DN 80–PN16 s  elektrickým pohonem 230 V</t>
  </si>
  <si>
    <t xml:space="preserve">Zřízení zařízení staveniště </t>
  </si>
  <si>
    <t>Provoz zařízení staveniště</t>
  </si>
  <si>
    <t xml:space="preserve">Odstranění zařzení staveniště </t>
  </si>
  <si>
    <t xml:space="preserve">Odstranění zařízení staveniště </t>
  </si>
  <si>
    <t>Zařízení staveniště včetně opatření při výstavbě během zimních měsíců (vytápění, přísady do betonu a podobně) včetně územních vlivů; v ceně provoz</t>
  </si>
  <si>
    <t>Pasportizace stávajícího objektu a okolních objektů před zahájením stavebních prací včetně sledování během výstavby</t>
  </si>
  <si>
    <t>Zajištění zkušebního provozu včetně jeho vyhodnocení a odstranění vad, kolaudace</t>
  </si>
  <si>
    <t>Vypracování plánu BOZP, ZOV</t>
  </si>
  <si>
    <t>Vystěhování a demontáž (odpojení) technologie kobkvých VN rozvaděčů s veškerou technologií a kabeláže a včetně ekologické likvidace</t>
  </si>
  <si>
    <t>131551203</t>
  </si>
  <si>
    <t>Hloubení zapažených jam a zářezů strojně s urovnáním dna do předepsaného profilu a spádu v hornině třídy těžitelnosti III skupiny 6 přes 50 do 100 m3</t>
  </si>
  <si>
    <t>(4,80+1,20)*(10,20+1,20)*2,90</t>
  </si>
  <si>
    <t>132554203</t>
  </si>
  <si>
    <t>Hloubení zapažených rýh šířky přes 800 do 2 000 mm strojně s urovnáním dna do předepsaného profilu a spádu v hornině třídy těžitelnosti III skupiny 6 přes 50 do 100 m3</t>
  </si>
  <si>
    <t>58,00*1,10*(1,10+2,20)/2</t>
  </si>
  <si>
    <t>2,00*1,10*1,30</t>
  </si>
  <si>
    <t>2,00*1,10*1,40</t>
  </si>
  <si>
    <t>44,00*1,10*(0,90+1,80)/2</t>
  </si>
  <si>
    <t>2,00*1,00*0,80</t>
  </si>
  <si>
    <t>3,00*1,10*1,60</t>
  </si>
  <si>
    <t>13,00*1,10*(0,90+1,80)/2</t>
  </si>
  <si>
    <t>Součet</t>
  </si>
  <si>
    <t>161111522</t>
  </si>
  <si>
    <t>Svislé přemístění výkopku nošením bez naložení, avšak s vyprázdněním nádoby na hromady nebo do dopravního prostředku z horniny třídy těžitelnosti III skupiny 6 a 7, při hloubce výkopu přes 3 do 6 m</t>
  </si>
  <si>
    <t>162351103</t>
  </si>
  <si>
    <t>Vodorovné přemístění výkopku nebo sypaniny po suchu na obvyklém dopravním prostředku, bez naložení výkopku, avšak se složením bez rozhrnutí z horniny třídy těžitelnosti I skupiny 1 až 3 na vzdálenost přes 50 do 500 m</t>
  </si>
  <si>
    <t>40,53+13,51+(4,80*10,20*1,10)</t>
  </si>
  <si>
    <t>171201221</t>
  </si>
  <si>
    <t>Poplatek za uložení stavebního odpadu na skládce (skládkovné) zeminy a kamení zatříděného do Katalogu odpadů pod kódem 17 05 04</t>
  </si>
  <si>
    <t>107,896*2 'Přepočtené koeficientem množství</t>
  </si>
  <si>
    <t>171251201</t>
  </si>
  <si>
    <t>Uložení sypaniny na skládky nebo meziskládky bez hutnění s upravením uložené sypaniny do předepsaného tvaru</t>
  </si>
  <si>
    <t>174111101</t>
  </si>
  <si>
    <t>Zásyp sypaninou z jakékoliv horniny ručně s uložením výkopku ve vrstvách se zhutněním jam, šachet, rýh nebo kolem objektů v těchto vykopávkách</t>
  </si>
  <si>
    <t>202,735-40,53-13,51</t>
  </si>
  <si>
    <t>198,36-(4,80*10,20*1,10)</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</si>
  <si>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</si>
  <si>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</si>
  <si>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57,00*1,10*0,30</t>
  </si>
  <si>
    <t>2,00*1,10*0,30</t>
  </si>
  <si>
    <t>44,00*1,10*0,30</t>
  </si>
  <si>
    <t>2,00*1,00*0,30</t>
  </si>
  <si>
    <t>3,00*1,10*0,30</t>
  </si>
  <si>
    <t>13,00*1,10*0,30</t>
  </si>
  <si>
    <t>175111209</t>
  </si>
  <si>
    <t>Obsypání objektů nad přilehlým původním terénem ručně sypaninou z vhodných hornin třídy těžitelnosti I a II, skupiny 1 až 4 nebo materiálem uloženým ve vzdálenosti do 3 m od vnějšího kraje objektu pro jakoukoliv míru zhutnění Příplatek k ceně za prohození sypaniny</t>
  </si>
  <si>
    <t>451573111</t>
  </si>
  <si>
    <t>Lože pod potrubí, stoky a drobné objekty v otevřeném výkopu z písku a štěrkopísku do 63 mm</t>
  </si>
  <si>
    <t>57,00*1,10*0,10</t>
  </si>
  <si>
    <t>2,00*1,10*0,10</t>
  </si>
  <si>
    <t>44,00*1,10*0,10</t>
  </si>
  <si>
    <t>2,00*1,00*0,10</t>
  </si>
  <si>
    <t>3,00*1,10*0,10</t>
  </si>
  <si>
    <t>13,00*1,10*0,10</t>
  </si>
  <si>
    <t>899722113</t>
  </si>
  <si>
    <t>Krytí potrubí z plastů výstražnou fólií z PVC šířky 34 cm</t>
  </si>
  <si>
    <t>998276101</t>
  </si>
  <si>
    <t>Přesun hmot pro trubní vedení hloubené z trub z plastických hmot nebo sklolaminátových pro vodovody nebo kanalizace v otevřeném výkopu dopravní vzdálenost do 15 m</t>
  </si>
  <si>
    <t>161151123</t>
  </si>
  <si>
    <t>Svislé přemístění výkopku strojně bez naložení do dopravní nádoby avšak s vyprázdněním dopravní nádoby na hromadu nebo do dopravního prostředku z horniny třídy těžitelnosti III skupiny 6 a 7 při hloubce výkopu přes 4 do 8 m</t>
  </si>
  <si>
    <t>198,36+191,845</t>
  </si>
  <si>
    <t>58337344</t>
  </si>
  <si>
    <t>štěrkopísek frakce 0/32</t>
  </si>
  <si>
    <t>40,53*2 'Přepočtené koeficientem množství</t>
  </si>
  <si>
    <t>Vodorovní konstrukce</t>
  </si>
  <si>
    <t xml:space="preserve">    4 - Vodorovné konstrukce</t>
  </si>
  <si>
    <t>451535111</t>
  </si>
  <si>
    <t>Podkladní vrstva tl. do 250 mm  s dodáním hmot, s jejich rozprostřením a zhutněním a s urovnáním horní plochy ze štěrku</t>
  </si>
  <si>
    <t>(4,80+0,60)*(10,20+0,60)*0,200</t>
  </si>
  <si>
    <t>Trubní vedení</t>
  </si>
  <si>
    <t>068</t>
  </si>
  <si>
    <t>MONTÁŽ ODLUČOVAČE ROPNÝCH LÁTEK</t>
  </si>
  <si>
    <t>KUS</t>
  </si>
  <si>
    <t>088</t>
  </si>
  <si>
    <t>montáž vsakovacího bloku</t>
  </si>
  <si>
    <t>871310330</t>
  </si>
  <si>
    <t>Montáž kanalizačního potrubí z plastů z polypropylenu PP hladkého plnostěnného SN 16 DN 150</t>
  </si>
  <si>
    <t>44+2+3+13+6</t>
  </si>
  <si>
    <t>58+2+2+4</t>
  </si>
  <si>
    <t>28617094</t>
  </si>
  <si>
    <t>trubka kanalizační PP plnostěnná třívrstvá DN 150x6000mm SN16</t>
  </si>
  <si>
    <t>59224001</t>
  </si>
  <si>
    <t>dílec betonový pro vstupní šachty 100x50x9cm</t>
  </si>
  <si>
    <t>59224312</t>
  </si>
  <si>
    <t>kónus šachetní betonový kapsové plastové stupadlo 100x62,5x58cm</t>
  </si>
  <si>
    <t>28610587</t>
  </si>
  <si>
    <t>poklop šachtový litinový D400 s odvětráním d 610 mm s litinovým rámem a betonovým prstencem systému drenážních šachet pro liniové stavby</t>
  </si>
  <si>
    <t>894411121</t>
  </si>
  <si>
    <t>Zřízení šachet kanalizačních z betonových dílců výšky vstupu do 1,50 m s obložením dna betonem tř. C 25/30, na potrubí DN přes 200 do 300</t>
  </si>
  <si>
    <t>59224043</t>
  </si>
  <si>
    <t>dno betonové šachtové DN 400 kameninový žlab i nástupnice 100x88,5x23cm</t>
  </si>
  <si>
    <t>56231163</t>
  </si>
  <si>
    <t>lapač střešních splavenin se zápachovou klapkou a lapacím košem DN 125/110</t>
  </si>
  <si>
    <t>Ostatní konstrukce</t>
  </si>
  <si>
    <t xml:space="preserve">    8 - Trubní vedení</t>
  </si>
  <si>
    <t>011</t>
  </si>
  <si>
    <t>ORL-ACO Oleopator-C NS 10, ST 1000 l, DN 160, jímka, beton</t>
  </si>
  <si>
    <t>012</t>
  </si>
  <si>
    <t>ACO Oleopator-C zákryt. deska 2, D1475/1200, kryt D400 DN600</t>
  </si>
  <si>
    <t>013</t>
  </si>
  <si>
    <t>Doprava na stavbu</t>
  </si>
  <si>
    <t>101</t>
  </si>
  <si>
    <t>blok 1205x600x305  (314061)</t>
  </si>
  <si>
    <t>102</t>
  </si>
  <si>
    <t>boční stěna 600 x 600 mm (314062)</t>
  </si>
  <si>
    <t>103</t>
  </si>
  <si>
    <t>vrchní krytka 550 x 550 mm (314022)</t>
  </si>
  <si>
    <t>104</t>
  </si>
  <si>
    <t>vstupní šachtový portál 600 x 600 x 120 mm (314083)</t>
  </si>
  <si>
    <t>105</t>
  </si>
  <si>
    <t>střední/vrchní díl H=35cm</t>
  </si>
  <si>
    <t>106</t>
  </si>
  <si>
    <t>střední díl 3, odtok DN150, H=35cm</t>
  </si>
  <si>
    <t>107</t>
  </si>
  <si>
    <t>adaptér pro trubní přípojku DN150</t>
  </si>
  <si>
    <t xml:space="preserve">   89 - Ostatní konstrukce</t>
  </si>
  <si>
    <t>Dodavatel po začátku stavby musí ověřit</t>
  </si>
  <si>
    <t>R033</t>
  </si>
  <si>
    <t>Výložník pro svítidlo typ S1, komplet</t>
  </si>
  <si>
    <t>R034</t>
  </si>
  <si>
    <t>R035</t>
  </si>
  <si>
    <t>R036</t>
  </si>
  <si>
    <t>Chránička DN160 z HDPE s minimální mechanickou odolností 450N/20cm</t>
  </si>
  <si>
    <t>R037</t>
  </si>
  <si>
    <t>R038</t>
  </si>
  <si>
    <t>R039</t>
  </si>
  <si>
    <t>R040</t>
  </si>
  <si>
    <t>Kabelové lože včetně podsypu, zhutnění a urovnání povrchu,zakrytí plastovou fólií, viz PD pro uložení pod nezpevněným terénem</t>
  </si>
  <si>
    <t>R041</t>
  </si>
  <si>
    <t>R044</t>
  </si>
  <si>
    <t>Drobný elektroinstalační materiál apod.</t>
  </si>
  <si>
    <t>Ekologická likvice vzniklích odpadů</t>
  </si>
  <si>
    <t>R042</t>
  </si>
  <si>
    <t>R043</t>
  </si>
  <si>
    <t>R045</t>
  </si>
  <si>
    <t>R011</t>
  </si>
  <si>
    <t>R012</t>
  </si>
  <si>
    <t>R013</t>
  </si>
  <si>
    <t>R014</t>
  </si>
  <si>
    <t>R015</t>
  </si>
  <si>
    <t>R016</t>
  </si>
  <si>
    <t>R017</t>
  </si>
  <si>
    <t>R018</t>
  </si>
  <si>
    <t>R019</t>
  </si>
  <si>
    <t>R020</t>
  </si>
  <si>
    <t>R021</t>
  </si>
  <si>
    <t>R022</t>
  </si>
  <si>
    <t>R023</t>
  </si>
  <si>
    <t>R024</t>
  </si>
  <si>
    <t>R025</t>
  </si>
  <si>
    <t>R026</t>
  </si>
  <si>
    <t>R027</t>
  </si>
  <si>
    <t>R028</t>
  </si>
  <si>
    <t>R029</t>
  </si>
  <si>
    <t>R030</t>
  </si>
  <si>
    <t>R031</t>
  </si>
  <si>
    <t>R032</t>
  </si>
  <si>
    <t>6</t>
  </si>
  <si>
    <t>7</t>
  </si>
  <si>
    <t>8</t>
  </si>
  <si>
    <t>9</t>
  </si>
  <si>
    <t>10</t>
  </si>
  <si>
    <t>11</t>
  </si>
  <si>
    <t>12</t>
  </si>
  <si>
    <t>13</t>
  </si>
  <si>
    <t>14</t>
  </si>
  <si>
    <t>17</t>
  </si>
  <si>
    <t>18</t>
  </si>
  <si>
    <t>19</t>
  </si>
  <si>
    <t>20</t>
  </si>
  <si>
    <t>22</t>
  </si>
  <si>
    <t>23</t>
  </si>
  <si>
    <t>24</t>
  </si>
  <si>
    <t>Rozváděč RH1, dle specifikace v projektu, komplet</t>
  </si>
  <si>
    <t>Rozváděč RH2, dle specifikace v projektu, komplet</t>
  </si>
  <si>
    <t>Rozváděč RH3, dle specifikace v projektu, komplet</t>
  </si>
  <si>
    <t>Rozváděč RHG1, dle specifikace v projektu, komplet</t>
  </si>
  <si>
    <t>Rozváděč RHG2, dle specifikace v projektu, komplet</t>
  </si>
  <si>
    <t>Rozváděč RVL, dle specifikace v projektu, komplet</t>
  </si>
  <si>
    <t>Rozváděč RFV, dle specifikace v projektu, komplet</t>
  </si>
  <si>
    <t>Kompenzační rozváděč RQ1,150kVAr, IP54/IP00,Ik´´&gt;=22kA, 1200x2000x800 (ŠxVxH) + sokl, dle specifikace v projektu, komplet</t>
  </si>
  <si>
    <t>Kompenzační rozváděč RQ2,150kVAr, IP54/IP00, Ik´´&gt;=22kA, 1200x2000x800 (ŠxVxH) + sokl, dle specifikace v projektu, komplet</t>
  </si>
  <si>
    <t>Kompenzační rozváděč RQ3,150kVAr, IP54/IP00, Ik´´&gt;=22kA, 1200x2000x800 (ŠxVxH) + sokl, dle specifikace v projektu, komplet</t>
  </si>
  <si>
    <t>Rozváděč R-VLSDA1, dle specifikace v projektu, komplet</t>
  </si>
  <si>
    <t>Rozváděč R-VLSDA2, dle specifikace v projektu, komplet</t>
  </si>
  <si>
    <t>HOP / MET (hlavní ochranná přípojnice)</t>
  </si>
  <si>
    <t>POP (podružná ochranná přípojnice)</t>
  </si>
  <si>
    <t xml:space="preserve">Kabelová trasa délky 10m tvořená 7x lávkami 600mm nad sebou, které budou usazeny na konzolách, viz specifikace v projektu </t>
  </si>
  <si>
    <t xml:space="preserve">Kabelová trasa délky 35m v novém kolektoru tvořená 6x lávkami 300mm nad sebou, které budou usazeny na konzolách, viz specifikace v projektu </t>
  </si>
  <si>
    <t xml:space="preserve">Kabelový žlab 100x60, který budou usazeny na konzolách a závitovích tyčích, viz specifikace v projektu </t>
  </si>
  <si>
    <t>Tlačítko TOTAL STOP, na povrch, komplet</t>
  </si>
  <si>
    <t>Tlačítko EMERGENCI STOP, na povrch, komplet</t>
  </si>
  <si>
    <t>Zásuvka 1f, IP43, 16A, na povrch</t>
  </si>
  <si>
    <t>Zásuvka 3f, IP43, 16A, na povrch</t>
  </si>
  <si>
    <t>Vypínač řaz. Č.1, IP44, na povrch</t>
  </si>
  <si>
    <t>Vypínač řaz. Č.6, IP44, na povrch</t>
  </si>
  <si>
    <t>Prostorový termostat, min. IP43, 230V, na povrch</t>
  </si>
  <si>
    <t>Svítidlo TYP "D", 34W, 4200lm, Ra80, 4000K, min. IP22, včetně nosného systému, podrobná specifikace v projektu</t>
  </si>
  <si>
    <t>Svítidlo TYP "F", 19W, 2250lm, Ra80, 4000K, včetně nosného systému, podrobná specifikace v projektu</t>
  </si>
  <si>
    <t>Svítidlo TYP "I", 37W, 3700lm, Ra90, 4000K, včetně nosného systému, podrobná specifikace v projektu</t>
  </si>
  <si>
    <t>Svítidlo TYP "G", 26W, 3300lm, Ra80, 4000K, včetně nosného systému, podrobná specifikace v projektu</t>
  </si>
  <si>
    <t>Svítidlo TYP "S", 9W, 1080lm, Ra80, 3000K, IP65, včetně nosného systému, podrobná specifikace v projektu</t>
  </si>
  <si>
    <t>Nouzové svítidlo přisazené s autonomním bateriovým zdrojem min. 60 minut, TYP "L", 1W, 120lm, Ra80, 4000K, včetně nosného systému, podrobná specifikace v projektu</t>
  </si>
  <si>
    <t>Nouzové svítidlo přisazené s autonomním bateriovým zdrojem min. 60 minut, TYP "O", 6W, 920lm, Ra80, 4000K, včetně nosného systému, podrobná specifikace v projektu</t>
  </si>
  <si>
    <t>Nouzové svítidlo přisazené s autonomním bateriovým zdrojem min. 60 minut, TYP "P", 3W, 350lm, Ra80, 4000K, min IP22, včetně nosného systému, podrobná specifikace v projektu</t>
  </si>
  <si>
    <t>Nouzové svítidlo nástěnné venkovní s autonomním bateriovým zdrojem min. 60 minut, 6W, 920lm, Ra80, 4000K, min. IP43, podrobná specifikace v projektu</t>
  </si>
  <si>
    <t>Nouzové svítidlo s piktogramem přisazené s autonomním bateriovým zdrojem min. 60 minut, 6W, 850lm, Ra80, 5000K, IP65, podrobná specifikace v projektu</t>
  </si>
  <si>
    <t>Nouzové svítidlo s piktogramem přisazené s autonomním bateriovým zdrojem min. 60 minut, TYP "Q", 6W, 850lm, Ra80, 5000K, IP65, podrobná specifikace v projektu</t>
  </si>
  <si>
    <t>Nouzové svítidlo s piktogramem přisazené s autonomním bateriovým zdrojem min. 60 minut, TYP "R", 6W, 920lm, Ra80, 4000K, IP65, podrobná specifikace v projektu</t>
  </si>
  <si>
    <t>Nouzové svítidlo v kolektoru s piktogramem přisazené s autonomním bateriovým zdrojem min. 60 minut, 6W, 920lm, Ra80, 4000K, IP65, podrobná specifikace v projektu</t>
  </si>
  <si>
    <t>Překážkové návěstidlo s LED světelným zdrojem včetně systémového uchycení, minimální krytí IP43, 230VAC, komplet</t>
  </si>
  <si>
    <t>Maximální výška nejvyšší části svítidla 344,99m.n.m.</t>
  </si>
  <si>
    <t>Soumrakové čidlo, 230VAC, komplet</t>
  </si>
  <si>
    <t>Přípojnicový systém hliníkový, proudá zatížitelnost 2500A, rozměry dle specifikace dle projektu, délka včetně tvarovek, T kusu a segmenty pro připojnení transformátorů)</t>
  </si>
  <si>
    <t>Přípojnicový systém hliníkový, proudá zatížitelnost 2000A, rozměry dle specifikace dle projektu, délka včetně tvarovek a T kusu)</t>
  </si>
  <si>
    <t>Přípojnicový systém hliníkový, proudá zatížitelnost 800A, rozměry dle specifikace dle projektu, délka včetně tvarovek a T kusu)</t>
  </si>
  <si>
    <t>Kabel LiYCY TP 2x2x0,5</t>
  </si>
  <si>
    <t>Kabel CXKH-V 3x1,5</t>
  </si>
  <si>
    <t>Kabel 1-CSKH-V180 2x1,5</t>
  </si>
  <si>
    <t>Kable CXKH-V 4x25</t>
  </si>
  <si>
    <t>Kabel CYKY-J 3x1,5</t>
  </si>
  <si>
    <t>Kabel CYKY-O 2x1,5</t>
  </si>
  <si>
    <t>Kabel CYKY-O 3x1,5</t>
  </si>
  <si>
    <t>Kabel CYKY-O 4x4</t>
  </si>
  <si>
    <t>Kabel CYKY-C 4x1,5</t>
  </si>
  <si>
    <t>Kabel CYKY-J 5x1,5</t>
  </si>
  <si>
    <t>Kabel CYKY-J 3x2,5</t>
  </si>
  <si>
    <t>Kabel CYKY-J 5x2,5</t>
  </si>
  <si>
    <t>Kable CYKY-J 5x4</t>
  </si>
  <si>
    <t>Kable CYKY-J 5x10</t>
  </si>
  <si>
    <t>Kable JYTY 30x1</t>
  </si>
  <si>
    <t>CYA 4 zelenožlutá</t>
  </si>
  <si>
    <t>CYA 6 zelenožlutá</t>
  </si>
  <si>
    <t>CYA 16 zelenožlutá</t>
  </si>
  <si>
    <t>CYA 25 zelenožlutá</t>
  </si>
  <si>
    <t>CYA 70 zelenožlutá</t>
  </si>
  <si>
    <t>CYA 120 zelenožlutá</t>
  </si>
  <si>
    <t>Stavební přípomoci včetně průrazů pro kabely</t>
  </si>
  <si>
    <t>Požární ucpávky</t>
  </si>
  <si>
    <t>Drobný elektroinstalační materiál (příchytky, příchytky s funkcí při požáru, pásky apod.)</t>
  </si>
  <si>
    <t>Mobilní naftové soustrojí záložního zdroje po dobu přepojování přívodů a vývodů trafostanice zajištění náhradního napájení napájení; výkon tohoto soustrojí bude 720 kVA; soustrojí je chlazené vzduchem; soustrojí je v provedení kapotovaném; součástí dodávky bude i plnohodnotně vybaven rozváděč ATS, který bude zajišťovat přepínaní sítě z veřejné na zálohovanou nebo odběr bude provozován rovnou ze zdroje DA; součástí dodávky bude kabeláž na propojování záložního zdroje s přepojovanými rozváděči; součásti dodávky bude i uzemnění tohoto dočasného řešení; součásti dodávky je složení, přistavení, propojení a zprovoznění tohoto zdroje elektrické energie po dobu přemisťování; výkon tohoto zdroje včetně provozních kapalin, komplet</t>
  </si>
  <si>
    <t>dny</t>
  </si>
  <si>
    <t>příčka Z09:163,1</t>
  </si>
  <si>
    <t>33.12</t>
  </si>
  <si>
    <t>Uliční vpust, D400 s ocelovým košem výšky 600mm, DN150 připojení na dešťovou kanalizaci</t>
  </si>
  <si>
    <t>3ks - technické údaje viz technická zpráva a zahrnuje i montáž</t>
  </si>
  <si>
    <t>18*0,8*1,30</t>
  </si>
  <si>
    <t>34,00*0,8*1,30</t>
  </si>
  <si>
    <t>2,00*0,8*1,30</t>
  </si>
  <si>
    <t>56,160-35,36-18,72-2,08</t>
  </si>
  <si>
    <t>34,00*0,8*0,30</t>
  </si>
  <si>
    <t>18*0,8*0,30</t>
  </si>
  <si>
    <t>2,00*0,8*0,30</t>
  </si>
  <si>
    <t>12,96*2 'Přepočtené koeficientem množství</t>
  </si>
  <si>
    <t>34,00*0,8*0,10</t>
  </si>
  <si>
    <t>18*0,8*0,10</t>
  </si>
  <si>
    <t>2,00*0,8*0,10</t>
  </si>
  <si>
    <t>Montáž hydrantů</t>
  </si>
  <si>
    <t>Technická specifikace dle projektové dokumentace (TZ, výkresy)</t>
  </si>
  <si>
    <t>34+18+2+10+2+2</t>
  </si>
  <si>
    <t xml:space="preserve">trubka vodovodní, HDPE 100 RC 32x3,0, SDR 11/1,6MPa </t>
  </si>
  <si>
    <t>adaptér pro trubní přípojku z HDPE do pozinkovaného potrubí DN25</t>
  </si>
  <si>
    <t>Montáž vodovodního potrubí z HDPE trubky SDR 11/1,6 MPa, HDEP 100 RC 32x3,0</t>
  </si>
  <si>
    <t>Montáž vodovodního potrubí, pozinkované potrubí DN25 včetně tesnění, spojovacího a montážního materiálu</t>
  </si>
  <si>
    <t>trubka vodovodní pozinkovaná včetně tvarovek</t>
  </si>
  <si>
    <t>Šachta vodoměrná kruhová 1200/1300, součásti dodávky poklop s nosností 200kg
dvě stoupačky a dva těsnící průchody s průměrem 32mm umístěny naprosti sobě 130 mm od dna šachty včetně montáže</t>
  </si>
  <si>
    <t>Kulové kohouty DN25 včetně montáže, těsnícího, spojovacího a montážního materiálu</t>
  </si>
  <si>
    <t>Oddělovací člen DN25 třídy 4 včetně montáže, těsnícího, spojovacího a montážního materiálu</t>
  </si>
  <si>
    <t>atika:(24,2+11,2)*2*0,4</t>
  </si>
  <si>
    <t>odpočet původní položky: -216,832</t>
  </si>
  <si>
    <t>odpočet původní položky: hodnota 216,832</t>
  </si>
  <si>
    <t>odpočet původní položky: hodnota 32,5248</t>
  </si>
  <si>
    <t>odpočet původní položky: -394,8</t>
  </si>
  <si>
    <t>IPE 180:(3,4*6 +2,4*2)*18,8</t>
  </si>
  <si>
    <t>567,5+2388,490</t>
  </si>
  <si>
    <t>separační fólie:(4,80+0,60)*(10,20+0,60)</t>
  </si>
  <si>
    <t xml:space="preserve">   712 - Živičné krytiny</t>
  </si>
  <si>
    <t>77.1</t>
  </si>
  <si>
    <t>714</t>
  </si>
  <si>
    <t xml:space="preserve">Izolace akustické a protiotřesové </t>
  </si>
  <si>
    <t>77.3</t>
  </si>
  <si>
    <t>714183002R00</t>
  </si>
  <si>
    <t>Montáž akust.izol stropů a stěn desky volně uložen</t>
  </si>
  <si>
    <t>antivibrační desky - dno:3,75*1,75*2</t>
  </si>
  <si>
    <t>- stěny:(3,75+1,75)*4*0,8</t>
  </si>
  <si>
    <t>77.2</t>
  </si>
  <si>
    <t>714186034R00</t>
  </si>
  <si>
    <t>Montáž akust.izolací - zakrytí pohltivých vložek</t>
  </si>
  <si>
    <t>Deska PUR antivibrační Sylomer SR55  tl. 25mm</t>
  </si>
  <si>
    <t>antivibrační desky:30,725</t>
  </si>
  <si>
    <t>Podklad ze štěrkodrti po zhutnění tloušťky 15 cm, štěrkodrť frakce 0-63 mm</t>
  </si>
  <si>
    <t>Beton asfalt. ACL 16+ ložný, š. nad 3 m, tl. 5 cm</t>
  </si>
  <si>
    <t>základy pro MG:3,75*1,75*0,8*2</t>
  </si>
  <si>
    <t>dobetonování kolem základů:3,75*0,5*0,85*2</t>
  </si>
  <si>
    <t>273351215R00</t>
  </si>
  <si>
    <t>Bednění stěn základových desek - zřízení</t>
  </si>
  <si>
    <t>dobetonování kolem základů MG:3,75*0,85*2</t>
  </si>
  <si>
    <t>273351216R00</t>
  </si>
  <si>
    <t>Bednění stěn základových desek - odstranění</t>
  </si>
  <si>
    <t>Železobeton nadzákladových zdí pohledový C 30/37, PB3-C2-H2-S1-U2-Z0-B2-T1</t>
  </si>
  <si>
    <t>31132182501</t>
  </si>
  <si>
    <t>Bednění nadzákl.zdí pohled.hl.oboustranné-zřízení</t>
  </si>
  <si>
    <t>Bednění nadzákladových zdí pohled. Hl. oboustranné-odstranění</t>
  </si>
  <si>
    <t>311351806R00</t>
  </si>
  <si>
    <t>Vybetonování šachty s pojezdným poklopem 1000x1000 a hloubkou 1400 mm; dno tvořeno štěrkopískem, specifikace a prostupy viz technická zpráva</t>
  </si>
  <si>
    <t>Demontáž konstrukce mezi trafostanicemi a kabeláže viz technická správa (technická specifikace konstrukce a kabeláže viz položku 25)</t>
  </si>
  <si>
    <t xml:space="preserve">Konstrukční materiál pro nosnou konstrukci mezi trafostanicemi (dřevěné sloupy), ohebná dvouplášťová korugovaná chránička DN160 v délce 50m, ohebná dvouplášťová korugovaná chránička DN160 v délce 30m, svazek kabeláže 3x 22-AXEKVCEY 1x240 v délce 90m, strojní výkop „jam“ pro usazený, zasypání a zhutnění zasypané části dočasné nosné konstrukce propojení VN 20m3 zeminy lze zaměnit za instalaci zemních vrutů (vruty mohou zajistit nosné propojení konstrukce se zemí), prostup stěnou, prostup železnou konstrukcí, upevňovací materiál 20kg, bezpečnostní pásky 4kg, výstražné a informační cedule 35ks, výrobní dokumentace konstrukce, specifikace materiálu a prostupy viz technická zpráva           </t>
  </si>
  <si>
    <t>adaptér pro trubní přípojku DN300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</si>
</sst>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b/>
      <sz val="12"/>
      <color rgb="FF969696"/>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u val="single"/>
      <sz val="11"/>
      <color theme="10"/>
      <name val="Calibri"/>
      <family val="2"/>
      <scheme val="minor"/>
    </font>
    <font>
      <sz val="11"/>
      <color rgb="FF000000"/>
      <name val="Liberation Sans"/>
      <family val="2"/>
    </font>
    <font>
      <sz val="9"/>
      <color rgb="FF0070C0"/>
      <name val="Arial CE"/>
      <family val="2"/>
    </font>
    <font>
      <i/>
      <sz val="9"/>
      <color rgb="FF0070C0"/>
      <name val="Arial CE"/>
      <family val="2"/>
    </font>
    <font>
      <sz val="7"/>
      <name val="Arial CE"/>
      <family val="2"/>
    </font>
    <font>
      <sz val="9"/>
      <name val="Arial"/>
      <family val="2"/>
    </font>
    <font>
      <sz val="7"/>
      <name val="Arial"/>
      <family val="2"/>
    </font>
    <font>
      <sz val="7"/>
      <name val="Calibri"/>
      <family val="2"/>
    </font>
    <font>
      <sz val="11"/>
      <color indexed="8"/>
      <name val="Calibri"/>
      <family val="2"/>
    </font>
    <font>
      <sz val="8"/>
      <color rgb="FF505050"/>
      <name val="Arial CE"/>
      <family val="2"/>
    </font>
    <font>
      <sz val="8"/>
      <color rgb="FFFF0000"/>
      <name val="Arial CE"/>
      <family val="2"/>
    </font>
  </fonts>
  <fills count="11">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FFFF00"/>
        <bgColor indexed="64"/>
      </patternFill>
    </fill>
    <fill>
      <patternFill patternType="solid">
        <fgColor theme="8" tint="0.7999799847602844"/>
        <bgColor indexed="64"/>
      </patternFill>
    </fill>
    <fill>
      <patternFill patternType="solid">
        <fgColor theme="8" tint="0.39998000860214233"/>
        <bgColor indexed="64"/>
      </patternFill>
    </fill>
    <fill>
      <patternFill patternType="solid">
        <fgColor theme="8" tint="0.5999900102615356"/>
        <bgColor indexed="64"/>
      </patternFill>
    </fill>
    <fill>
      <patternFill patternType="solid">
        <fgColor theme="9" tint="0.39998000860214233"/>
        <bgColor indexed="64"/>
      </patternFill>
    </fill>
    <fill>
      <patternFill patternType="solid">
        <fgColor theme="9" tint="-0.24997000396251678"/>
        <bgColor indexed="64"/>
      </patternFill>
    </fill>
    <fill>
      <patternFill patternType="solid">
        <fgColor rgb="FFC0C0C0"/>
        <bgColor indexed="64"/>
      </patternFill>
    </fill>
  </fills>
  <borders count="24">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hair">
        <color indexed="55"/>
      </left>
      <right style="hair">
        <color indexed="55"/>
      </right>
      <top style="hair">
        <color indexed="55"/>
      </top>
      <bottom style="hair">
        <color indexed="55"/>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xf numFmtId="0" fontId="3" fillId="0" borderId="0">
      <alignment/>
      <protection/>
    </xf>
    <xf numFmtId="0" fontId="3" fillId="0" borderId="0">
      <alignment/>
      <protection/>
    </xf>
    <xf numFmtId="0" fontId="34" fillId="0" borderId="0">
      <alignment/>
      <protection/>
    </xf>
    <xf numFmtId="0" fontId="41" fillId="0" borderId="0">
      <alignment/>
      <protection/>
    </xf>
  </cellStyleXfs>
  <cellXfs count="258">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4"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ill="1" applyAlignment="1">
      <alignment vertical="center"/>
    </xf>
    <xf numFmtId="0" fontId="5" fillId="2" borderId="6" xfId="0" applyFont="1" applyFill="1" applyBorder="1" applyAlignment="1">
      <alignment horizontal="left" vertical="center"/>
    </xf>
    <xf numFmtId="0" fontId="0" fillId="2" borderId="7" xfId="0" applyFill="1" applyBorder="1" applyAlignment="1">
      <alignment vertical="center"/>
    </xf>
    <xf numFmtId="0" fontId="5" fillId="2" borderId="7" xfId="0" applyFont="1" applyFill="1" applyBorder="1" applyAlignment="1">
      <alignment horizontal="center" vertical="center"/>
    </xf>
    <xf numFmtId="0" fontId="16"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4"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18" fillId="0" borderId="0" xfId="0" applyFont="1" applyAlignment="1">
      <alignment horizontal="left" vertical="center"/>
    </xf>
    <xf numFmtId="0" fontId="0" fillId="0" borderId="12" xfId="0" applyBorder="1" applyAlignment="1">
      <alignment vertical="center"/>
    </xf>
    <xf numFmtId="0" fontId="0" fillId="3" borderId="7" xfId="0" applyFill="1" applyBorder="1" applyAlignment="1">
      <alignment vertical="center"/>
    </xf>
    <xf numFmtId="0" fontId="19" fillId="3" borderId="0" xfId="0" applyFont="1" applyFill="1" applyAlignment="1">
      <alignment horizontal="center" vertical="center"/>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horizontal="right" vertical="center"/>
    </xf>
    <xf numFmtId="4" fontId="22" fillId="0" borderId="0" xfId="0" applyNumberFormat="1" applyFont="1" applyAlignment="1">
      <alignment horizontal="right" vertical="center"/>
    </xf>
    <xf numFmtId="4" fontId="17" fillId="0" borderId="0" xfId="0" applyNumberFormat="1" applyFont="1" applyAlignment="1">
      <alignment vertical="center"/>
    </xf>
    <xf numFmtId="166" fontId="17" fillId="0" borderId="0" xfId="0" applyNumberFormat="1" applyFont="1" applyAlignment="1">
      <alignment vertical="center"/>
    </xf>
    <xf numFmtId="4" fontId="17" fillId="0" borderId="12" xfId="0" applyNumberFormat="1" applyFont="1" applyBorder="1" applyAlignment="1">
      <alignment vertical="center"/>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4" fillId="0" borderId="0" xfId="0" applyFont="1" applyAlignment="1">
      <alignment horizontal="center" vertical="center"/>
    </xf>
    <xf numFmtId="4" fontId="27" fillId="0" borderId="17" xfId="0" applyNumberFormat="1" applyFont="1" applyBorder="1" applyAlignment="1">
      <alignment vertical="center"/>
    </xf>
    <xf numFmtId="4" fontId="27" fillId="0" borderId="0" xfId="0" applyNumberFormat="1" applyFont="1" applyAlignment="1">
      <alignment vertical="center"/>
    </xf>
    <xf numFmtId="166" fontId="27" fillId="0" borderId="0" xfId="0" applyNumberFormat="1" applyFont="1" applyAlignment="1">
      <alignment vertical="center"/>
    </xf>
    <xf numFmtId="4" fontId="27" fillId="0" borderId="12" xfId="0" applyNumberFormat="1" applyFont="1" applyBorder="1" applyAlignment="1">
      <alignment vertical="center"/>
    </xf>
    <xf numFmtId="0" fontId="6" fillId="0" borderId="0" xfId="0" applyFont="1" applyAlignment="1">
      <alignment horizontal="left" vertical="center"/>
    </xf>
    <xf numFmtId="4" fontId="27" fillId="0" borderId="18" xfId="0" applyNumberFormat="1" applyFont="1" applyBorder="1" applyAlignment="1">
      <alignment vertical="center"/>
    </xf>
    <xf numFmtId="4" fontId="27" fillId="0" borderId="19" xfId="0" applyNumberFormat="1" applyFont="1" applyBorder="1" applyAlignment="1">
      <alignment vertical="center"/>
    </xf>
    <xf numFmtId="166" fontId="27" fillId="0" borderId="19" xfId="0" applyNumberFormat="1" applyFont="1" applyBorder="1" applyAlignment="1">
      <alignment vertical="center"/>
    </xf>
    <xf numFmtId="4" fontId="27" fillId="0" borderId="20" xfId="0" applyNumberFormat="1" applyFont="1" applyBorder="1" applyAlignment="1">
      <alignment vertical="center"/>
    </xf>
    <xf numFmtId="0" fontId="28" fillId="0" borderId="0" xfId="0" applyFont="1" applyAlignment="1">
      <alignment horizontal="left" vertical="center"/>
    </xf>
    <xf numFmtId="0" fontId="0" fillId="0" borderId="3" xfId="0" applyBorder="1" applyAlignment="1">
      <alignment vertical="center" wrapText="1"/>
    </xf>
    <xf numFmtId="4" fontId="2" fillId="0" borderId="0" xfId="0" applyNumberFormat="1" applyFont="1" applyAlignment="1">
      <alignment vertical="center"/>
    </xf>
    <xf numFmtId="0" fontId="14" fillId="0" borderId="0" xfId="0" applyFont="1" applyAlignment="1">
      <alignment horizontal="left" vertical="center"/>
    </xf>
    <xf numFmtId="164" fontId="2" fillId="0" borderId="0" xfId="0" applyNumberFormat="1" applyFont="1" applyAlignment="1">
      <alignment horizontal="right" vertical="center"/>
    </xf>
    <xf numFmtId="0" fontId="0" fillId="3" borderId="0" xfId="0"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19" fillId="3" borderId="0" xfId="0" applyFont="1" applyFill="1" applyAlignment="1">
      <alignment horizontal="left" vertical="center"/>
    </xf>
    <xf numFmtId="0" fontId="19" fillId="3" borderId="0" xfId="0" applyFont="1" applyFill="1" applyAlignment="1">
      <alignment horizontal="right" vertical="center"/>
    </xf>
    <xf numFmtId="0" fontId="29"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4" fontId="21" fillId="0" borderId="0" xfId="0" applyNumberFormat="1" applyFont="1"/>
    <xf numFmtId="4" fontId="30" fillId="0" borderId="10" xfId="0" applyNumberFormat="1" applyFont="1" applyBorder="1"/>
    <xf numFmtId="166" fontId="30" fillId="0" borderId="10" xfId="0" applyNumberFormat="1" applyFont="1" applyBorder="1"/>
    <xf numFmtId="4" fontId="31"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4" fontId="7" fillId="0" borderId="0" xfId="0" applyNumberFormat="1" applyFont="1"/>
    <xf numFmtId="0" fontId="9" fillId="0" borderId="17" xfId="0" applyFont="1" applyBorder="1"/>
    <xf numFmtId="4" fontId="9" fillId="0" borderId="0" xfId="0" applyNumberFormat="1" applyFont="1"/>
    <xf numFmtId="166" fontId="9" fillId="0" borderId="0" xfId="0" applyNumberFormat="1" applyFont="1"/>
    <xf numFmtId="0" fontId="9" fillId="0" borderId="12" xfId="0"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19" fillId="0" borderId="22" xfId="0" applyFont="1" applyBorder="1" applyAlignment="1" applyProtection="1">
      <alignment horizontal="center"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167" fontId="19" fillId="0" borderId="22" xfId="0" applyNumberFormat="1" applyFont="1" applyBorder="1" applyAlignment="1" applyProtection="1">
      <alignment vertical="center"/>
      <protection locked="0"/>
    </xf>
    <xf numFmtId="4" fontId="19" fillId="0" borderId="22" xfId="0" applyNumberFormat="1" applyFont="1" applyBorder="1" applyAlignment="1" applyProtection="1">
      <alignment vertical="center"/>
      <protection locked="0"/>
    </xf>
    <xf numFmtId="0" fontId="20" fillId="0" borderId="17" xfId="0" applyFont="1" applyBorder="1" applyAlignment="1">
      <alignment horizontal="left" vertical="center"/>
    </xf>
    <xf numFmtId="0" fontId="20" fillId="0" borderId="0" xfId="0" applyFont="1" applyAlignment="1">
      <alignment horizontal="center" vertical="center"/>
    </xf>
    <xf numFmtId="4" fontId="20" fillId="0" borderId="0" xfId="0" applyNumberFormat="1" applyFont="1" applyAlignment="1">
      <alignment vertical="center"/>
    </xf>
    <xf numFmtId="166" fontId="20" fillId="0" borderId="0" xfId="0" applyNumberFormat="1" applyFont="1" applyAlignment="1">
      <alignment vertical="center"/>
    </xf>
    <xf numFmtId="0" fontId="20" fillId="0" borderId="12" xfId="0" applyFont="1" applyBorder="1" applyAlignment="1">
      <alignment horizontal="left" vertical="center"/>
    </xf>
    <xf numFmtId="0" fontId="19" fillId="0" borderId="0" xfId="0" applyFont="1" applyAlignment="1">
      <alignment horizontal="left" vertical="center"/>
    </xf>
    <xf numFmtId="4" fontId="0" fillId="0" borderId="0" xfId="0" applyNumberFormat="1" applyAlignment="1">
      <alignment vertical="center"/>
    </xf>
    <xf numFmtId="0" fontId="10" fillId="0" borderId="3" xfId="0" applyFont="1" applyBorder="1" applyAlignment="1">
      <alignment vertical="center"/>
    </xf>
    <xf numFmtId="0" fontId="32"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17" xfId="0" applyFont="1" applyBorder="1" applyAlignment="1">
      <alignment vertical="center"/>
    </xf>
    <xf numFmtId="0" fontId="10" fillId="0" borderId="12"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0" xfId="0" applyFont="1" applyAlignment="1" quotePrefix="1">
      <alignment horizontal="left" vertical="center" wrapText="1"/>
    </xf>
    <xf numFmtId="0" fontId="35"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0" borderId="22" xfId="0" applyNumberFormat="1" applyFont="1" applyBorder="1" applyAlignment="1" applyProtection="1">
      <alignment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0" fontId="9" fillId="4" borderId="0" xfId="0" applyFont="1" applyFill="1"/>
    <xf numFmtId="0" fontId="9" fillId="4" borderId="0" xfId="0" applyFont="1" applyFill="1" applyAlignment="1">
      <alignment horizontal="left"/>
    </xf>
    <xf numFmtId="0" fontId="7" fillId="4" borderId="0" xfId="0" applyFont="1" applyFill="1" applyAlignment="1">
      <alignment horizontal="left"/>
    </xf>
    <xf numFmtId="4" fontId="7" fillId="4" borderId="0" xfId="0" applyNumberFormat="1" applyFont="1" applyFill="1"/>
    <xf numFmtId="0" fontId="19" fillId="0" borderId="22" xfId="0" applyFont="1" applyBorder="1" applyAlignment="1" applyProtection="1">
      <alignment horizontal="left" vertical="center"/>
      <protection locked="0"/>
    </xf>
    <xf numFmtId="0" fontId="19" fillId="0" borderId="23" xfId="24" applyFont="1" applyBorder="1" applyAlignment="1" applyProtection="1">
      <alignment horizontal="left" vertical="center" wrapText="1"/>
      <protection locked="0"/>
    </xf>
    <xf numFmtId="0" fontId="19" fillId="0" borderId="22" xfId="0" applyFont="1" applyBorder="1" applyAlignment="1" applyProtection="1">
      <alignment horizontal="center" vertical="center"/>
      <protection locked="0"/>
    </xf>
    <xf numFmtId="0" fontId="19" fillId="0" borderId="22" xfId="0" applyFont="1" applyBorder="1" applyAlignment="1">
      <alignment horizontal="center" vertical="center"/>
    </xf>
    <xf numFmtId="49" fontId="19" fillId="0" borderId="22" xfId="0" applyNumberFormat="1" applyFont="1" applyBorder="1" applyAlignment="1">
      <alignment horizontal="left" vertical="center" wrapText="1"/>
    </xf>
    <xf numFmtId="0" fontId="19" fillId="0" borderId="22" xfId="0" applyFont="1" applyBorder="1" applyAlignment="1">
      <alignment horizontal="left" vertical="center" wrapText="1"/>
    </xf>
    <xf numFmtId="0" fontId="19" fillId="0" borderId="22" xfId="0" applyFont="1" applyBorder="1" applyAlignment="1">
      <alignment horizontal="center" vertical="center" wrapText="1"/>
    </xf>
    <xf numFmtId="167" fontId="19" fillId="0" borderId="22" xfId="0" applyNumberFormat="1" applyFont="1" applyBorder="1" applyAlignment="1">
      <alignment vertical="center"/>
    </xf>
    <xf numFmtId="0" fontId="42" fillId="0" borderId="0" xfId="0" applyFont="1" applyAlignment="1">
      <alignment horizontal="left" vertical="center"/>
    </xf>
    <xf numFmtId="0" fontId="42" fillId="0" borderId="0" xfId="0" applyFont="1" applyAlignment="1">
      <alignment vertical="center"/>
    </xf>
    <xf numFmtId="0" fontId="42" fillId="0" borderId="3" xfId="0" applyFont="1" applyBorder="1" applyAlignment="1">
      <alignment vertical="center"/>
    </xf>
    <xf numFmtId="0" fontId="42" fillId="0" borderId="17" xfId="0" applyFont="1" applyBorder="1" applyAlignment="1">
      <alignment vertical="center"/>
    </xf>
    <xf numFmtId="0" fontId="42" fillId="0" borderId="12" xfId="0" applyFont="1" applyBorder="1" applyAlignment="1">
      <alignment vertical="center"/>
    </xf>
    <xf numFmtId="0" fontId="43" fillId="0" borderId="0" xfId="0" applyFont="1" applyAlignment="1">
      <alignment vertical="center"/>
    </xf>
    <xf numFmtId="0" fontId="43" fillId="0" borderId="3" xfId="0" applyFont="1" applyBorder="1" applyAlignment="1">
      <alignment vertical="center"/>
    </xf>
    <xf numFmtId="0" fontId="43" fillId="0" borderId="0" xfId="0" applyFont="1" applyAlignment="1">
      <alignment horizontal="left" vertical="center"/>
    </xf>
    <xf numFmtId="0" fontId="43" fillId="0" borderId="17" xfId="0" applyFont="1" applyBorder="1" applyAlignment="1">
      <alignment vertical="center"/>
    </xf>
    <xf numFmtId="0" fontId="43" fillId="0" borderId="12" xfId="0" applyFont="1" applyBorder="1" applyAlignment="1">
      <alignment vertical="center"/>
    </xf>
    <xf numFmtId="4" fontId="19" fillId="0" borderId="22" xfId="0" applyNumberFormat="1" applyFont="1" applyBorder="1" applyAlignment="1">
      <alignment vertical="center"/>
    </xf>
    <xf numFmtId="0" fontId="19" fillId="5" borderId="22" xfId="0" applyFont="1" applyFill="1" applyBorder="1" applyAlignment="1" applyProtection="1">
      <alignment horizontal="center" vertical="center"/>
      <protection locked="0"/>
    </xf>
    <xf numFmtId="49" fontId="19" fillId="5" borderId="22" xfId="0" applyNumberFormat="1" applyFont="1" applyFill="1" applyBorder="1" applyAlignment="1" applyProtection="1">
      <alignment horizontal="left" vertical="center" wrapText="1"/>
      <protection locked="0"/>
    </xf>
    <xf numFmtId="0" fontId="19" fillId="5" borderId="22" xfId="0" applyFont="1" applyFill="1" applyBorder="1" applyAlignment="1" applyProtection="1">
      <alignment horizontal="left" vertical="center" wrapText="1"/>
      <protection locked="0"/>
    </xf>
    <xf numFmtId="0" fontId="19" fillId="5" borderId="22" xfId="0" applyFont="1" applyFill="1" applyBorder="1" applyAlignment="1" applyProtection="1">
      <alignment horizontal="center" vertical="center" wrapText="1"/>
      <protection locked="0"/>
    </xf>
    <xf numFmtId="167" fontId="19" fillId="5" borderId="22" xfId="0" applyNumberFormat="1" applyFont="1" applyFill="1" applyBorder="1" applyAlignment="1" applyProtection="1">
      <alignment vertical="center"/>
      <protection locked="0"/>
    </xf>
    <xf numFmtId="4" fontId="19" fillId="5" borderId="22" xfId="0" applyNumberFormat="1" applyFont="1" applyFill="1" applyBorder="1" applyAlignment="1" applyProtection="1">
      <alignment vertical="center"/>
      <protection locked="0"/>
    </xf>
    <xf numFmtId="0" fontId="19" fillId="6" borderId="22" xfId="0" applyFont="1" applyFill="1" applyBorder="1" applyAlignment="1" applyProtection="1">
      <alignment horizontal="center" vertical="center"/>
      <protection locked="0"/>
    </xf>
    <xf numFmtId="49" fontId="19" fillId="6" borderId="22" xfId="0" applyNumberFormat="1" applyFont="1" applyFill="1" applyBorder="1" applyAlignment="1" applyProtection="1">
      <alignment horizontal="left" vertical="center" wrapText="1"/>
      <protection locked="0"/>
    </xf>
    <xf numFmtId="0" fontId="19" fillId="6" borderId="22" xfId="0" applyFont="1" applyFill="1" applyBorder="1" applyAlignment="1" applyProtection="1">
      <alignment horizontal="left" vertical="center" wrapText="1"/>
      <protection locked="0"/>
    </xf>
    <xf numFmtId="0" fontId="19" fillId="6" borderId="22" xfId="0" applyFont="1" applyFill="1" applyBorder="1" applyAlignment="1" applyProtection="1">
      <alignment horizontal="center" vertical="center" wrapText="1"/>
      <protection locked="0"/>
    </xf>
    <xf numFmtId="167" fontId="19" fillId="6" borderId="22" xfId="0" applyNumberFormat="1" applyFont="1" applyFill="1" applyBorder="1" applyAlignment="1" applyProtection="1">
      <alignment vertical="center"/>
      <protection locked="0"/>
    </xf>
    <xf numFmtId="4" fontId="19" fillId="6" borderId="22" xfId="0" applyNumberFormat="1" applyFont="1" applyFill="1" applyBorder="1" applyAlignment="1" applyProtection="1">
      <alignment vertical="center"/>
      <protection locked="0"/>
    </xf>
    <xf numFmtId="0" fontId="19" fillId="7" borderId="22" xfId="0" applyFont="1" applyFill="1" applyBorder="1" applyAlignment="1" applyProtection="1">
      <alignment horizontal="center" vertical="center"/>
      <protection locked="0"/>
    </xf>
    <xf numFmtId="49" fontId="19" fillId="7" borderId="22" xfId="0" applyNumberFormat="1" applyFont="1" applyFill="1" applyBorder="1" applyAlignment="1" applyProtection="1">
      <alignment horizontal="left" vertical="center" wrapText="1"/>
      <protection locked="0"/>
    </xf>
    <xf numFmtId="0" fontId="19" fillId="7" borderId="22" xfId="0" applyFont="1" applyFill="1" applyBorder="1" applyAlignment="1" applyProtection="1">
      <alignment horizontal="left" vertical="center" wrapText="1"/>
      <protection locked="0"/>
    </xf>
    <xf numFmtId="4" fontId="19" fillId="7" borderId="22" xfId="0" applyNumberFormat="1" applyFont="1" applyFill="1" applyBorder="1" applyAlignment="1" applyProtection="1">
      <alignment vertical="center"/>
      <protection locked="0"/>
    </xf>
    <xf numFmtId="0" fontId="19" fillId="7" borderId="22" xfId="0" applyFont="1" applyFill="1" applyBorder="1" applyAlignment="1">
      <alignment horizontal="center" vertical="center"/>
    </xf>
    <xf numFmtId="0" fontId="19" fillId="7" borderId="22" xfId="0" applyFont="1" applyFill="1" applyBorder="1" applyAlignment="1">
      <alignment horizontal="center" vertical="center" wrapText="1"/>
    </xf>
    <xf numFmtId="167" fontId="19" fillId="7" borderId="22" xfId="0" applyNumberFormat="1" applyFont="1" applyFill="1" applyBorder="1" applyAlignment="1">
      <alignment vertical="center"/>
    </xf>
    <xf numFmtId="0" fontId="19" fillId="8" borderId="22" xfId="0" applyFont="1" applyFill="1" applyBorder="1" applyAlignment="1" applyProtection="1">
      <alignment horizontal="center" vertical="center"/>
      <protection locked="0"/>
    </xf>
    <xf numFmtId="49" fontId="19" fillId="8" borderId="22" xfId="0" applyNumberFormat="1" applyFont="1" applyFill="1" applyBorder="1" applyAlignment="1" applyProtection="1">
      <alignment horizontal="left" vertical="center" wrapText="1"/>
      <protection locked="0"/>
    </xf>
    <xf numFmtId="0" fontId="19" fillId="8" borderId="22" xfId="0" applyFont="1" applyFill="1" applyBorder="1" applyAlignment="1" applyProtection="1">
      <alignment horizontal="left" vertical="center" wrapText="1"/>
      <protection locked="0"/>
    </xf>
    <xf numFmtId="0" fontId="19" fillId="8" borderId="22" xfId="0" applyFont="1" applyFill="1" applyBorder="1" applyAlignment="1" applyProtection="1">
      <alignment horizontal="center" vertical="center" wrapText="1"/>
      <protection locked="0"/>
    </xf>
    <xf numFmtId="167" fontId="19" fillId="8" borderId="22" xfId="0" applyNumberFormat="1" applyFont="1" applyFill="1" applyBorder="1" applyAlignment="1" applyProtection="1">
      <alignment vertical="center"/>
      <protection locked="0"/>
    </xf>
    <xf numFmtId="4" fontId="19" fillId="8" borderId="22" xfId="0" applyNumberFormat="1" applyFont="1" applyFill="1" applyBorder="1" applyAlignment="1" applyProtection="1">
      <alignment vertical="center"/>
      <protection locked="0"/>
    </xf>
    <xf numFmtId="0" fontId="19" fillId="8" borderId="22" xfId="0" applyFont="1" applyFill="1" applyBorder="1" applyAlignment="1">
      <alignment horizontal="center" vertical="center"/>
    </xf>
    <xf numFmtId="49" fontId="19" fillId="8" borderId="22" xfId="0" applyNumberFormat="1" applyFont="1" applyFill="1" applyBorder="1" applyAlignment="1">
      <alignment horizontal="left" vertical="center" wrapText="1"/>
    </xf>
    <xf numFmtId="0" fontId="19" fillId="8" borderId="22" xfId="0" applyFont="1" applyFill="1" applyBorder="1" applyAlignment="1">
      <alignment horizontal="left" vertical="center" wrapText="1"/>
    </xf>
    <xf numFmtId="0" fontId="19" fillId="8" borderId="22" xfId="0" applyFont="1" applyFill="1" applyBorder="1" applyAlignment="1">
      <alignment horizontal="center" vertical="center" wrapText="1"/>
    </xf>
    <xf numFmtId="167" fontId="19" fillId="8" borderId="22" xfId="0" applyNumberFormat="1" applyFont="1" applyFill="1" applyBorder="1" applyAlignment="1">
      <alignment vertical="center"/>
    </xf>
    <xf numFmtId="16" fontId="19" fillId="8" borderId="22" xfId="0" applyNumberFormat="1" applyFont="1" applyFill="1" applyBorder="1" applyAlignment="1" applyProtection="1">
      <alignment horizontal="center" vertical="center"/>
      <protection locked="0"/>
    </xf>
    <xf numFmtId="0" fontId="19" fillId="9" borderId="22" xfId="0" applyFont="1" applyFill="1" applyBorder="1" applyAlignment="1" applyProtection="1">
      <alignment horizontal="center" vertical="center"/>
      <protection locked="0"/>
    </xf>
    <xf numFmtId="49" fontId="19" fillId="9" borderId="22" xfId="0" applyNumberFormat="1" applyFont="1" applyFill="1" applyBorder="1" applyAlignment="1" applyProtection="1">
      <alignment horizontal="left" vertical="center" wrapText="1"/>
      <protection locked="0"/>
    </xf>
    <xf numFmtId="0" fontId="19" fillId="9" borderId="22" xfId="0" applyFont="1" applyFill="1" applyBorder="1" applyAlignment="1" applyProtection="1">
      <alignment horizontal="left" vertical="center" wrapText="1"/>
      <protection locked="0"/>
    </xf>
    <xf numFmtId="0" fontId="19" fillId="9" borderId="22" xfId="0" applyFont="1" applyFill="1" applyBorder="1" applyAlignment="1" applyProtection="1">
      <alignment horizontal="center" vertical="center" wrapText="1"/>
      <protection locked="0"/>
    </xf>
    <xf numFmtId="167" fontId="19" fillId="9" borderId="22" xfId="0" applyNumberFormat="1" applyFont="1" applyFill="1" applyBorder="1" applyAlignment="1" applyProtection="1">
      <alignment vertical="center"/>
      <protection locked="0"/>
    </xf>
    <xf numFmtId="4" fontId="19" fillId="9" borderId="22" xfId="0" applyNumberFormat="1" applyFont="1" applyFill="1" applyBorder="1" applyAlignment="1" applyProtection="1">
      <alignment vertical="center"/>
      <protection locked="0"/>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7" fillId="0" borderId="16" xfId="0" applyFont="1" applyBorder="1" applyAlignment="1">
      <alignment horizontal="center" vertical="center"/>
    </xf>
    <xf numFmtId="0" fontId="17" fillId="0" borderId="10" xfId="0" applyFont="1" applyBorder="1" applyAlignment="1">
      <alignment horizontal="left" vertical="center"/>
    </xf>
    <xf numFmtId="0" fontId="18" fillId="0" borderId="17" xfId="0" applyFont="1" applyBorder="1" applyAlignment="1">
      <alignment horizontal="left" vertical="center"/>
    </xf>
    <xf numFmtId="0" fontId="18" fillId="0" borderId="0" xfId="0" applyFont="1" applyAlignment="1">
      <alignment horizontal="left" vertical="center"/>
    </xf>
    <xf numFmtId="0" fontId="19" fillId="3" borderId="6" xfId="0" applyFont="1" applyFill="1" applyBorder="1" applyAlignment="1">
      <alignment horizontal="center" vertical="center"/>
    </xf>
    <xf numFmtId="0" fontId="19" fillId="3" borderId="7" xfId="0" applyFont="1" applyFill="1" applyBorder="1" applyAlignment="1">
      <alignment horizontal="left" vertical="center"/>
    </xf>
    <xf numFmtId="0" fontId="19" fillId="3" borderId="7" xfId="0" applyFont="1" applyFill="1" applyBorder="1" applyAlignment="1">
      <alignment horizontal="center" vertical="center"/>
    </xf>
    <xf numFmtId="0" fontId="19" fillId="3" borderId="21" xfId="0" applyFont="1" applyFill="1" applyBorder="1" applyAlignment="1">
      <alignment horizontal="left" vertical="center"/>
    </xf>
    <xf numFmtId="0" fontId="19" fillId="3" borderId="7" xfId="0" applyFont="1" applyFill="1" applyBorder="1" applyAlignment="1">
      <alignment horizontal="right" vertical="center"/>
    </xf>
    <xf numFmtId="4" fontId="26"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4" fontId="21" fillId="0" borderId="0" xfId="0" applyNumberFormat="1" applyFont="1" applyAlignment="1">
      <alignment horizontal="right" vertical="center"/>
    </xf>
    <xf numFmtId="4" fontId="21" fillId="0" borderId="0" xfId="0" applyNumberFormat="1" applyFont="1" applyAlignment="1">
      <alignment vertical="center"/>
    </xf>
    <xf numFmtId="164" fontId="2" fillId="0" borderId="0" xfId="0" applyNumberFormat="1" applyFont="1" applyAlignment="1">
      <alignment horizontal="left" vertical="center"/>
    </xf>
    <xf numFmtId="0" fontId="2" fillId="0" borderId="0" xfId="0" applyFont="1" applyAlignment="1">
      <alignment vertical="center"/>
    </xf>
    <xf numFmtId="4" fontId="15" fillId="0" borderId="0" xfId="0" applyNumberFormat="1" applyFont="1" applyAlignment="1">
      <alignmen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center" wrapText="1"/>
    </xf>
    <xf numFmtId="4" fontId="14"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12" fillId="10" borderId="0" xfId="0" applyFont="1" applyFill="1" applyAlignment="1">
      <alignment horizontal="center" vertical="center"/>
    </xf>
    <xf numFmtId="4" fontId="5" fillId="2" borderId="7" xfId="0" applyNumberFormat="1" applyFont="1" applyFill="1" applyBorder="1" applyAlignment="1">
      <alignment vertical="center"/>
    </xf>
    <xf numFmtId="0" fontId="0" fillId="2" borderId="7" xfId="0" applyFill="1" applyBorder="1" applyAlignment="1">
      <alignment vertical="center"/>
    </xf>
    <xf numFmtId="0" fontId="0" fillId="2" borderId="21" xfId="0" applyFill="1" applyBorder="1" applyAlignment="1">
      <alignment vertical="center"/>
    </xf>
    <xf numFmtId="0" fontId="5" fillId="2" borderId="7" xfId="0" applyFont="1" applyFill="1" applyBorder="1" applyAlignment="1">
      <alignment horizontal="lef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cellXfs>
  <cellStyles count="11">
    <cellStyle name="Normal" xfId="0"/>
    <cellStyle name="Percent" xfId="15"/>
    <cellStyle name="Currency" xfId="16"/>
    <cellStyle name="Currency [0]" xfId="17"/>
    <cellStyle name="Comma" xfId="18"/>
    <cellStyle name="Comma [0]" xfId="19"/>
    <cellStyle name="Hypertextový odkaz" xfId="20"/>
    <cellStyle name="Normální 2" xfId="21"/>
    <cellStyle name="Normální 3" xfId="22"/>
    <cellStyle name="Normální 4" xfId="23"/>
    <cellStyle name="Excel Built-in Normal" xfId="24"/>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5"/>
  <sheetViews>
    <sheetView showGridLines="0" tabSelected="1" zoomScale="70" zoomScaleNormal="70" workbookViewId="0" topLeftCell="A1">
      <selection activeCell="AC49" sqref="AB49:AC49"/>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9" width="25.8515625" style="0" hidden="1" customWidth="1"/>
    <col min="50" max="51" width="21.7109375" style="0" hidden="1" customWidth="1"/>
    <col min="52" max="53" width="25.00390625" style="0" hidden="1" customWidth="1"/>
    <col min="54" max="54" width="21.7109375" style="0" hidden="1" customWidth="1"/>
    <col min="55" max="55" width="19.140625" style="0" hidden="1" customWidth="1"/>
    <col min="56" max="56" width="25.00390625" style="0" hidden="1" customWidth="1"/>
    <col min="57" max="57" width="21.7109375" style="0" hidden="1" customWidth="1"/>
    <col min="58" max="58" width="19.140625" style="0" hidden="1" customWidth="1"/>
    <col min="59" max="59" width="66.421875" style="0" customWidth="1"/>
    <col min="71" max="91" width="9.28125" style="0" hidden="1" customWidth="1"/>
  </cols>
  <sheetData>
    <row r="1" spans="1:74" ht="12">
      <c r="A1" s="13" t="s">
        <v>0</v>
      </c>
      <c r="AZ1" s="13" t="s">
        <v>1</v>
      </c>
      <c r="BA1" s="13" t="s">
        <v>2</v>
      </c>
      <c r="BB1" s="13" t="s">
        <v>1</v>
      </c>
      <c r="BT1" s="13" t="s">
        <v>3</v>
      </c>
      <c r="BU1" s="13" t="s">
        <v>4</v>
      </c>
      <c r="BV1" s="13" t="s">
        <v>5</v>
      </c>
    </row>
    <row r="2" spans="44:72" ht="36.95" customHeight="1">
      <c r="AR2" s="250" t="s">
        <v>6</v>
      </c>
      <c r="AS2" s="243"/>
      <c r="AT2" s="243"/>
      <c r="AU2" s="243"/>
      <c r="AV2" s="243"/>
      <c r="AW2" s="243"/>
      <c r="AX2" s="243"/>
      <c r="AY2" s="243"/>
      <c r="AZ2" s="243"/>
      <c r="BA2" s="243"/>
      <c r="BB2" s="243"/>
      <c r="BC2" s="243"/>
      <c r="BD2" s="243"/>
      <c r="BE2" s="243"/>
      <c r="BF2" s="243"/>
      <c r="BG2" s="243"/>
      <c r="BS2" s="14" t="s">
        <v>7</v>
      </c>
      <c r="BT2" s="14" t="s">
        <v>8</v>
      </c>
    </row>
    <row r="3" spans="2:72"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7</v>
      </c>
      <c r="BT3" s="14" t="s">
        <v>9</v>
      </c>
    </row>
    <row r="4" spans="2:71" ht="24.95" customHeight="1">
      <c r="B4" s="17"/>
      <c r="D4" s="18" t="s">
        <v>10</v>
      </c>
      <c r="AR4" s="17"/>
      <c r="AS4" s="19" t="s">
        <v>11</v>
      </c>
      <c r="BS4" s="14" t="s">
        <v>12</v>
      </c>
    </row>
    <row r="5" spans="2:71" ht="12" customHeight="1">
      <c r="B5" s="17"/>
      <c r="D5" s="20" t="s">
        <v>13</v>
      </c>
      <c r="K5" s="242" t="s">
        <v>14</v>
      </c>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R5" s="17"/>
      <c r="BS5" s="14" t="s">
        <v>7</v>
      </c>
    </row>
    <row r="6" spans="2:71" ht="36.95" customHeight="1">
      <c r="B6" s="17"/>
      <c r="D6" s="22" t="s">
        <v>15</v>
      </c>
      <c r="K6" s="244" t="s">
        <v>16</v>
      </c>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R6" s="17"/>
      <c r="BS6" s="14" t="s">
        <v>7</v>
      </c>
    </row>
    <row r="7" spans="2:71" ht="12" customHeight="1">
      <c r="B7" s="17"/>
      <c r="D7" s="23" t="s">
        <v>17</v>
      </c>
      <c r="K7" s="21" t="s">
        <v>1</v>
      </c>
      <c r="AK7" s="23" t="s">
        <v>18</v>
      </c>
      <c r="AN7" s="21" t="s">
        <v>1</v>
      </c>
      <c r="AR7" s="17"/>
      <c r="BS7" s="14" t="s">
        <v>7</v>
      </c>
    </row>
    <row r="8" spans="2:71" ht="12" customHeight="1">
      <c r="B8" s="17"/>
      <c r="D8" s="23" t="s">
        <v>19</v>
      </c>
      <c r="K8" s="21" t="s">
        <v>20</v>
      </c>
      <c r="AK8" s="23" t="s">
        <v>21</v>
      </c>
      <c r="AN8" s="21" t="s">
        <v>22</v>
      </c>
      <c r="AR8" s="17"/>
      <c r="BS8" s="14" t="s">
        <v>7</v>
      </c>
    </row>
    <row r="9" spans="2:71" ht="14.45" customHeight="1">
      <c r="B9" s="17"/>
      <c r="AR9" s="17"/>
      <c r="BS9" s="14" t="s">
        <v>7</v>
      </c>
    </row>
    <row r="10" spans="2:71" ht="12" customHeight="1">
      <c r="B10" s="17"/>
      <c r="D10" s="23" t="s">
        <v>23</v>
      </c>
      <c r="AK10" s="23" t="s">
        <v>24</v>
      </c>
      <c r="AN10" s="21" t="s">
        <v>1</v>
      </c>
      <c r="AR10" s="17"/>
      <c r="BS10" s="14" t="s">
        <v>7</v>
      </c>
    </row>
    <row r="11" spans="2:71" ht="18.4" customHeight="1">
      <c r="B11" s="17"/>
      <c r="E11" s="21" t="s">
        <v>238</v>
      </c>
      <c r="AK11" s="23" t="s">
        <v>26</v>
      </c>
      <c r="AN11" s="21" t="s">
        <v>1</v>
      </c>
      <c r="AR11" s="17"/>
      <c r="BS11" s="14" t="s">
        <v>7</v>
      </c>
    </row>
    <row r="12" spans="2:71" ht="6.95" customHeight="1">
      <c r="B12" s="17"/>
      <c r="AR12" s="17"/>
      <c r="BS12" s="14" t="s">
        <v>7</v>
      </c>
    </row>
    <row r="13" spans="2:71" ht="12" customHeight="1">
      <c r="B13" s="17"/>
      <c r="D13" s="23" t="s">
        <v>27</v>
      </c>
      <c r="AK13" s="23" t="s">
        <v>24</v>
      </c>
      <c r="AN13" s="21" t="s">
        <v>1</v>
      </c>
      <c r="AR13" s="17"/>
      <c r="BS13" s="14" t="s">
        <v>7</v>
      </c>
    </row>
    <row r="14" spans="2:71" ht="12.75">
      <c r="B14" s="17"/>
      <c r="E14" s="21" t="s">
        <v>25</v>
      </c>
      <c r="AK14" s="23" t="s">
        <v>26</v>
      </c>
      <c r="AN14" s="21" t="s">
        <v>1</v>
      </c>
      <c r="AR14" s="17"/>
      <c r="BS14" s="14" t="s">
        <v>7</v>
      </c>
    </row>
    <row r="15" spans="2:71" ht="6.95" customHeight="1">
      <c r="B15" s="17"/>
      <c r="AR15" s="17"/>
      <c r="BS15" s="14" t="s">
        <v>3</v>
      </c>
    </row>
    <row r="16" spans="2:71" ht="12" customHeight="1">
      <c r="B16" s="17"/>
      <c r="D16" s="23" t="s">
        <v>28</v>
      </c>
      <c r="K16" t="s">
        <v>239</v>
      </c>
      <c r="AK16" s="23" t="s">
        <v>24</v>
      </c>
      <c r="AN16" s="21" t="s">
        <v>29</v>
      </c>
      <c r="AR16" s="17"/>
      <c r="BS16" s="14" t="s">
        <v>3</v>
      </c>
    </row>
    <row r="17" spans="2:71" ht="18.4" customHeight="1">
      <c r="B17" s="17"/>
      <c r="E17" s="21" t="s">
        <v>30</v>
      </c>
      <c r="AK17" s="23" t="s">
        <v>26</v>
      </c>
      <c r="AN17" s="21" t="s">
        <v>31</v>
      </c>
      <c r="AR17" s="17"/>
      <c r="BS17" s="14" t="s">
        <v>4</v>
      </c>
    </row>
    <row r="18" spans="2:71" ht="6.95" customHeight="1">
      <c r="B18" s="17"/>
      <c r="AR18" s="17"/>
      <c r="BS18" s="14" t="s">
        <v>7</v>
      </c>
    </row>
    <row r="19" spans="2:71" ht="12" customHeight="1">
      <c r="B19" s="17"/>
      <c r="D19" s="23" t="s">
        <v>32</v>
      </c>
      <c r="AK19" s="23" t="s">
        <v>24</v>
      </c>
      <c r="AN19" s="21" t="s">
        <v>1</v>
      </c>
      <c r="AR19" s="17"/>
      <c r="BS19" s="14" t="s">
        <v>7</v>
      </c>
    </row>
    <row r="20" spans="2:71" ht="18.4" customHeight="1">
      <c r="B20" s="17"/>
      <c r="E20" s="21" t="s">
        <v>25</v>
      </c>
      <c r="AK20" s="23" t="s">
        <v>26</v>
      </c>
      <c r="AN20" s="21" t="s">
        <v>1</v>
      </c>
      <c r="AR20" s="17"/>
      <c r="BS20" s="14" t="s">
        <v>4</v>
      </c>
    </row>
    <row r="21" spans="2:44" ht="6.95" customHeight="1">
      <c r="B21" s="17"/>
      <c r="AR21" s="17"/>
    </row>
    <row r="22" spans="2:44" ht="12" customHeight="1">
      <c r="B22" s="17"/>
      <c r="D22" s="23" t="s">
        <v>33</v>
      </c>
      <c r="AR22" s="17"/>
    </row>
    <row r="23" spans="2:44" ht="163.5" customHeight="1">
      <c r="B23" s="17"/>
      <c r="E23" s="245" t="s">
        <v>237</v>
      </c>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R23" s="17"/>
    </row>
    <row r="24" spans="2:44" ht="6.95" customHeight="1">
      <c r="B24" s="17"/>
      <c r="AR24" s="17"/>
    </row>
    <row r="25" spans="2:44" ht="6.95" customHeight="1">
      <c r="B25" s="17"/>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R25" s="17"/>
    </row>
    <row r="26" spans="2:44" s="1" customFormat="1" ht="25.9" customHeight="1">
      <c r="B26" s="26"/>
      <c r="D26" s="27" t="s">
        <v>34</v>
      </c>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47">
        <f>ROUND(AG94,2)</f>
        <v>0</v>
      </c>
      <c r="AL26" s="248"/>
      <c r="AM26" s="248"/>
      <c r="AN26" s="248"/>
      <c r="AO26" s="248"/>
      <c r="AR26" s="26"/>
    </row>
    <row r="27" spans="2:44" s="1" customFormat="1" ht="6.95" customHeight="1">
      <c r="B27" s="26"/>
      <c r="AR27" s="26"/>
    </row>
    <row r="28" spans="2:44" s="1" customFormat="1" ht="12.75">
      <c r="B28" s="26"/>
      <c r="L28" s="249" t="s">
        <v>35</v>
      </c>
      <c r="M28" s="249"/>
      <c r="N28" s="249"/>
      <c r="O28" s="249"/>
      <c r="P28" s="249"/>
      <c r="W28" s="249" t="s">
        <v>36</v>
      </c>
      <c r="X28" s="249"/>
      <c r="Y28" s="249"/>
      <c r="Z28" s="249"/>
      <c r="AA28" s="249"/>
      <c r="AB28" s="249"/>
      <c r="AC28" s="249"/>
      <c r="AD28" s="249"/>
      <c r="AE28" s="249"/>
      <c r="AK28" s="249" t="s">
        <v>37</v>
      </c>
      <c r="AL28" s="249"/>
      <c r="AM28" s="249"/>
      <c r="AN28" s="249"/>
      <c r="AO28" s="249"/>
      <c r="AR28" s="26"/>
    </row>
    <row r="29" spans="2:44" s="2" customFormat="1" ht="14.45" customHeight="1">
      <c r="B29" s="30"/>
      <c r="D29" s="23" t="s">
        <v>38</v>
      </c>
      <c r="F29" s="23" t="s">
        <v>39</v>
      </c>
      <c r="L29" s="239">
        <v>0.21</v>
      </c>
      <c r="M29" s="240"/>
      <c r="N29" s="240"/>
      <c r="O29" s="240"/>
      <c r="P29" s="240"/>
      <c r="W29" s="241">
        <f>ROUND(BB94,2)</f>
        <v>0</v>
      </c>
      <c r="X29" s="240"/>
      <c r="Y29" s="240"/>
      <c r="Z29" s="240"/>
      <c r="AA29" s="240"/>
      <c r="AB29" s="240"/>
      <c r="AC29" s="240"/>
      <c r="AD29" s="240"/>
      <c r="AE29" s="240"/>
      <c r="AK29" s="241">
        <f>ROUND(AX94,2)</f>
        <v>0</v>
      </c>
      <c r="AL29" s="240"/>
      <c r="AM29" s="240"/>
      <c r="AN29" s="240"/>
      <c r="AO29" s="240"/>
      <c r="AR29" s="30"/>
    </row>
    <row r="30" spans="2:44" s="2" customFormat="1" ht="14.45" customHeight="1">
      <c r="B30" s="30"/>
      <c r="F30" s="23" t="s">
        <v>40</v>
      </c>
      <c r="L30" s="239">
        <v>0.15</v>
      </c>
      <c r="M30" s="240"/>
      <c r="N30" s="240"/>
      <c r="O30" s="240"/>
      <c r="P30" s="240"/>
      <c r="W30" s="241">
        <f>ROUND(BC94,2)</f>
        <v>0</v>
      </c>
      <c r="X30" s="240"/>
      <c r="Y30" s="240"/>
      <c r="Z30" s="240"/>
      <c r="AA30" s="240"/>
      <c r="AB30" s="240"/>
      <c r="AC30" s="240"/>
      <c r="AD30" s="240"/>
      <c r="AE30" s="240"/>
      <c r="AK30" s="241">
        <f>ROUND(AY94,2)</f>
        <v>0</v>
      </c>
      <c r="AL30" s="240"/>
      <c r="AM30" s="240"/>
      <c r="AN30" s="240"/>
      <c r="AO30" s="240"/>
      <c r="AR30" s="30"/>
    </row>
    <row r="31" spans="2:44" s="2" customFormat="1" ht="14.45" customHeight="1" hidden="1">
      <c r="B31" s="30"/>
      <c r="F31" s="23" t="s">
        <v>41</v>
      </c>
      <c r="L31" s="239">
        <v>0.21</v>
      </c>
      <c r="M31" s="240"/>
      <c r="N31" s="240"/>
      <c r="O31" s="240"/>
      <c r="P31" s="240"/>
      <c r="W31" s="241">
        <f>ROUND(BD94,2)</f>
        <v>0</v>
      </c>
      <c r="X31" s="240"/>
      <c r="Y31" s="240"/>
      <c r="Z31" s="240"/>
      <c r="AA31" s="240"/>
      <c r="AB31" s="240"/>
      <c r="AC31" s="240"/>
      <c r="AD31" s="240"/>
      <c r="AE31" s="240"/>
      <c r="AK31" s="241">
        <v>0</v>
      </c>
      <c r="AL31" s="240"/>
      <c r="AM31" s="240"/>
      <c r="AN31" s="240"/>
      <c r="AO31" s="240"/>
      <c r="AR31" s="30"/>
    </row>
    <row r="32" spans="2:44" s="2" customFormat="1" ht="14.45" customHeight="1" hidden="1">
      <c r="B32" s="30"/>
      <c r="F32" s="23" t="s">
        <v>42</v>
      </c>
      <c r="L32" s="239">
        <v>0.15</v>
      </c>
      <c r="M32" s="240"/>
      <c r="N32" s="240"/>
      <c r="O32" s="240"/>
      <c r="P32" s="240"/>
      <c r="W32" s="241">
        <f>ROUND(BE94,2)</f>
        <v>0</v>
      </c>
      <c r="X32" s="240"/>
      <c r="Y32" s="240"/>
      <c r="Z32" s="240"/>
      <c r="AA32" s="240"/>
      <c r="AB32" s="240"/>
      <c r="AC32" s="240"/>
      <c r="AD32" s="240"/>
      <c r="AE32" s="240"/>
      <c r="AK32" s="241">
        <v>0</v>
      </c>
      <c r="AL32" s="240"/>
      <c r="AM32" s="240"/>
      <c r="AN32" s="240"/>
      <c r="AO32" s="240"/>
      <c r="AR32" s="30"/>
    </row>
    <row r="33" spans="2:44" s="2" customFormat="1" ht="14.45" customHeight="1" hidden="1">
      <c r="B33" s="30"/>
      <c r="F33" s="23" t="s">
        <v>43</v>
      </c>
      <c r="L33" s="239">
        <v>0</v>
      </c>
      <c r="M33" s="240"/>
      <c r="N33" s="240"/>
      <c r="O33" s="240"/>
      <c r="P33" s="240"/>
      <c r="W33" s="241">
        <f>ROUND(BF94,2)</f>
        <v>0</v>
      </c>
      <c r="X33" s="240"/>
      <c r="Y33" s="240"/>
      <c r="Z33" s="240"/>
      <c r="AA33" s="240"/>
      <c r="AB33" s="240"/>
      <c r="AC33" s="240"/>
      <c r="AD33" s="240"/>
      <c r="AE33" s="240"/>
      <c r="AK33" s="241">
        <v>0</v>
      </c>
      <c r="AL33" s="240"/>
      <c r="AM33" s="240"/>
      <c r="AN33" s="240"/>
      <c r="AO33" s="240"/>
      <c r="AR33" s="30"/>
    </row>
    <row r="34" spans="2:44" s="1" customFormat="1" ht="6.95" customHeight="1">
      <c r="B34" s="26"/>
      <c r="AR34" s="26"/>
    </row>
    <row r="35" spans="2:44" s="1" customFormat="1" ht="25.9" customHeight="1">
      <c r="B35" s="26"/>
      <c r="C35" s="31"/>
      <c r="D35" s="32" t="s">
        <v>44</v>
      </c>
      <c r="E35" s="33"/>
      <c r="F35" s="33"/>
      <c r="G35" s="33"/>
      <c r="H35" s="33"/>
      <c r="I35" s="33"/>
      <c r="J35" s="33"/>
      <c r="K35" s="33"/>
      <c r="L35" s="33"/>
      <c r="M35" s="33"/>
      <c r="N35" s="33"/>
      <c r="O35" s="33"/>
      <c r="P35" s="33"/>
      <c r="Q35" s="33"/>
      <c r="R35" s="33"/>
      <c r="S35" s="33"/>
      <c r="T35" s="34" t="s">
        <v>45</v>
      </c>
      <c r="U35" s="33"/>
      <c r="V35" s="33"/>
      <c r="W35" s="33"/>
      <c r="X35" s="254" t="s">
        <v>46</v>
      </c>
      <c r="Y35" s="252"/>
      <c r="Z35" s="252"/>
      <c r="AA35" s="252"/>
      <c r="AB35" s="252"/>
      <c r="AC35" s="33"/>
      <c r="AD35" s="33"/>
      <c r="AE35" s="33"/>
      <c r="AF35" s="33"/>
      <c r="AG35" s="33"/>
      <c r="AH35" s="33"/>
      <c r="AI35" s="33"/>
      <c r="AJ35" s="33"/>
      <c r="AK35" s="251">
        <f>SUM(AK26:AK33)</f>
        <v>0</v>
      </c>
      <c r="AL35" s="252"/>
      <c r="AM35" s="252"/>
      <c r="AN35" s="252"/>
      <c r="AO35" s="253"/>
      <c r="AP35" s="31"/>
      <c r="AQ35" s="31"/>
      <c r="AR35" s="26"/>
    </row>
    <row r="36" spans="2:44" s="1" customFormat="1" ht="6.95" customHeight="1">
      <c r="B36" s="26"/>
      <c r="AR36" s="26"/>
    </row>
    <row r="37" spans="2:44" s="1" customFormat="1" ht="14.45" customHeight="1">
      <c r="B37" s="26"/>
      <c r="AR37" s="26"/>
    </row>
    <row r="38" spans="2:44" ht="14.45" customHeight="1">
      <c r="B38" s="17"/>
      <c r="AR38" s="17"/>
    </row>
    <row r="39" spans="2:44" ht="14.45" customHeight="1">
      <c r="B39" s="17"/>
      <c r="AR39" s="17"/>
    </row>
    <row r="40" spans="2:44" ht="14.45" customHeight="1">
      <c r="B40" s="17"/>
      <c r="AR40" s="17"/>
    </row>
    <row r="41" spans="2:44" ht="14.45" customHeight="1">
      <c r="B41" s="17"/>
      <c r="AR41" s="17"/>
    </row>
    <row r="42" spans="2:44" ht="14.45" customHeight="1">
      <c r="B42" s="17"/>
      <c r="AR42" s="17"/>
    </row>
    <row r="43" spans="2:44" ht="14.45" customHeight="1">
      <c r="B43" s="17"/>
      <c r="AR43" s="17"/>
    </row>
    <row r="44" spans="2:44" ht="14.45" customHeight="1">
      <c r="B44" s="17"/>
      <c r="AR44" s="17"/>
    </row>
    <row r="45" spans="2:44" ht="14.45" customHeight="1">
      <c r="B45" s="17"/>
      <c r="AR45" s="17"/>
    </row>
    <row r="46" spans="2:44" ht="14.45" customHeight="1">
      <c r="B46" s="17"/>
      <c r="AR46" s="17"/>
    </row>
    <row r="47" spans="2:44" ht="14.45" customHeight="1">
      <c r="B47" s="17"/>
      <c r="AR47" s="17"/>
    </row>
    <row r="48" spans="2:44" ht="14.45" customHeight="1">
      <c r="B48" s="17"/>
      <c r="AR48" s="17"/>
    </row>
    <row r="49" spans="2:44" s="1" customFormat="1" ht="14.45" customHeight="1">
      <c r="B49" s="26"/>
      <c r="D49" s="35" t="s">
        <v>47</v>
      </c>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5" t="s">
        <v>48</v>
      </c>
      <c r="AI49" s="36"/>
      <c r="AJ49" s="36"/>
      <c r="AK49" s="36"/>
      <c r="AL49" s="36"/>
      <c r="AM49" s="36"/>
      <c r="AN49" s="36"/>
      <c r="AO49" s="36"/>
      <c r="AR49" s="26"/>
    </row>
    <row r="50" spans="2:44" ht="12">
      <c r="B50" s="17"/>
      <c r="AR50" s="17"/>
    </row>
    <row r="51" spans="2:44" ht="12">
      <c r="B51" s="17"/>
      <c r="AR51" s="17"/>
    </row>
    <row r="52" spans="2:44" ht="12">
      <c r="B52" s="17"/>
      <c r="AR52" s="17"/>
    </row>
    <row r="53" spans="2:44" ht="12">
      <c r="B53" s="17"/>
      <c r="AR53" s="17"/>
    </row>
    <row r="54" spans="2:44" ht="12">
      <c r="B54" s="17"/>
      <c r="AR54" s="17"/>
    </row>
    <row r="55" spans="2:44" ht="12">
      <c r="B55" s="17"/>
      <c r="AR55" s="17"/>
    </row>
    <row r="56" spans="2:44" ht="12">
      <c r="B56" s="17"/>
      <c r="AR56" s="17"/>
    </row>
    <row r="57" spans="2:44" ht="12">
      <c r="B57" s="17"/>
      <c r="AR57" s="17"/>
    </row>
    <row r="58" spans="2:44" ht="12">
      <c r="B58" s="17"/>
      <c r="AR58" s="17"/>
    </row>
    <row r="59" spans="2:44" ht="12">
      <c r="B59" s="17"/>
      <c r="AR59" s="17"/>
    </row>
    <row r="60" spans="2:44" s="1" customFormat="1" ht="12.75">
      <c r="B60" s="26"/>
      <c r="D60" s="37" t="s">
        <v>49</v>
      </c>
      <c r="E60" s="28"/>
      <c r="F60" s="28"/>
      <c r="G60" s="28"/>
      <c r="H60" s="28"/>
      <c r="I60" s="28"/>
      <c r="J60" s="28"/>
      <c r="K60" s="28"/>
      <c r="L60" s="28"/>
      <c r="M60" s="28"/>
      <c r="N60" s="28"/>
      <c r="O60" s="28"/>
      <c r="P60" s="28"/>
      <c r="Q60" s="28"/>
      <c r="R60" s="28"/>
      <c r="S60" s="28"/>
      <c r="T60" s="28"/>
      <c r="U60" s="28"/>
      <c r="V60" s="37" t="s">
        <v>50</v>
      </c>
      <c r="W60" s="28"/>
      <c r="X60" s="28"/>
      <c r="Y60" s="28"/>
      <c r="Z60" s="28"/>
      <c r="AA60" s="28"/>
      <c r="AB60" s="28"/>
      <c r="AC60" s="28"/>
      <c r="AD60" s="28"/>
      <c r="AE60" s="28"/>
      <c r="AF60" s="28"/>
      <c r="AG60" s="28"/>
      <c r="AH60" s="37" t="s">
        <v>49</v>
      </c>
      <c r="AI60" s="28"/>
      <c r="AJ60" s="28"/>
      <c r="AK60" s="28"/>
      <c r="AL60" s="28"/>
      <c r="AM60" s="37" t="s">
        <v>50</v>
      </c>
      <c r="AN60" s="28"/>
      <c r="AO60" s="28"/>
      <c r="AR60" s="26"/>
    </row>
    <row r="61" spans="2:44" ht="12">
      <c r="B61" s="17"/>
      <c r="AR61" s="17"/>
    </row>
    <row r="62" spans="2:44" ht="12">
      <c r="B62" s="17"/>
      <c r="AR62" s="17"/>
    </row>
    <row r="63" spans="2:44" ht="12">
      <c r="B63" s="17"/>
      <c r="AR63" s="17"/>
    </row>
    <row r="64" spans="2:44" s="1" customFormat="1" ht="12.75">
      <c r="B64" s="26"/>
      <c r="D64" s="35" t="s">
        <v>51</v>
      </c>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5" t="s">
        <v>52</v>
      </c>
      <c r="AI64" s="36"/>
      <c r="AJ64" s="36"/>
      <c r="AK64" s="36"/>
      <c r="AL64" s="36"/>
      <c r="AM64" s="36"/>
      <c r="AN64" s="36"/>
      <c r="AO64" s="36"/>
      <c r="AR64" s="26"/>
    </row>
    <row r="65" spans="2:44" ht="12">
      <c r="B65" s="17"/>
      <c r="AR65" s="17"/>
    </row>
    <row r="66" spans="2:44" ht="12">
      <c r="B66" s="17"/>
      <c r="AR66" s="17"/>
    </row>
    <row r="67" spans="2:44" ht="12">
      <c r="B67" s="17"/>
      <c r="AR67" s="17"/>
    </row>
    <row r="68" spans="2:44" ht="12">
      <c r="B68" s="17"/>
      <c r="AR68" s="17"/>
    </row>
    <row r="69" spans="2:44" ht="12">
      <c r="B69" s="17"/>
      <c r="AR69" s="17"/>
    </row>
    <row r="70" spans="2:44" ht="12">
      <c r="B70" s="17"/>
      <c r="AR70" s="17"/>
    </row>
    <row r="71" spans="2:44" ht="12">
      <c r="B71" s="17"/>
      <c r="AR71" s="17"/>
    </row>
    <row r="72" spans="2:44" ht="12">
      <c r="B72" s="17"/>
      <c r="AR72" s="17"/>
    </row>
    <row r="73" spans="2:44" ht="12">
      <c r="B73" s="17"/>
      <c r="AR73" s="17"/>
    </row>
    <row r="74" spans="2:44" ht="12">
      <c r="B74" s="17"/>
      <c r="AR74" s="17"/>
    </row>
    <row r="75" spans="2:44" s="1" customFormat="1" ht="12.75">
      <c r="B75" s="26"/>
      <c r="D75" s="37" t="s">
        <v>49</v>
      </c>
      <c r="E75" s="28"/>
      <c r="F75" s="28"/>
      <c r="G75" s="28"/>
      <c r="H75" s="28"/>
      <c r="I75" s="28"/>
      <c r="J75" s="28"/>
      <c r="K75" s="28"/>
      <c r="L75" s="28"/>
      <c r="M75" s="28"/>
      <c r="N75" s="28"/>
      <c r="O75" s="28"/>
      <c r="P75" s="28"/>
      <c r="Q75" s="28"/>
      <c r="R75" s="28"/>
      <c r="S75" s="28"/>
      <c r="T75" s="28"/>
      <c r="U75" s="28"/>
      <c r="V75" s="37" t="s">
        <v>50</v>
      </c>
      <c r="W75" s="28"/>
      <c r="X75" s="28"/>
      <c r="Y75" s="28"/>
      <c r="Z75" s="28"/>
      <c r="AA75" s="28"/>
      <c r="AB75" s="28"/>
      <c r="AC75" s="28"/>
      <c r="AD75" s="28"/>
      <c r="AE75" s="28"/>
      <c r="AF75" s="28"/>
      <c r="AG75" s="28"/>
      <c r="AH75" s="37" t="s">
        <v>49</v>
      </c>
      <c r="AI75" s="28"/>
      <c r="AJ75" s="28"/>
      <c r="AK75" s="28"/>
      <c r="AL75" s="28"/>
      <c r="AM75" s="37" t="s">
        <v>50</v>
      </c>
      <c r="AN75" s="28"/>
      <c r="AO75" s="28"/>
      <c r="AR75" s="26"/>
    </row>
    <row r="76" spans="2:44" s="1" customFormat="1" ht="12">
      <c r="B76" s="26"/>
      <c r="AR76" s="26"/>
    </row>
    <row r="77" spans="2:44" s="1" customFormat="1" ht="6.95" customHeight="1">
      <c r="B77" s="38"/>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26"/>
    </row>
    <row r="81" spans="2:44" s="1" customFormat="1" ht="6.95" customHeight="1">
      <c r="B81" s="40"/>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26"/>
    </row>
    <row r="82" spans="2:44" s="1" customFormat="1" ht="24.95" customHeight="1">
      <c r="B82" s="26"/>
      <c r="C82" s="18" t="s">
        <v>53</v>
      </c>
      <c r="AR82" s="26"/>
    </row>
    <row r="83" spans="2:44" s="1" customFormat="1" ht="6.95" customHeight="1">
      <c r="B83" s="26"/>
      <c r="AR83" s="26"/>
    </row>
    <row r="84" spans="2:44" s="3" customFormat="1" ht="12" customHeight="1">
      <c r="B84" s="42"/>
      <c r="C84" s="23" t="s">
        <v>13</v>
      </c>
      <c r="L84" s="3" t="str">
        <f>K5</f>
        <v>NovEn_TS1</v>
      </c>
      <c r="AR84" s="42"/>
    </row>
    <row r="85" spans="2:44" s="4" customFormat="1" ht="36.95" customHeight="1">
      <c r="B85" s="43"/>
      <c r="C85" s="44" t="s">
        <v>15</v>
      </c>
      <c r="L85" s="220" t="str">
        <f>K6</f>
        <v>Nové energocentrum – Trafostanice TS1 vč. náhradního zdroje elektrické energie</v>
      </c>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R85" s="43"/>
    </row>
    <row r="86" spans="2:44" s="1" customFormat="1" ht="6.95" customHeight="1">
      <c r="B86" s="26"/>
      <c r="AR86" s="26"/>
    </row>
    <row r="87" spans="2:44" s="1" customFormat="1" ht="12" customHeight="1">
      <c r="B87" s="26"/>
      <c r="C87" s="23" t="s">
        <v>19</v>
      </c>
      <c r="L87" s="45" t="str">
        <f>IF(K8="","",K8)</f>
        <v>Nemocnice Chomutov, o.z.</v>
      </c>
      <c r="AI87" s="23" t="s">
        <v>21</v>
      </c>
      <c r="AM87" s="222" t="str">
        <f>IF(AN8="","",AN8)</f>
        <v>2. 9. 2022</v>
      </c>
      <c r="AN87" s="222"/>
      <c r="AR87" s="26"/>
    </row>
    <row r="88" spans="2:44" s="1" customFormat="1" ht="6.95" customHeight="1">
      <c r="B88" s="26"/>
      <c r="AR88" s="26"/>
    </row>
    <row r="89" spans="2:58" s="1" customFormat="1" ht="15.2" customHeight="1">
      <c r="B89" s="26"/>
      <c r="C89" s="23" t="s">
        <v>23</v>
      </c>
      <c r="L89" s="3" t="str">
        <f>IF(E11="","",E11)</f>
        <v>Krajská zdravotní, a.s; Sociální péče 3316/12A, 401 13 Ústí nad Labem</v>
      </c>
      <c r="AI89" s="23" t="s">
        <v>28</v>
      </c>
      <c r="AM89" s="223" t="str">
        <f>IF(E17="","",E17)</f>
        <v xml:space="preserve">ALTRON, a.s. </v>
      </c>
      <c r="AN89" s="224"/>
      <c r="AO89" s="224"/>
      <c r="AP89" s="224"/>
      <c r="AR89" s="26"/>
      <c r="AS89" s="225" t="s">
        <v>54</v>
      </c>
      <c r="AT89" s="226"/>
      <c r="AU89" s="47"/>
      <c r="AV89" s="47"/>
      <c r="AW89" s="47"/>
      <c r="AX89" s="47"/>
      <c r="AY89" s="47"/>
      <c r="AZ89" s="47"/>
      <c r="BA89" s="47"/>
      <c r="BB89" s="47"/>
      <c r="BC89" s="47"/>
      <c r="BD89" s="47"/>
      <c r="BE89" s="47"/>
      <c r="BF89" s="48"/>
    </row>
    <row r="90" spans="2:58" s="1" customFormat="1" ht="15.2" customHeight="1">
      <c r="B90" s="26"/>
      <c r="C90" s="23" t="s">
        <v>27</v>
      </c>
      <c r="L90" s="3" t="str">
        <f>IF(E14="","",E14)</f>
        <v xml:space="preserve"> </v>
      </c>
      <c r="AI90" s="23" t="s">
        <v>32</v>
      </c>
      <c r="AM90" s="223" t="str">
        <f>IF(E20="","",E20)</f>
        <v xml:space="preserve"> </v>
      </c>
      <c r="AN90" s="224"/>
      <c r="AO90" s="224"/>
      <c r="AP90" s="224"/>
      <c r="AR90" s="26"/>
      <c r="AS90" s="227"/>
      <c r="AT90" s="228"/>
      <c r="BF90" s="50"/>
    </row>
    <row r="91" spans="2:58" s="1" customFormat="1" ht="10.9" customHeight="1">
      <c r="B91" s="26"/>
      <c r="AR91" s="26"/>
      <c r="AS91" s="227"/>
      <c r="AT91" s="228"/>
      <c r="BF91" s="50"/>
    </row>
    <row r="92" spans="2:58" s="1" customFormat="1" ht="29.25" customHeight="1">
      <c r="B92" s="26"/>
      <c r="C92" s="229" t="s">
        <v>55</v>
      </c>
      <c r="D92" s="230"/>
      <c r="E92" s="230"/>
      <c r="F92" s="230"/>
      <c r="G92" s="230"/>
      <c r="H92" s="51"/>
      <c r="I92" s="231" t="s">
        <v>56</v>
      </c>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3" t="s">
        <v>57</v>
      </c>
      <c r="AH92" s="230"/>
      <c r="AI92" s="230"/>
      <c r="AJ92" s="230"/>
      <c r="AK92" s="230"/>
      <c r="AL92" s="230"/>
      <c r="AM92" s="230"/>
      <c r="AN92" s="231" t="s">
        <v>58</v>
      </c>
      <c r="AO92" s="230"/>
      <c r="AP92" s="232"/>
      <c r="AQ92" s="52" t="s">
        <v>59</v>
      </c>
      <c r="AR92" s="26"/>
      <c r="AS92" s="53" t="s">
        <v>60</v>
      </c>
      <c r="AT92" s="54" t="s">
        <v>61</v>
      </c>
      <c r="AU92" s="54" t="s">
        <v>62</v>
      </c>
      <c r="AV92" s="54" t="s">
        <v>63</v>
      </c>
      <c r="AW92" s="54" t="s">
        <v>64</v>
      </c>
      <c r="AX92" s="54" t="s">
        <v>65</v>
      </c>
      <c r="AY92" s="54" t="s">
        <v>66</v>
      </c>
      <c r="AZ92" s="54" t="s">
        <v>67</v>
      </c>
      <c r="BA92" s="54" t="s">
        <v>68</v>
      </c>
      <c r="BB92" s="54" t="s">
        <v>69</v>
      </c>
      <c r="BC92" s="54" t="s">
        <v>70</v>
      </c>
      <c r="BD92" s="54" t="s">
        <v>71</v>
      </c>
      <c r="BE92" s="54" t="s">
        <v>72</v>
      </c>
      <c r="BF92" s="55" t="s">
        <v>73</v>
      </c>
    </row>
    <row r="93" spans="2:58" s="1" customFormat="1" ht="10.9" customHeight="1">
      <c r="B93" s="26"/>
      <c r="AR93" s="26"/>
      <c r="AS93" s="56"/>
      <c r="AT93" s="47"/>
      <c r="AU93" s="47"/>
      <c r="AV93" s="47"/>
      <c r="AW93" s="47"/>
      <c r="AX93" s="47"/>
      <c r="AY93" s="47"/>
      <c r="AZ93" s="47"/>
      <c r="BA93" s="47"/>
      <c r="BB93" s="47"/>
      <c r="BC93" s="47"/>
      <c r="BD93" s="47"/>
      <c r="BE93" s="47"/>
      <c r="BF93" s="48"/>
    </row>
    <row r="94" spans="2:90" s="5" customFormat="1" ht="32.45" customHeight="1">
      <c r="B94" s="57"/>
      <c r="C94" s="58" t="s">
        <v>74</v>
      </c>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237">
        <f>ROUND(SUM(AG95:AG103),2)</f>
        <v>0</v>
      </c>
      <c r="AH94" s="237"/>
      <c r="AI94" s="237"/>
      <c r="AJ94" s="237"/>
      <c r="AK94" s="237"/>
      <c r="AL94" s="237"/>
      <c r="AM94" s="237"/>
      <c r="AN94" s="238">
        <f aca="true" t="shared" si="0" ref="AN94:AN103">SUM(AG94,AV94)</f>
        <v>0</v>
      </c>
      <c r="AO94" s="238"/>
      <c r="AP94" s="238"/>
      <c r="AQ94" s="61" t="s">
        <v>1</v>
      </c>
      <c r="AR94" s="57"/>
      <c r="AS94" s="62">
        <f>ROUND(SUM(AS95:AS103),2)</f>
        <v>0</v>
      </c>
      <c r="AT94" s="63">
        <f>ROUND(SUM(AT95:AT103),2)</f>
        <v>0</v>
      </c>
      <c r="AU94" s="64">
        <f>ROUND(SUM(AU95:AU103),2)</f>
        <v>0</v>
      </c>
      <c r="AV94" s="64">
        <f aca="true" t="shared" si="1" ref="AV94:AV103">ROUND(SUM(AX94:AY94),2)</f>
        <v>0</v>
      </c>
      <c r="AW94" s="65">
        <f>ROUND(SUM(AW95:AW103),5)</f>
        <v>0</v>
      </c>
      <c r="AX94" s="64">
        <f>ROUND(BB94*L29,2)</f>
        <v>0</v>
      </c>
      <c r="AY94" s="64">
        <f>ROUND(BC94*L30,2)</f>
        <v>0</v>
      </c>
      <c r="AZ94" s="64">
        <f>ROUND(BD94*L29,2)</f>
        <v>0</v>
      </c>
      <c r="BA94" s="64">
        <f>ROUND(BE94*L30,2)</f>
        <v>0</v>
      </c>
      <c r="BB94" s="64">
        <f>ROUND(SUM(BB95:BB103),2)</f>
        <v>0</v>
      </c>
      <c r="BC94" s="64">
        <f>ROUND(SUM(BC95:BC103),2)</f>
        <v>0</v>
      </c>
      <c r="BD94" s="64">
        <f>ROUND(SUM(BD95:BD103),2)</f>
        <v>0</v>
      </c>
      <c r="BE94" s="64">
        <f>ROUND(SUM(BE95:BE103),2)</f>
        <v>0</v>
      </c>
      <c r="BF94" s="66">
        <f>ROUND(SUM(BF95:BF103),2)</f>
        <v>0</v>
      </c>
      <c r="BS94" s="67" t="s">
        <v>75</v>
      </c>
      <c r="BT94" s="67" t="s">
        <v>76</v>
      </c>
      <c r="BU94" s="68" t="s">
        <v>77</v>
      </c>
      <c r="BV94" s="67" t="s">
        <v>78</v>
      </c>
      <c r="BW94" s="67" t="s">
        <v>5</v>
      </c>
      <c r="BX94" s="67" t="s">
        <v>79</v>
      </c>
      <c r="CL94" s="67" t="s">
        <v>1</v>
      </c>
    </row>
    <row r="95" spans="1:91" s="6" customFormat="1" ht="24.75" customHeight="1">
      <c r="A95" s="69" t="s">
        <v>80</v>
      </c>
      <c r="B95" s="70"/>
      <c r="C95" s="71"/>
      <c r="D95" s="236" t="s">
        <v>81</v>
      </c>
      <c r="E95" s="236"/>
      <c r="F95" s="236"/>
      <c r="G95" s="236"/>
      <c r="H95" s="236"/>
      <c r="I95" s="72"/>
      <c r="J95" s="236" t="s">
        <v>82</v>
      </c>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4">
        <f>'SO01 - SO 01 (D.0) – Příp...'!K32</f>
        <v>0</v>
      </c>
      <c r="AH95" s="235"/>
      <c r="AI95" s="235"/>
      <c r="AJ95" s="235"/>
      <c r="AK95" s="235"/>
      <c r="AL95" s="235"/>
      <c r="AM95" s="235"/>
      <c r="AN95" s="234">
        <f t="shared" si="0"/>
        <v>0</v>
      </c>
      <c r="AO95" s="235"/>
      <c r="AP95" s="235"/>
      <c r="AQ95" s="73" t="s">
        <v>83</v>
      </c>
      <c r="AR95" s="70"/>
      <c r="AS95" s="74">
        <f>'SO01 - SO 01 (D.0) – Příp...'!K30</f>
        <v>0</v>
      </c>
      <c r="AT95" s="75">
        <f>'SO01 - SO 01 (D.0) – Příp...'!K31</f>
        <v>0</v>
      </c>
      <c r="AU95" s="75">
        <v>0</v>
      </c>
      <c r="AV95" s="75">
        <f t="shared" si="1"/>
        <v>0</v>
      </c>
      <c r="AW95" s="76">
        <f>'SO01 - SO 01 (D.0) – Příp...'!T119</f>
        <v>0</v>
      </c>
      <c r="AX95" s="75">
        <f>'SO01 - SO 01 (D.0) – Příp...'!K35</f>
        <v>0</v>
      </c>
      <c r="AY95" s="75">
        <f>'SO01 - SO 01 (D.0) – Příp...'!K36</f>
        <v>0</v>
      </c>
      <c r="AZ95" s="75">
        <f>'SO01 - SO 01 (D.0) – Příp...'!K37</f>
        <v>0</v>
      </c>
      <c r="BA95" s="75">
        <f>'SO01 - SO 01 (D.0) – Příp...'!K38</f>
        <v>0</v>
      </c>
      <c r="BB95" s="75">
        <f>'SO01 - SO 01 (D.0) – Příp...'!F35</f>
        <v>0</v>
      </c>
      <c r="BC95" s="75">
        <f>'SO01 - SO 01 (D.0) – Příp...'!F36</f>
        <v>0</v>
      </c>
      <c r="BD95" s="75">
        <f>'SO01 - SO 01 (D.0) – Příp...'!F37</f>
        <v>0</v>
      </c>
      <c r="BE95" s="75">
        <f>'SO01 - SO 01 (D.0) – Příp...'!F38</f>
        <v>0</v>
      </c>
      <c r="BF95" s="77">
        <f>'SO01 - SO 01 (D.0) – Příp...'!F39</f>
        <v>0</v>
      </c>
      <c r="BT95" s="78" t="s">
        <v>84</v>
      </c>
      <c r="BV95" s="78" t="s">
        <v>78</v>
      </c>
      <c r="BW95" s="78" t="s">
        <v>85</v>
      </c>
      <c r="BX95" s="78" t="s">
        <v>5</v>
      </c>
      <c r="CL95" s="78" t="s">
        <v>1</v>
      </c>
      <c r="CM95" s="78" t="s">
        <v>86</v>
      </c>
    </row>
    <row r="96" spans="1:91" s="6" customFormat="1" ht="24.75" customHeight="1">
      <c r="A96" s="69" t="s">
        <v>80</v>
      </c>
      <c r="B96" s="70"/>
      <c r="C96" s="71"/>
      <c r="D96" s="236" t="s">
        <v>87</v>
      </c>
      <c r="E96" s="236"/>
      <c r="F96" s="236"/>
      <c r="G96" s="236"/>
      <c r="H96" s="236"/>
      <c r="I96" s="72"/>
      <c r="J96" s="236" t="s">
        <v>88</v>
      </c>
      <c r="K96" s="236"/>
      <c r="L96" s="236"/>
      <c r="M96" s="236"/>
      <c r="N96" s="236"/>
      <c r="O96" s="236"/>
      <c r="P96" s="236"/>
      <c r="Q96" s="236"/>
      <c r="R96" s="236"/>
      <c r="S96" s="236"/>
      <c r="T96" s="236"/>
      <c r="U96" s="236"/>
      <c r="V96" s="236"/>
      <c r="W96" s="236"/>
      <c r="X96" s="236"/>
      <c r="Y96" s="236"/>
      <c r="Z96" s="236"/>
      <c r="AA96" s="236"/>
      <c r="AB96" s="236"/>
      <c r="AC96" s="236"/>
      <c r="AD96" s="236"/>
      <c r="AE96" s="236"/>
      <c r="AF96" s="236"/>
      <c r="AG96" s="234">
        <f>'SO02 - SO 02 (D.1) – Traf...'!K32</f>
        <v>0</v>
      </c>
      <c r="AH96" s="235"/>
      <c r="AI96" s="235"/>
      <c r="AJ96" s="235"/>
      <c r="AK96" s="235"/>
      <c r="AL96" s="235"/>
      <c r="AM96" s="235"/>
      <c r="AN96" s="234">
        <f t="shared" si="0"/>
        <v>0</v>
      </c>
      <c r="AO96" s="235"/>
      <c r="AP96" s="235"/>
      <c r="AQ96" s="73" t="s">
        <v>83</v>
      </c>
      <c r="AR96" s="70"/>
      <c r="AS96" s="74">
        <f>'SO02 - SO 02 (D.1) – Traf...'!K30</f>
        <v>0</v>
      </c>
      <c r="AT96" s="75">
        <f>'SO02 - SO 02 (D.1) – Traf...'!K31</f>
        <v>0</v>
      </c>
      <c r="AU96" s="75">
        <v>0</v>
      </c>
      <c r="AV96" s="75">
        <f t="shared" si="1"/>
        <v>0</v>
      </c>
      <c r="AW96" s="76">
        <f>'SO02 - SO 02 (D.1) – Traf...'!T128</f>
        <v>0</v>
      </c>
      <c r="AX96" s="75">
        <f>'SO02 - SO 02 (D.1) – Traf...'!K35</f>
        <v>0</v>
      </c>
      <c r="AY96" s="75">
        <f>'SO02 - SO 02 (D.1) – Traf...'!K36</f>
        <v>0</v>
      </c>
      <c r="AZ96" s="75">
        <f>'SO02 - SO 02 (D.1) – Traf...'!K37</f>
        <v>0</v>
      </c>
      <c r="BA96" s="75">
        <f>'SO02 - SO 02 (D.1) – Traf...'!K38</f>
        <v>0</v>
      </c>
      <c r="BB96" s="75">
        <f>'SO02 - SO 02 (D.1) – Traf...'!F35</f>
        <v>0</v>
      </c>
      <c r="BC96" s="75">
        <f>'SO02 - SO 02 (D.1) – Traf...'!F36</f>
        <v>0</v>
      </c>
      <c r="BD96" s="75">
        <f>'SO02 - SO 02 (D.1) – Traf...'!F37</f>
        <v>0</v>
      </c>
      <c r="BE96" s="75">
        <f>'SO02 - SO 02 (D.1) – Traf...'!F38</f>
        <v>0</v>
      </c>
      <c r="BF96" s="77">
        <f>'SO02 - SO 02 (D.1) – Traf...'!F39</f>
        <v>0</v>
      </c>
      <c r="BT96" s="78" t="s">
        <v>84</v>
      </c>
      <c r="BV96" s="78" t="s">
        <v>78</v>
      </c>
      <c r="BW96" s="78" t="s">
        <v>89</v>
      </c>
      <c r="BX96" s="78" t="s">
        <v>5</v>
      </c>
      <c r="CL96" s="78" t="s">
        <v>1</v>
      </c>
      <c r="CM96" s="78" t="s">
        <v>86</v>
      </c>
    </row>
    <row r="97" spans="1:91" s="6" customFormat="1" ht="16.5" customHeight="1">
      <c r="A97" s="69" t="s">
        <v>80</v>
      </c>
      <c r="B97" s="70"/>
      <c r="C97" s="71"/>
      <c r="D97" s="236" t="s">
        <v>90</v>
      </c>
      <c r="E97" s="236"/>
      <c r="F97" s="236"/>
      <c r="G97" s="236"/>
      <c r="H97" s="236"/>
      <c r="I97" s="72"/>
      <c r="J97" s="236" t="s">
        <v>91</v>
      </c>
      <c r="K97" s="236"/>
      <c r="L97" s="236"/>
      <c r="M97" s="236"/>
      <c r="N97" s="236"/>
      <c r="O97" s="236"/>
      <c r="P97" s="236"/>
      <c r="Q97" s="236"/>
      <c r="R97" s="236"/>
      <c r="S97" s="236"/>
      <c r="T97" s="236"/>
      <c r="U97" s="236"/>
      <c r="V97" s="236"/>
      <c r="W97" s="236"/>
      <c r="X97" s="236"/>
      <c r="Y97" s="236"/>
      <c r="Z97" s="236"/>
      <c r="AA97" s="236"/>
      <c r="AB97" s="236"/>
      <c r="AC97" s="236"/>
      <c r="AD97" s="236"/>
      <c r="AE97" s="236"/>
      <c r="AF97" s="236"/>
      <c r="AG97" s="234">
        <f>'SO03 - SO 03 (D.2) – Napo...'!K32</f>
        <v>0</v>
      </c>
      <c r="AH97" s="235"/>
      <c r="AI97" s="235"/>
      <c r="AJ97" s="235"/>
      <c r="AK97" s="235"/>
      <c r="AL97" s="235"/>
      <c r="AM97" s="235"/>
      <c r="AN97" s="234">
        <f t="shared" si="0"/>
        <v>0</v>
      </c>
      <c r="AO97" s="235"/>
      <c r="AP97" s="235"/>
      <c r="AQ97" s="73" t="s">
        <v>83</v>
      </c>
      <c r="AR97" s="70"/>
      <c r="AS97" s="74">
        <f>'SO03 - SO 03 (D.2) – Napo...'!K30</f>
        <v>0</v>
      </c>
      <c r="AT97" s="75">
        <f>'SO03 - SO 03 (D.2) – Napo...'!K31</f>
        <v>0</v>
      </c>
      <c r="AU97" s="75">
        <v>0</v>
      </c>
      <c r="AV97" s="75">
        <f t="shared" si="1"/>
        <v>0</v>
      </c>
      <c r="AW97" s="76">
        <f>'SO03 - SO 03 (D.2) – Napo...'!T125</f>
        <v>0</v>
      </c>
      <c r="AX97" s="75">
        <f>'SO03 - SO 03 (D.2) – Napo...'!K35</f>
        <v>0</v>
      </c>
      <c r="AY97" s="75">
        <f>'SO03 - SO 03 (D.2) – Napo...'!K36</f>
        <v>0</v>
      </c>
      <c r="AZ97" s="75">
        <f>'SO03 - SO 03 (D.2) – Napo...'!K37</f>
        <v>0</v>
      </c>
      <c r="BA97" s="75">
        <f>'SO03 - SO 03 (D.2) – Napo...'!K38</f>
        <v>0</v>
      </c>
      <c r="BB97" s="75">
        <f>'SO03 - SO 03 (D.2) – Napo...'!F35</f>
        <v>0</v>
      </c>
      <c r="BC97" s="75">
        <f>'SO03 - SO 03 (D.2) – Napo...'!F36</f>
        <v>0</v>
      </c>
      <c r="BD97" s="75">
        <f>'SO03 - SO 03 (D.2) – Napo...'!F37</f>
        <v>0</v>
      </c>
      <c r="BE97" s="75">
        <f>'SO03 - SO 03 (D.2) – Napo...'!F38</f>
        <v>0</v>
      </c>
      <c r="BF97" s="77">
        <f>'SO03 - SO 03 (D.2) – Napo...'!F39</f>
        <v>0</v>
      </c>
      <c r="BT97" s="78" t="s">
        <v>84</v>
      </c>
      <c r="BV97" s="78" t="s">
        <v>78</v>
      </c>
      <c r="BW97" s="78" t="s">
        <v>92</v>
      </c>
      <c r="BX97" s="78" t="s">
        <v>5</v>
      </c>
      <c r="CL97" s="78" t="s">
        <v>1</v>
      </c>
      <c r="CM97" s="78" t="s">
        <v>86</v>
      </c>
    </row>
    <row r="98" spans="1:91" s="6" customFormat="1" ht="16.5" customHeight="1">
      <c r="A98" s="69" t="s">
        <v>80</v>
      </c>
      <c r="B98" s="70"/>
      <c r="C98" s="71"/>
      <c r="D98" s="236" t="s">
        <v>93</v>
      </c>
      <c r="E98" s="236"/>
      <c r="F98" s="236"/>
      <c r="G98" s="236"/>
      <c r="H98" s="236"/>
      <c r="I98" s="72"/>
      <c r="J98" s="236" t="s">
        <v>94</v>
      </c>
      <c r="K98" s="236"/>
      <c r="L98" s="236"/>
      <c r="M98" s="236"/>
      <c r="N98" s="236"/>
      <c r="O98" s="236"/>
      <c r="P98" s="236"/>
      <c r="Q98" s="236"/>
      <c r="R98" s="236"/>
      <c r="S98" s="236"/>
      <c r="T98" s="236"/>
      <c r="U98" s="236"/>
      <c r="V98" s="236"/>
      <c r="W98" s="236"/>
      <c r="X98" s="236"/>
      <c r="Y98" s="236"/>
      <c r="Z98" s="236"/>
      <c r="AA98" s="236"/>
      <c r="AB98" s="236"/>
      <c r="AC98" s="236"/>
      <c r="AD98" s="236"/>
      <c r="AE98" s="236"/>
      <c r="AF98" s="236"/>
      <c r="AG98" s="234">
        <f>'SO05 - SO 05 (D.4) – Areá...'!K32</f>
        <v>0</v>
      </c>
      <c r="AH98" s="235"/>
      <c r="AI98" s="235"/>
      <c r="AJ98" s="235"/>
      <c r="AK98" s="235"/>
      <c r="AL98" s="235"/>
      <c r="AM98" s="235"/>
      <c r="AN98" s="234">
        <f t="shared" si="0"/>
        <v>0</v>
      </c>
      <c r="AO98" s="235"/>
      <c r="AP98" s="235"/>
      <c r="AQ98" s="73" t="s">
        <v>83</v>
      </c>
      <c r="AR98" s="70"/>
      <c r="AS98" s="74">
        <f>'SO05 - SO 05 (D.4) – Areá...'!K30</f>
        <v>0</v>
      </c>
      <c r="AT98" s="75">
        <f>'SO05 - SO 05 (D.4) – Areá...'!K31</f>
        <v>0</v>
      </c>
      <c r="AU98" s="75">
        <v>0</v>
      </c>
      <c r="AV98" s="75">
        <f t="shared" si="1"/>
        <v>0</v>
      </c>
      <c r="AW98" s="76">
        <f>'SO05 - SO 05 (D.4) – Areá...'!T118</f>
        <v>0</v>
      </c>
      <c r="AX98" s="75">
        <f>'SO05 - SO 05 (D.4) – Areá...'!K35</f>
        <v>0</v>
      </c>
      <c r="AY98" s="75">
        <f>'SO05 - SO 05 (D.4) – Areá...'!K36</f>
        <v>0</v>
      </c>
      <c r="AZ98" s="75">
        <f>'SO05 - SO 05 (D.4) – Areá...'!K37</f>
        <v>0</v>
      </c>
      <c r="BA98" s="75">
        <f>'SO05 - SO 05 (D.4) – Areá...'!K38</f>
        <v>0</v>
      </c>
      <c r="BB98" s="75">
        <f>'SO05 - SO 05 (D.4) – Areá...'!F35</f>
        <v>0</v>
      </c>
      <c r="BC98" s="75">
        <f>'SO05 - SO 05 (D.4) – Areá...'!F36</f>
        <v>0</v>
      </c>
      <c r="BD98" s="75">
        <f>'SO05 - SO 05 (D.4) – Areá...'!F37</f>
        <v>0</v>
      </c>
      <c r="BE98" s="75">
        <f>'SO05 - SO 05 (D.4) – Areá...'!F38</f>
        <v>0</v>
      </c>
      <c r="BF98" s="77">
        <f>'SO05 - SO 05 (D.4) – Areá...'!F39</f>
        <v>0</v>
      </c>
      <c r="BT98" s="78" t="s">
        <v>84</v>
      </c>
      <c r="BV98" s="78" t="s">
        <v>78</v>
      </c>
      <c r="BW98" s="78" t="s">
        <v>95</v>
      </c>
      <c r="BX98" s="78" t="s">
        <v>5</v>
      </c>
      <c r="CL98" s="78" t="s">
        <v>1</v>
      </c>
      <c r="CM98" s="78" t="s">
        <v>86</v>
      </c>
    </row>
    <row r="99" spans="1:91" s="6" customFormat="1" ht="16.5" customHeight="1">
      <c r="A99" s="69" t="s">
        <v>80</v>
      </c>
      <c r="B99" s="70"/>
      <c r="C99" s="71"/>
      <c r="D99" s="236" t="s">
        <v>96</v>
      </c>
      <c r="E99" s="236"/>
      <c r="F99" s="236"/>
      <c r="G99" s="236"/>
      <c r="H99" s="236"/>
      <c r="I99" s="72"/>
      <c r="J99" s="236" t="s">
        <v>97</v>
      </c>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4">
        <f>'SO06 - SO 06 (D.5) – Přel...'!K32</f>
        <v>0</v>
      </c>
      <c r="AH99" s="235"/>
      <c r="AI99" s="235"/>
      <c r="AJ99" s="235"/>
      <c r="AK99" s="235"/>
      <c r="AL99" s="235"/>
      <c r="AM99" s="235"/>
      <c r="AN99" s="234">
        <f t="shared" si="0"/>
        <v>0</v>
      </c>
      <c r="AO99" s="235"/>
      <c r="AP99" s="235"/>
      <c r="AQ99" s="73" t="s">
        <v>83</v>
      </c>
      <c r="AR99" s="70"/>
      <c r="AS99" s="74">
        <f>'SO06 - SO 06 (D.5) – Přel...'!K30</f>
        <v>0</v>
      </c>
      <c r="AT99" s="75">
        <f>'SO06 - SO 06 (D.5) – Přel...'!K31</f>
        <v>0</v>
      </c>
      <c r="AU99" s="75">
        <v>0</v>
      </c>
      <c r="AV99" s="75">
        <f t="shared" si="1"/>
        <v>0</v>
      </c>
      <c r="AW99" s="76">
        <f>'SO06 - SO 06 (D.5) – Přel...'!T118</f>
        <v>0</v>
      </c>
      <c r="AX99" s="75">
        <f>'SO06 - SO 06 (D.5) – Přel...'!K35</f>
        <v>0</v>
      </c>
      <c r="AY99" s="75">
        <f>'SO06 - SO 06 (D.5) – Přel...'!K36</f>
        <v>0</v>
      </c>
      <c r="AZ99" s="75">
        <f>'SO06 - SO 06 (D.5) – Přel...'!K37</f>
        <v>0</v>
      </c>
      <c r="BA99" s="75">
        <f>'SO06 - SO 06 (D.5) – Přel...'!K38</f>
        <v>0</v>
      </c>
      <c r="BB99" s="75">
        <f>'SO06 - SO 06 (D.5) – Přel...'!F35</f>
        <v>0</v>
      </c>
      <c r="BC99" s="75">
        <f>'SO06 - SO 06 (D.5) – Přel...'!F36</f>
        <v>0</v>
      </c>
      <c r="BD99" s="75">
        <f>'SO06 - SO 06 (D.5) – Přel...'!F37</f>
        <v>0</v>
      </c>
      <c r="BE99" s="75">
        <f>'SO06 - SO 06 (D.5) – Přel...'!F38</f>
        <v>0</v>
      </c>
      <c r="BF99" s="77">
        <f>'SO06 - SO 06 (D.5) – Přel...'!F39</f>
        <v>0</v>
      </c>
      <c r="BT99" s="78" t="s">
        <v>84</v>
      </c>
      <c r="BV99" s="78" t="s">
        <v>78</v>
      </c>
      <c r="BW99" s="78" t="s">
        <v>98</v>
      </c>
      <c r="BX99" s="78" t="s">
        <v>5</v>
      </c>
      <c r="CL99" s="78" t="s">
        <v>1</v>
      </c>
      <c r="CM99" s="78" t="s">
        <v>86</v>
      </c>
    </row>
    <row r="100" spans="1:91" s="6" customFormat="1" ht="24.75" customHeight="1">
      <c r="A100" s="69" t="s">
        <v>80</v>
      </c>
      <c r="B100" s="70"/>
      <c r="C100" s="71"/>
      <c r="D100" s="236" t="s">
        <v>99</v>
      </c>
      <c r="E100" s="236"/>
      <c r="F100" s="236"/>
      <c r="G100" s="236"/>
      <c r="H100" s="236"/>
      <c r="I100" s="72"/>
      <c r="J100" s="236" t="s">
        <v>100</v>
      </c>
      <c r="K100" s="236"/>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4">
        <f>'SO07 - SO 07 (D.6) – Areá...'!K32</f>
        <v>0</v>
      </c>
      <c r="AH100" s="235"/>
      <c r="AI100" s="235"/>
      <c r="AJ100" s="235"/>
      <c r="AK100" s="235"/>
      <c r="AL100" s="235"/>
      <c r="AM100" s="235"/>
      <c r="AN100" s="234">
        <f t="shared" si="0"/>
        <v>0</v>
      </c>
      <c r="AO100" s="235"/>
      <c r="AP100" s="235"/>
      <c r="AQ100" s="73" t="s">
        <v>83</v>
      </c>
      <c r="AR100" s="70"/>
      <c r="AS100" s="74">
        <f>'SO07 - SO 07 (D.6) – Areá...'!K30</f>
        <v>0</v>
      </c>
      <c r="AT100" s="75">
        <f>'SO07 - SO 07 (D.6) – Areá...'!K31</f>
        <v>0</v>
      </c>
      <c r="AU100" s="75">
        <v>0</v>
      </c>
      <c r="AV100" s="75">
        <f t="shared" si="1"/>
        <v>0</v>
      </c>
      <c r="AW100" s="76">
        <f>'SO07 - SO 07 (D.6) – Areá...'!T122</f>
        <v>0</v>
      </c>
      <c r="AX100" s="75">
        <f>'SO07 - SO 07 (D.6) – Areá...'!K35</f>
        <v>0</v>
      </c>
      <c r="AY100" s="75">
        <f>'SO07 - SO 07 (D.6) – Areá...'!K36</f>
        <v>0</v>
      </c>
      <c r="AZ100" s="75">
        <f>'SO07 - SO 07 (D.6) – Areá...'!K37</f>
        <v>0</v>
      </c>
      <c r="BA100" s="75">
        <f>'SO07 - SO 07 (D.6) – Areá...'!K38</f>
        <v>0</v>
      </c>
      <c r="BB100" s="75">
        <f>'SO07 - SO 07 (D.6) – Areá...'!F35</f>
        <v>0</v>
      </c>
      <c r="BC100" s="75">
        <f>'SO07 - SO 07 (D.6) – Areá...'!F36</f>
        <v>0</v>
      </c>
      <c r="BD100" s="75">
        <f>'SO07 - SO 07 (D.6) – Areá...'!F37</f>
        <v>0</v>
      </c>
      <c r="BE100" s="75">
        <f>'SO07 - SO 07 (D.6) – Areá...'!F38</f>
        <v>0</v>
      </c>
      <c r="BF100" s="77">
        <f>'SO07 - SO 07 (D.6) – Areá...'!F39</f>
        <v>0</v>
      </c>
      <c r="BT100" s="78" t="s">
        <v>84</v>
      </c>
      <c r="BV100" s="78" t="s">
        <v>78</v>
      </c>
      <c r="BW100" s="78" t="s">
        <v>101</v>
      </c>
      <c r="BX100" s="78" t="s">
        <v>5</v>
      </c>
      <c r="CL100" s="78" t="s">
        <v>1</v>
      </c>
      <c r="CM100" s="78" t="s">
        <v>86</v>
      </c>
    </row>
    <row r="101" spans="1:91" s="6" customFormat="1" ht="24.75" customHeight="1">
      <c r="A101" s="69" t="s">
        <v>80</v>
      </c>
      <c r="B101" s="70"/>
      <c r="C101" s="71"/>
      <c r="D101" s="236" t="s">
        <v>102</v>
      </c>
      <c r="E101" s="236"/>
      <c r="F101" s="236"/>
      <c r="G101" s="236"/>
      <c r="H101" s="236"/>
      <c r="I101" s="72"/>
      <c r="J101" s="236" t="s">
        <v>103</v>
      </c>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4">
        <f>'SO09 - SO 09 (D.8) – Návr...'!K32</f>
        <v>0</v>
      </c>
      <c r="AH101" s="235"/>
      <c r="AI101" s="235"/>
      <c r="AJ101" s="235"/>
      <c r="AK101" s="235"/>
      <c r="AL101" s="235"/>
      <c r="AM101" s="235"/>
      <c r="AN101" s="234">
        <f t="shared" si="0"/>
        <v>0</v>
      </c>
      <c r="AO101" s="235"/>
      <c r="AP101" s="235"/>
      <c r="AQ101" s="73" t="s">
        <v>83</v>
      </c>
      <c r="AR101" s="70"/>
      <c r="AS101" s="74">
        <f>'SO09 - SO 09 (D.8) – Návr...'!K30</f>
        <v>0</v>
      </c>
      <c r="AT101" s="75">
        <f>'SO09 - SO 09 (D.8) – Návr...'!K31</f>
        <v>0</v>
      </c>
      <c r="AU101" s="75">
        <v>0</v>
      </c>
      <c r="AV101" s="75">
        <f t="shared" si="1"/>
        <v>0</v>
      </c>
      <c r="AW101" s="76">
        <f>'SO09 - SO 09 (D.8) – Návr...'!T118</f>
        <v>0</v>
      </c>
      <c r="AX101" s="75">
        <f>'SO09 - SO 09 (D.8) – Návr...'!K35</f>
        <v>0</v>
      </c>
      <c r="AY101" s="75">
        <f>'SO09 - SO 09 (D.8) – Návr...'!K36</f>
        <v>0</v>
      </c>
      <c r="AZ101" s="75">
        <f>'SO09 - SO 09 (D.8) – Návr...'!K37</f>
        <v>0</v>
      </c>
      <c r="BA101" s="75">
        <f>'SO09 - SO 09 (D.8) – Návr...'!K38</f>
        <v>0</v>
      </c>
      <c r="BB101" s="75">
        <f>'SO09 - SO 09 (D.8) – Návr...'!F35</f>
        <v>0</v>
      </c>
      <c r="BC101" s="75">
        <f>'SO09 - SO 09 (D.8) – Návr...'!F36</f>
        <v>0</v>
      </c>
      <c r="BD101" s="75">
        <f>'SO09 - SO 09 (D.8) – Návr...'!F37</f>
        <v>0</v>
      </c>
      <c r="BE101" s="75">
        <f>'SO09 - SO 09 (D.8) – Návr...'!F38</f>
        <v>0</v>
      </c>
      <c r="BF101" s="77">
        <f>'SO09 - SO 09 (D.8) – Návr...'!F39</f>
        <v>0</v>
      </c>
      <c r="BT101" s="78" t="s">
        <v>84</v>
      </c>
      <c r="BV101" s="78" t="s">
        <v>78</v>
      </c>
      <c r="BW101" s="78" t="s">
        <v>104</v>
      </c>
      <c r="BX101" s="78" t="s">
        <v>5</v>
      </c>
      <c r="CL101" s="78" t="s">
        <v>1</v>
      </c>
      <c r="CM101" s="78" t="s">
        <v>86</v>
      </c>
    </row>
    <row r="102" spans="1:91" s="6" customFormat="1" ht="24.75" customHeight="1">
      <c r="A102" s="69" t="s">
        <v>80</v>
      </c>
      <c r="B102" s="70"/>
      <c r="C102" s="71"/>
      <c r="D102" s="236" t="s">
        <v>105</v>
      </c>
      <c r="E102" s="236"/>
      <c r="F102" s="236"/>
      <c r="G102" s="236"/>
      <c r="H102" s="236"/>
      <c r="I102" s="72"/>
      <c r="J102" s="236" t="s">
        <v>106</v>
      </c>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4">
        <f>'SO10 - SO 10 (D.9) – Demo...'!K32</f>
        <v>0</v>
      </c>
      <c r="AH102" s="235"/>
      <c r="AI102" s="235"/>
      <c r="AJ102" s="235"/>
      <c r="AK102" s="235"/>
      <c r="AL102" s="235"/>
      <c r="AM102" s="235"/>
      <c r="AN102" s="234">
        <f t="shared" si="0"/>
        <v>0</v>
      </c>
      <c r="AO102" s="235"/>
      <c r="AP102" s="235"/>
      <c r="AQ102" s="73" t="s">
        <v>83</v>
      </c>
      <c r="AR102" s="70"/>
      <c r="AS102" s="74">
        <f>'SO10 - SO 10 (D.9) – Demo...'!K30</f>
        <v>0</v>
      </c>
      <c r="AT102" s="75">
        <f>'SO10 - SO 10 (D.9) – Demo...'!K31</f>
        <v>0</v>
      </c>
      <c r="AU102" s="75">
        <v>0</v>
      </c>
      <c r="AV102" s="75">
        <f t="shared" si="1"/>
        <v>0</v>
      </c>
      <c r="AW102" s="76">
        <f>'SO10 - SO 10 (D.9) – Demo...'!T121</f>
        <v>0</v>
      </c>
      <c r="AX102" s="75">
        <f>'SO10 - SO 10 (D.9) – Demo...'!K35</f>
        <v>0</v>
      </c>
      <c r="AY102" s="75">
        <f>'SO10 - SO 10 (D.9) – Demo...'!K36</f>
        <v>0</v>
      </c>
      <c r="AZ102" s="75">
        <f>'SO10 - SO 10 (D.9) – Demo...'!K37</f>
        <v>0</v>
      </c>
      <c r="BA102" s="75">
        <f>'SO10 - SO 10 (D.9) – Demo...'!K38</f>
        <v>0</v>
      </c>
      <c r="BB102" s="75">
        <f>'SO10 - SO 10 (D.9) – Demo...'!F35</f>
        <v>0</v>
      </c>
      <c r="BC102" s="75">
        <f>'SO10 - SO 10 (D.9) – Demo...'!F36</f>
        <v>0</v>
      </c>
      <c r="BD102" s="75">
        <f>'SO10 - SO 10 (D.9) – Demo...'!F37</f>
        <v>0</v>
      </c>
      <c r="BE102" s="75">
        <f>'SO10 - SO 10 (D.9) – Demo...'!F38</f>
        <v>0</v>
      </c>
      <c r="BF102" s="77">
        <f>'SO10 - SO 10 (D.9) – Demo...'!F39</f>
        <v>0</v>
      </c>
      <c r="BT102" s="78" t="s">
        <v>84</v>
      </c>
      <c r="BV102" s="78" t="s">
        <v>78</v>
      </c>
      <c r="BW102" s="78" t="s">
        <v>107</v>
      </c>
      <c r="BX102" s="78" t="s">
        <v>5</v>
      </c>
      <c r="CL102" s="78" t="s">
        <v>1</v>
      </c>
      <c r="CM102" s="78" t="s">
        <v>86</v>
      </c>
    </row>
    <row r="103" spans="1:91" s="6" customFormat="1" ht="16.5" customHeight="1">
      <c r="A103" s="69" t="s">
        <v>80</v>
      </c>
      <c r="B103" s="70"/>
      <c r="C103" s="71"/>
      <c r="D103" s="236" t="s">
        <v>108</v>
      </c>
      <c r="E103" s="236"/>
      <c r="F103" s="236"/>
      <c r="G103" s="236"/>
      <c r="H103" s="236"/>
      <c r="I103" s="72"/>
      <c r="J103" s="236" t="s">
        <v>109</v>
      </c>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4">
        <f>'VRN - VRN – vedlejší rozp...'!K32</f>
        <v>0</v>
      </c>
      <c r="AH103" s="235"/>
      <c r="AI103" s="235"/>
      <c r="AJ103" s="235"/>
      <c r="AK103" s="235"/>
      <c r="AL103" s="235"/>
      <c r="AM103" s="235"/>
      <c r="AN103" s="234">
        <f t="shared" si="0"/>
        <v>0</v>
      </c>
      <c r="AO103" s="235"/>
      <c r="AP103" s="235"/>
      <c r="AQ103" s="73" t="s">
        <v>83</v>
      </c>
      <c r="AR103" s="70"/>
      <c r="AS103" s="79">
        <f>'VRN - VRN – vedlejší rozp...'!K30</f>
        <v>0</v>
      </c>
      <c r="AT103" s="80">
        <f>'VRN - VRN – vedlejší rozp...'!K31</f>
        <v>0</v>
      </c>
      <c r="AU103" s="80">
        <v>0</v>
      </c>
      <c r="AV103" s="80">
        <f t="shared" si="1"/>
        <v>0</v>
      </c>
      <c r="AW103" s="81">
        <f>'VRN - VRN – vedlejší rozp...'!T117</f>
        <v>0</v>
      </c>
      <c r="AX103" s="80">
        <f>'VRN - VRN – vedlejší rozp...'!K35</f>
        <v>0</v>
      </c>
      <c r="AY103" s="80">
        <f>'VRN - VRN – vedlejší rozp...'!K36</f>
        <v>0</v>
      </c>
      <c r="AZ103" s="80">
        <f>'VRN - VRN – vedlejší rozp...'!K37</f>
        <v>0</v>
      </c>
      <c r="BA103" s="80">
        <f>'VRN - VRN – vedlejší rozp...'!K38</f>
        <v>0</v>
      </c>
      <c r="BB103" s="80">
        <f>'VRN - VRN – vedlejší rozp...'!F35</f>
        <v>0</v>
      </c>
      <c r="BC103" s="80">
        <f>'VRN - VRN – vedlejší rozp...'!F36</f>
        <v>0</v>
      </c>
      <c r="BD103" s="80">
        <f>'VRN - VRN – vedlejší rozp...'!F37</f>
        <v>0</v>
      </c>
      <c r="BE103" s="80">
        <f>'VRN - VRN – vedlejší rozp...'!F38</f>
        <v>0</v>
      </c>
      <c r="BF103" s="82">
        <f>'VRN - VRN – vedlejší rozp...'!F39</f>
        <v>0</v>
      </c>
      <c r="BT103" s="78" t="s">
        <v>84</v>
      </c>
      <c r="BV103" s="78" t="s">
        <v>78</v>
      </c>
      <c r="BW103" s="78" t="s">
        <v>110</v>
      </c>
      <c r="BX103" s="78" t="s">
        <v>5</v>
      </c>
      <c r="CL103" s="78" t="s">
        <v>1</v>
      </c>
      <c r="CM103" s="78" t="s">
        <v>86</v>
      </c>
    </row>
    <row r="104" spans="2:44" s="1" customFormat="1" ht="30" customHeight="1">
      <c r="B104" s="26"/>
      <c r="AR104" s="26"/>
    </row>
    <row r="105" spans="2:44" s="1" customFormat="1" ht="6.95" customHeight="1">
      <c r="B105" s="38"/>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26"/>
    </row>
  </sheetData>
  <sheetProtection insertHyperlinks="0" selectLockedCells="1" selectUnlockedCells="1"/>
  <mergeCells count="72">
    <mergeCell ref="AR2:BG2"/>
    <mergeCell ref="L33:P33"/>
    <mergeCell ref="W33:AE33"/>
    <mergeCell ref="AK33:AO33"/>
    <mergeCell ref="AK35:AO35"/>
    <mergeCell ref="X35:AB35"/>
    <mergeCell ref="W31:AE31"/>
    <mergeCell ref="AK31:AO31"/>
    <mergeCell ref="L31:P31"/>
    <mergeCell ref="L32:P32"/>
    <mergeCell ref="W32:AE32"/>
    <mergeCell ref="AK32:AO32"/>
    <mergeCell ref="L29:P29"/>
    <mergeCell ref="W29:AE29"/>
    <mergeCell ref="AK29:AO29"/>
    <mergeCell ref="AK30:AO30"/>
    <mergeCell ref="L30:P30"/>
    <mergeCell ref="W30:AE30"/>
    <mergeCell ref="K5:AO5"/>
    <mergeCell ref="K6:AO6"/>
    <mergeCell ref="E23:AN23"/>
    <mergeCell ref="AK26:AO26"/>
    <mergeCell ref="L28:P28"/>
    <mergeCell ref="W28:AE28"/>
    <mergeCell ref="AK28:AO28"/>
    <mergeCell ref="AN102:AP102"/>
    <mergeCell ref="AG102:AM102"/>
    <mergeCell ref="D102:H102"/>
    <mergeCell ref="J102:AF102"/>
    <mergeCell ref="AN103:AP103"/>
    <mergeCell ref="AG103:AM103"/>
    <mergeCell ref="D103:H103"/>
    <mergeCell ref="J103:AF103"/>
    <mergeCell ref="AN100:AP100"/>
    <mergeCell ref="AG100:AM100"/>
    <mergeCell ref="D100:H100"/>
    <mergeCell ref="J100:AF100"/>
    <mergeCell ref="AN101:AP101"/>
    <mergeCell ref="AG101:AM101"/>
    <mergeCell ref="D101:H101"/>
    <mergeCell ref="J101:AF101"/>
    <mergeCell ref="AN98:AP98"/>
    <mergeCell ref="AG98:AM98"/>
    <mergeCell ref="J98:AF98"/>
    <mergeCell ref="D98:H98"/>
    <mergeCell ref="AN99:AP99"/>
    <mergeCell ref="AG99:AM99"/>
    <mergeCell ref="D99:H99"/>
    <mergeCell ref="J99:AF99"/>
    <mergeCell ref="J96:AF96"/>
    <mergeCell ref="D96:H96"/>
    <mergeCell ref="AN96:AP96"/>
    <mergeCell ref="AG96:AM96"/>
    <mergeCell ref="J97:AF97"/>
    <mergeCell ref="AG97:AM97"/>
    <mergeCell ref="D97:H97"/>
    <mergeCell ref="AN97:AP97"/>
    <mergeCell ref="C92:G92"/>
    <mergeCell ref="AN92:AP92"/>
    <mergeCell ref="AG92:AM92"/>
    <mergeCell ref="I92:AF92"/>
    <mergeCell ref="AN95:AP95"/>
    <mergeCell ref="D95:H95"/>
    <mergeCell ref="AG95:AM95"/>
    <mergeCell ref="J95:AF95"/>
    <mergeCell ref="AG94:AM94"/>
    <mergeCell ref="AN94:AP94"/>
    <mergeCell ref="L85:AO85"/>
    <mergeCell ref="AM87:AN87"/>
    <mergeCell ref="AM89:AP89"/>
    <mergeCell ref="AS89:AT91"/>
    <mergeCell ref="AM90:AP90"/>
  </mergeCells>
  <hyperlinks>
    <hyperlink ref="A95" location="'SO01 - SO 01 (D.0) – Příp...'!C2" display="/"/>
    <hyperlink ref="A96" location="'SO02 - SO 02 (D.1) – Traf...'!C2" display="/"/>
    <hyperlink ref="A97" location="'SO03 - SO 03 (D.2) – Napo...'!C2" display="/"/>
    <hyperlink ref="A98" location="'SO05 - SO 05 (D.4) – Areá...'!C2" display="/"/>
    <hyperlink ref="A99" location="'SO06 - SO 06 (D.5) – Přel...'!C2" display="/"/>
    <hyperlink ref="A100" location="'SO07 - SO 07 (D.6) – Areá...'!C2" display="/"/>
    <hyperlink ref="A101" location="'SO09 - SO 09 (D.8) – Návr...'!C2" display="/"/>
    <hyperlink ref="A102" location="'SO10 - SO 10 (D.9) – Demo...'!C2" display="/"/>
    <hyperlink ref="A103" location="'VRN - VRN – vedlejší rozp...'!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140"/>
  <sheetViews>
    <sheetView showGridLines="0" zoomScale="85" zoomScaleNormal="85" workbookViewId="0" topLeftCell="A1">
      <selection activeCell="B123" sqref="B123"/>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8.710937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2" spans="13:46" ht="36.95" customHeight="1">
      <c r="M2" s="250" t="s">
        <v>6</v>
      </c>
      <c r="N2" s="243"/>
      <c r="O2" s="243"/>
      <c r="P2" s="243"/>
      <c r="Q2" s="243"/>
      <c r="R2" s="243"/>
      <c r="S2" s="243"/>
      <c r="T2" s="243"/>
      <c r="U2" s="243"/>
      <c r="V2" s="243"/>
      <c r="W2" s="243"/>
      <c r="X2" s="243"/>
      <c r="Y2" s="243"/>
      <c r="Z2" s="243"/>
      <c r="AT2" s="14" t="s">
        <v>110</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16.5" customHeight="1">
      <c r="B9" s="26"/>
      <c r="E9" s="220" t="s">
        <v>230</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ROUND(K117,2)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ROUND((SUM(BE117:BE139)),2)</f>
        <v>0</v>
      </c>
      <c r="I35" s="87">
        <v>0.21</v>
      </c>
      <c r="K35" s="85">
        <f>ROUND(((SUM(BE117:BE139))*I35),2)</f>
        <v>0</v>
      </c>
      <c r="M35" s="26"/>
    </row>
    <row r="36" spans="2:13" s="1" customFormat="1" ht="14.45" customHeight="1">
      <c r="B36" s="26"/>
      <c r="E36" s="23" t="s">
        <v>40</v>
      </c>
      <c r="F36" s="85">
        <f>ROUND((SUM(BF117:BF139)),2)</f>
        <v>0</v>
      </c>
      <c r="I36" s="87">
        <v>0.15</v>
      </c>
      <c r="K36" s="85">
        <f>ROUND(((SUM(BF117:BF139))*I36),2)</f>
        <v>0</v>
      </c>
      <c r="M36" s="26"/>
    </row>
    <row r="37" spans="2:13" s="1" customFormat="1" ht="14.45" customHeight="1" hidden="1">
      <c r="B37" s="26"/>
      <c r="E37" s="23" t="s">
        <v>41</v>
      </c>
      <c r="F37" s="85">
        <f>ROUND((SUM(BG117:BG139)),2)</f>
        <v>0</v>
      </c>
      <c r="I37" s="87">
        <v>0.21</v>
      </c>
      <c r="K37" s="85">
        <f>0</f>
        <v>0</v>
      </c>
      <c r="M37" s="26"/>
    </row>
    <row r="38" spans="2:13" s="1" customFormat="1" ht="14.45" customHeight="1" hidden="1">
      <c r="B38" s="26"/>
      <c r="E38" s="23" t="s">
        <v>42</v>
      </c>
      <c r="F38" s="85">
        <f>ROUND((SUM(BH117:BH139)),2)</f>
        <v>0</v>
      </c>
      <c r="I38" s="87">
        <v>0.15</v>
      </c>
      <c r="K38" s="85">
        <f>0</f>
        <v>0</v>
      </c>
      <c r="M38" s="26"/>
    </row>
    <row r="39" spans="2:13" s="1" customFormat="1" ht="14.45" customHeight="1" hidden="1">
      <c r="B39" s="26"/>
      <c r="E39" s="23" t="s">
        <v>43</v>
      </c>
      <c r="F39" s="85">
        <f>ROUND((SUM(BI117:BI139)),2)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16.5" customHeight="1">
      <c r="B87" s="26"/>
      <c r="E87" s="220" t="str">
        <f>E9</f>
        <v xml:space="preserve">VRN - VRN – vedlejší rozpočtové náklady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Q117</f>
        <v>0</v>
      </c>
      <c r="J96" s="60">
        <f>R117</f>
        <v>0</v>
      </c>
      <c r="K96" s="60">
        <f>K117</f>
        <v>0</v>
      </c>
      <c r="M96" s="26"/>
      <c r="AU96" s="14" t="s">
        <v>122</v>
      </c>
    </row>
    <row r="97" spans="2:13" s="8" customFormat="1" ht="24.95" customHeight="1">
      <c r="B97" s="99"/>
      <c r="D97" s="100" t="s">
        <v>231</v>
      </c>
      <c r="E97" s="101"/>
      <c r="F97" s="101"/>
      <c r="G97" s="101"/>
      <c r="H97" s="101"/>
      <c r="I97" s="102">
        <f>Q118</f>
        <v>0</v>
      </c>
      <c r="J97" s="102">
        <f>R118</f>
        <v>0</v>
      </c>
      <c r="K97" s="102">
        <f>K118</f>
        <v>0</v>
      </c>
      <c r="M97" s="99"/>
    </row>
    <row r="98" spans="2:13" s="1" customFormat="1" ht="21.75" customHeight="1">
      <c r="B98" s="26"/>
      <c r="M98" s="26"/>
    </row>
    <row r="99" spans="2:13" s="1" customFormat="1" ht="6.95" customHeight="1">
      <c r="B99" s="38"/>
      <c r="C99" s="39"/>
      <c r="D99" s="39"/>
      <c r="E99" s="39"/>
      <c r="F99" s="39"/>
      <c r="G99" s="39"/>
      <c r="H99" s="39"/>
      <c r="I99" s="39"/>
      <c r="J99" s="39"/>
      <c r="K99" s="39"/>
      <c r="L99" s="39"/>
      <c r="M99" s="26"/>
    </row>
    <row r="103" spans="2:13" s="1" customFormat="1" ht="6.95" customHeight="1">
      <c r="B103" s="40"/>
      <c r="C103" s="41"/>
      <c r="D103" s="41"/>
      <c r="E103" s="41"/>
      <c r="F103" s="41"/>
      <c r="G103" s="41"/>
      <c r="H103" s="41"/>
      <c r="I103" s="41"/>
      <c r="J103" s="41"/>
      <c r="K103" s="41"/>
      <c r="L103" s="41"/>
      <c r="M103" s="26"/>
    </row>
    <row r="104" spans="2:13" s="1" customFormat="1" ht="24.95" customHeight="1">
      <c r="B104" s="26"/>
      <c r="C104" s="18" t="s">
        <v>125</v>
      </c>
      <c r="M104" s="26"/>
    </row>
    <row r="105" spans="2:13" s="1" customFormat="1" ht="6.95" customHeight="1">
      <c r="B105" s="26"/>
      <c r="M105" s="26"/>
    </row>
    <row r="106" spans="2:13" s="1" customFormat="1" ht="12" customHeight="1">
      <c r="B106" s="26"/>
      <c r="C106" s="23" t="s">
        <v>15</v>
      </c>
      <c r="M106" s="26"/>
    </row>
    <row r="107" spans="2:13" s="1" customFormat="1" ht="26.25" customHeight="1">
      <c r="B107" s="26"/>
      <c r="E107" s="256" t="str">
        <f>E7</f>
        <v>Nové energocentrum – Trafostanice TS1 vč. náhradního zdroje elektrické energie</v>
      </c>
      <c r="F107" s="257"/>
      <c r="G107" s="257"/>
      <c r="H107" s="257"/>
      <c r="M107" s="26"/>
    </row>
    <row r="108" spans="2:13" s="1" customFormat="1" ht="12" customHeight="1">
      <c r="B108" s="26"/>
      <c r="C108" s="23" t="s">
        <v>112</v>
      </c>
      <c r="M108" s="26"/>
    </row>
    <row r="109" spans="2:13" s="1" customFormat="1" ht="16.5" customHeight="1">
      <c r="B109" s="26"/>
      <c r="E109" s="220" t="str">
        <f>E9</f>
        <v xml:space="preserve">VRN - VRN – vedlejší rozpočtové náklady </v>
      </c>
      <c r="F109" s="255"/>
      <c r="G109" s="255"/>
      <c r="H109" s="255"/>
      <c r="M109" s="26"/>
    </row>
    <row r="110" spans="2:13" s="1" customFormat="1" ht="6.95" customHeight="1">
      <c r="B110" s="26"/>
      <c r="M110" s="26"/>
    </row>
    <row r="111" spans="2:13" s="1" customFormat="1" ht="12" customHeight="1">
      <c r="B111" s="26"/>
      <c r="C111" s="23" t="s">
        <v>19</v>
      </c>
      <c r="F111" s="21" t="str">
        <f>F12</f>
        <v>Nemocnice Chomutov, o.z.</v>
      </c>
      <c r="I111" s="23" t="s">
        <v>21</v>
      </c>
      <c r="J111" s="46" t="str">
        <f>IF(J12="","",J12)</f>
        <v>2. 9. 2022</v>
      </c>
      <c r="M111" s="26"/>
    </row>
    <row r="112" spans="2:13" s="1" customFormat="1" ht="6.95" customHeight="1">
      <c r="B112" s="26"/>
      <c r="M112" s="26"/>
    </row>
    <row r="113" spans="2:13" s="1" customFormat="1" ht="15.2" customHeight="1">
      <c r="B113" s="26"/>
      <c r="C113" s="23" t="s">
        <v>23</v>
      </c>
      <c r="F113" s="21" t="str">
        <f>E15</f>
        <v>Krajská zdravotní, a.s; Sociální péče 3316/12A, 401 13 Ústí nad Labem</v>
      </c>
      <c r="I113" s="23" t="s">
        <v>28</v>
      </c>
      <c r="J113" s="24" t="str">
        <f>E21</f>
        <v xml:space="preserve">ALTRON, a.s. </v>
      </c>
      <c r="M113" s="26"/>
    </row>
    <row r="114" spans="2:13" s="1" customFormat="1" ht="15.2" customHeight="1">
      <c r="B114" s="26"/>
      <c r="C114" s="23" t="s">
        <v>27</v>
      </c>
      <c r="F114" s="21" t="str">
        <f>IF(E18="","",E18)</f>
        <v xml:space="preserve"> </v>
      </c>
      <c r="I114" s="23" t="s">
        <v>32</v>
      </c>
      <c r="J114" s="24" t="str">
        <f>E24</f>
        <v xml:space="preserve"> </v>
      </c>
      <c r="M114" s="26"/>
    </row>
    <row r="115" spans="2:13" s="1" customFormat="1" ht="10.35" customHeight="1">
      <c r="B115" s="26"/>
      <c r="M115" s="26"/>
    </row>
    <row r="116" spans="2:25" s="10" customFormat="1" ht="29.25" customHeight="1">
      <c r="B116" s="107"/>
      <c r="C116" s="108" t="s">
        <v>126</v>
      </c>
      <c r="D116" s="109" t="s">
        <v>59</v>
      </c>
      <c r="E116" s="109" t="s">
        <v>55</v>
      </c>
      <c r="F116" s="109" t="s">
        <v>56</v>
      </c>
      <c r="G116" s="109" t="s">
        <v>127</v>
      </c>
      <c r="H116" s="109" t="s">
        <v>128</v>
      </c>
      <c r="I116" s="109" t="s">
        <v>129</v>
      </c>
      <c r="J116" s="109" t="s">
        <v>130</v>
      </c>
      <c r="K116" s="109" t="s">
        <v>120</v>
      </c>
      <c r="L116" s="110" t="s">
        <v>131</v>
      </c>
      <c r="M116" s="107"/>
      <c r="N116" s="53" t="s">
        <v>1</v>
      </c>
      <c r="O116" s="54" t="s">
        <v>38</v>
      </c>
      <c r="P116" s="54" t="s">
        <v>132</v>
      </c>
      <c r="Q116" s="54" t="s">
        <v>133</v>
      </c>
      <c r="R116" s="54" t="s">
        <v>134</v>
      </c>
      <c r="S116" s="54" t="s">
        <v>135</v>
      </c>
      <c r="T116" s="54" t="s">
        <v>136</v>
      </c>
      <c r="U116" s="54" t="s">
        <v>137</v>
      </c>
      <c r="V116" s="54" t="s">
        <v>138</v>
      </c>
      <c r="W116" s="54" t="s">
        <v>139</v>
      </c>
      <c r="X116" s="54" t="s">
        <v>140</v>
      </c>
      <c r="Y116" s="55" t="s">
        <v>141</v>
      </c>
    </row>
    <row r="117" spans="2:63" s="1" customFormat="1" ht="22.9" customHeight="1">
      <c r="B117" s="26"/>
      <c r="C117" s="58" t="s">
        <v>142</v>
      </c>
      <c r="K117" s="111">
        <f>BK117</f>
        <v>0</v>
      </c>
      <c r="M117" s="26"/>
      <c r="N117" s="56"/>
      <c r="O117" s="47"/>
      <c r="P117" s="47"/>
      <c r="Q117" s="112">
        <f>Q118</f>
        <v>0</v>
      </c>
      <c r="R117" s="112">
        <f>R118</f>
        <v>0</v>
      </c>
      <c r="S117" s="47"/>
      <c r="T117" s="113">
        <f>T118</f>
        <v>0</v>
      </c>
      <c r="U117" s="47"/>
      <c r="V117" s="113">
        <f>V118</f>
        <v>0</v>
      </c>
      <c r="W117" s="47"/>
      <c r="X117" s="113">
        <f>X118</f>
        <v>0</v>
      </c>
      <c r="Y117" s="48"/>
      <c r="AT117" s="14" t="s">
        <v>75</v>
      </c>
      <c r="AU117" s="14" t="s">
        <v>122</v>
      </c>
      <c r="BK117" s="114">
        <f>BK118</f>
        <v>0</v>
      </c>
    </row>
    <row r="118" spans="2:63" s="11" customFormat="1" ht="25.9" customHeight="1">
      <c r="B118" s="115"/>
      <c r="D118" s="116" t="s">
        <v>75</v>
      </c>
      <c r="E118" s="117" t="s">
        <v>108</v>
      </c>
      <c r="F118" s="117" t="s">
        <v>232</v>
      </c>
      <c r="K118" s="118">
        <f>BK118</f>
        <v>0</v>
      </c>
      <c r="M118" s="115"/>
      <c r="N118" s="119"/>
      <c r="Q118" s="120">
        <f>SUM(Q119:Q139)</f>
        <v>0</v>
      </c>
      <c r="R118" s="120">
        <f>SUM(R119:R139)</f>
        <v>0</v>
      </c>
      <c r="T118" s="121">
        <f>SUM(T119:T139)</f>
        <v>0</v>
      </c>
      <c r="V118" s="121">
        <f>SUM(V119:V139)</f>
        <v>0</v>
      </c>
      <c r="X118" s="121">
        <f>SUM(X119:X139)</f>
        <v>0</v>
      </c>
      <c r="Y118" s="122"/>
      <c r="AR118" s="116" t="s">
        <v>176</v>
      </c>
      <c r="AT118" s="123" t="s">
        <v>75</v>
      </c>
      <c r="AU118" s="123" t="s">
        <v>76</v>
      </c>
      <c r="AY118" s="116" t="s">
        <v>145</v>
      </c>
      <c r="BK118" s="124">
        <f>SUM(BK119:BK139)</f>
        <v>0</v>
      </c>
    </row>
    <row r="119" spans="2:65" s="1" customFormat="1" ht="25.9" customHeight="1">
      <c r="B119" s="127"/>
      <c r="C119" s="128" t="s">
        <v>84</v>
      </c>
      <c r="D119" s="128" t="s">
        <v>147</v>
      </c>
      <c r="E119" s="129" t="s">
        <v>286</v>
      </c>
      <c r="F119" s="130" t="s">
        <v>1538</v>
      </c>
      <c r="G119" s="131" t="s">
        <v>343</v>
      </c>
      <c r="H119" s="132">
        <v>1</v>
      </c>
      <c r="I119" s="133"/>
      <c r="J119" s="133"/>
      <c r="K119" s="133">
        <f>ROUND(P119*H119,2)</f>
        <v>0</v>
      </c>
      <c r="L119" s="130" t="s">
        <v>1</v>
      </c>
      <c r="M119" s="26"/>
      <c r="N119" s="134" t="s">
        <v>1</v>
      </c>
      <c r="O119" s="135" t="s">
        <v>39</v>
      </c>
      <c r="P119" s="136">
        <f>I119+J119</f>
        <v>0</v>
      </c>
      <c r="Q119" s="136">
        <f>ROUND(I119*H119,2)</f>
        <v>0</v>
      </c>
      <c r="R119" s="136">
        <f>ROUND(J119*H119,2)</f>
        <v>0</v>
      </c>
      <c r="S119" s="137">
        <v>0</v>
      </c>
      <c r="T119" s="137">
        <f>S119*H119</f>
        <v>0</v>
      </c>
      <c r="U119" s="137">
        <v>0</v>
      </c>
      <c r="V119" s="137">
        <f>U119*H119</f>
        <v>0</v>
      </c>
      <c r="W119" s="137">
        <v>0</v>
      </c>
      <c r="X119" s="137">
        <f>W119*H119</f>
        <v>0</v>
      </c>
      <c r="Y119" s="138" t="s">
        <v>1</v>
      </c>
      <c r="AR119" s="139" t="s">
        <v>233</v>
      </c>
      <c r="AT119" s="139" t="s">
        <v>147</v>
      </c>
      <c r="AU119" s="139" t="s">
        <v>84</v>
      </c>
      <c r="AY119" s="14" t="s">
        <v>145</v>
      </c>
      <c r="BE119" s="140">
        <f>IF(O119="základní",K119,0)</f>
        <v>0</v>
      </c>
      <c r="BF119" s="140">
        <f>IF(O119="snížená",K119,0)</f>
        <v>0</v>
      </c>
      <c r="BG119" s="140">
        <f>IF(O119="zákl. přenesená",K119,0)</f>
        <v>0</v>
      </c>
      <c r="BH119" s="140">
        <f>IF(O119="sníž. přenesená",K119,0)</f>
        <v>0</v>
      </c>
      <c r="BI119" s="140">
        <f>IF(O119="nulová",K119,0)</f>
        <v>0</v>
      </c>
      <c r="BJ119" s="14" t="s">
        <v>84</v>
      </c>
      <c r="BK119" s="140">
        <f>ROUND(P119*H119,2)</f>
        <v>0</v>
      </c>
      <c r="BL119" s="14" t="s">
        <v>233</v>
      </c>
      <c r="BM119" s="139" t="s">
        <v>234</v>
      </c>
    </row>
    <row r="120" spans="2:51" s="12" customFormat="1" ht="12">
      <c r="B120" s="141"/>
      <c r="D120" s="142" t="s">
        <v>151</v>
      </c>
      <c r="E120" s="143"/>
      <c r="F120" s="144" t="s">
        <v>1538</v>
      </c>
      <c r="H120" s="143"/>
      <c r="M120" s="141"/>
      <c r="N120" s="145"/>
      <c r="Y120" s="146"/>
      <c r="AT120" s="143" t="s">
        <v>151</v>
      </c>
      <c r="AU120" s="143" t="s">
        <v>86</v>
      </c>
      <c r="AV120" s="12" t="s">
        <v>84</v>
      </c>
      <c r="AW120" s="12" t="s">
        <v>4</v>
      </c>
      <c r="AX120" s="12" t="s">
        <v>76</v>
      </c>
      <c r="AY120" s="143" t="s">
        <v>145</v>
      </c>
    </row>
    <row r="121" spans="2:65" s="1" customFormat="1" ht="25.9" customHeight="1">
      <c r="B121" s="127"/>
      <c r="C121" s="128">
        <v>2</v>
      </c>
      <c r="D121" s="128" t="s">
        <v>147</v>
      </c>
      <c r="E121" s="129" t="s">
        <v>288</v>
      </c>
      <c r="F121" s="130" t="s">
        <v>1539</v>
      </c>
      <c r="G121" s="131" t="s">
        <v>343</v>
      </c>
      <c r="H121" s="132">
        <v>1</v>
      </c>
      <c r="I121" s="133"/>
      <c r="J121" s="133"/>
      <c r="K121" s="133">
        <f>ROUND(P121*H121,2)</f>
        <v>0</v>
      </c>
      <c r="L121" s="130" t="s">
        <v>1</v>
      </c>
      <c r="M121" s="26"/>
      <c r="N121" s="134" t="s">
        <v>1</v>
      </c>
      <c r="O121" s="135" t="s">
        <v>39</v>
      </c>
      <c r="P121" s="136">
        <f>I121+J121</f>
        <v>0</v>
      </c>
      <c r="Q121" s="136">
        <f>ROUND(I121*H121,2)</f>
        <v>0</v>
      </c>
      <c r="R121" s="136">
        <f>ROUND(J121*H121,2)</f>
        <v>0</v>
      </c>
      <c r="S121" s="137">
        <v>0</v>
      </c>
      <c r="T121" s="137">
        <f>S121*H121</f>
        <v>0</v>
      </c>
      <c r="U121" s="137">
        <v>0</v>
      </c>
      <c r="V121" s="137">
        <f>U121*H121</f>
        <v>0</v>
      </c>
      <c r="W121" s="137">
        <v>0</v>
      </c>
      <c r="X121" s="137">
        <f>W121*H121</f>
        <v>0</v>
      </c>
      <c r="Y121" s="138" t="s">
        <v>1</v>
      </c>
      <c r="AR121" s="139" t="s">
        <v>233</v>
      </c>
      <c r="AT121" s="139" t="s">
        <v>147</v>
      </c>
      <c r="AU121" s="139" t="s">
        <v>84</v>
      </c>
      <c r="AY121" s="14" t="s">
        <v>145</v>
      </c>
      <c r="BE121" s="140">
        <f>IF(O121="základní",K121,0)</f>
        <v>0</v>
      </c>
      <c r="BF121" s="140">
        <f>IF(O121="snížená",K121,0)</f>
        <v>0</v>
      </c>
      <c r="BG121" s="140">
        <f>IF(O121="zákl. přenesená",K121,0)</f>
        <v>0</v>
      </c>
      <c r="BH121" s="140">
        <f>IF(O121="sníž. přenesená",K121,0)</f>
        <v>0</v>
      </c>
      <c r="BI121" s="140">
        <f>IF(O121="nulová",K121,0)</f>
        <v>0</v>
      </c>
      <c r="BJ121" s="14" t="s">
        <v>84</v>
      </c>
      <c r="BK121" s="140">
        <f>ROUND(P121*H121,2)</f>
        <v>0</v>
      </c>
      <c r="BL121" s="14" t="s">
        <v>233</v>
      </c>
      <c r="BM121" s="139" t="s">
        <v>234</v>
      </c>
    </row>
    <row r="122" spans="2:51" s="12" customFormat="1" ht="33.75">
      <c r="B122" s="141"/>
      <c r="D122" s="142" t="s">
        <v>151</v>
      </c>
      <c r="E122" s="143"/>
      <c r="F122" s="144" t="s">
        <v>1542</v>
      </c>
      <c r="H122" s="143"/>
      <c r="M122" s="141"/>
      <c r="N122" s="145"/>
      <c r="Y122" s="146"/>
      <c r="AT122" s="143" t="s">
        <v>151</v>
      </c>
      <c r="AU122" s="143" t="s">
        <v>86</v>
      </c>
      <c r="AV122" s="12" t="s">
        <v>84</v>
      </c>
      <c r="AW122" s="12" t="s">
        <v>4</v>
      </c>
      <c r="AX122" s="12" t="s">
        <v>76</v>
      </c>
      <c r="AY122" s="143" t="s">
        <v>145</v>
      </c>
    </row>
    <row r="123" spans="2:65" s="1" customFormat="1" ht="25.9" customHeight="1">
      <c r="B123" s="127"/>
      <c r="C123" s="128">
        <v>3</v>
      </c>
      <c r="D123" s="128" t="s">
        <v>147</v>
      </c>
      <c r="E123" s="129" t="s">
        <v>290</v>
      </c>
      <c r="F123" s="130" t="s">
        <v>1540</v>
      </c>
      <c r="G123" s="131" t="s">
        <v>343</v>
      </c>
      <c r="H123" s="132">
        <v>1</v>
      </c>
      <c r="I123" s="133"/>
      <c r="J123" s="133"/>
      <c r="K123" s="133">
        <f>ROUND(P123*H123,2)</f>
        <v>0</v>
      </c>
      <c r="L123" s="130" t="s">
        <v>1</v>
      </c>
      <c r="M123" s="26"/>
      <c r="N123" s="134" t="s">
        <v>1</v>
      </c>
      <c r="O123" s="135" t="s">
        <v>39</v>
      </c>
      <c r="P123" s="136">
        <f>I123+J123</f>
        <v>0</v>
      </c>
      <c r="Q123" s="136">
        <f>ROUND(I123*H123,2)</f>
        <v>0</v>
      </c>
      <c r="R123" s="136">
        <f>ROUND(J123*H123,2)</f>
        <v>0</v>
      </c>
      <c r="S123" s="137">
        <v>0</v>
      </c>
      <c r="T123" s="137">
        <f>S123*H123</f>
        <v>0</v>
      </c>
      <c r="U123" s="137">
        <v>0</v>
      </c>
      <c r="V123" s="137">
        <f>U123*H123</f>
        <v>0</v>
      </c>
      <c r="W123" s="137">
        <v>0</v>
      </c>
      <c r="X123" s="137">
        <f>W123*H123</f>
        <v>0</v>
      </c>
      <c r="Y123" s="138" t="s">
        <v>1</v>
      </c>
      <c r="AR123" s="139" t="s">
        <v>233</v>
      </c>
      <c r="AT123" s="139" t="s">
        <v>147</v>
      </c>
      <c r="AU123" s="139" t="s">
        <v>84</v>
      </c>
      <c r="AY123" s="14" t="s">
        <v>145</v>
      </c>
      <c r="BE123" s="140">
        <f>IF(O123="základní",K123,0)</f>
        <v>0</v>
      </c>
      <c r="BF123" s="140">
        <f>IF(O123="snížená",K123,0)</f>
        <v>0</v>
      </c>
      <c r="BG123" s="140">
        <f>IF(O123="zákl. přenesená",K123,0)</f>
        <v>0</v>
      </c>
      <c r="BH123" s="140">
        <f>IF(O123="sníž. přenesená",K123,0)</f>
        <v>0</v>
      </c>
      <c r="BI123" s="140">
        <f>IF(O123="nulová",K123,0)</f>
        <v>0</v>
      </c>
      <c r="BJ123" s="14" t="s">
        <v>84</v>
      </c>
      <c r="BK123" s="140">
        <f>ROUND(P123*H123,2)</f>
        <v>0</v>
      </c>
      <c r="BL123" s="14" t="s">
        <v>233</v>
      </c>
      <c r="BM123" s="139" t="s">
        <v>234</v>
      </c>
    </row>
    <row r="124" spans="2:51" s="12" customFormat="1" ht="12">
      <c r="B124" s="141"/>
      <c r="D124" s="142" t="s">
        <v>151</v>
      </c>
      <c r="E124" s="143"/>
      <c r="F124" s="144" t="s">
        <v>1541</v>
      </c>
      <c r="H124" s="143"/>
      <c r="M124" s="141"/>
      <c r="N124" s="145"/>
      <c r="Y124" s="146"/>
      <c r="AT124" s="143" t="s">
        <v>151</v>
      </c>
      <c r="AU124" s="143" t="s">
        <v>86</v>
      </c>
      <c r="AV124" s="12" t="s">
        <v>84</v>
      </c>
      <c r="AW124" s="12" t="s">
        <v>4</v>
      </c>
      <c r="AX124" s="12" t="s">
        <v>76</v>
      </c>
      <c r="AY124" s="143" t="s">
        <v>145</v>
      </c>
    </row>
    <row r="125" spans="2:65" s="1" customFormat="1" ht="16.5" customHeight="1">
      <c r="B125" s="127"/>
      <c r="C125" s="128">
        <v>4</v>
      </c>
      <c r="D125" s="128" t="s">
        <v>147</v>
      </c>
      <c r="E125" s="129" t="s">
        <v>292</v>
      </c>
      <c r="F125" s="130" t="s">
        <v>289</v>
      </c>
      <c r="G125" s="131" t="s">
        <v>287</v>
      </c>
      <c r="H125" s="132">
        <v>1</v>
      </c>
      <c r="I125" s="133"/>
      <c r="J125" s="133"/>
      <c r="K125" s="133">
        <f>ROUND(P125*H125,2)</f>
        <v>0</v>
      </c>
      <c r="L125" s="130" t="s">
        <v>1</v>
      </c>
      <c r="M125" s="26"/>
      <c r="N125" s="134" t="s">
        <v>1</v>
      </c>
      <c r="O125" s="135" t="s">
        <v>39</v>
      </c>
      <c r="P125" s="136">
        <f>I125+J125</f>
        <v>0</v>
      </c>
      <c r="Q125" s="136">
        <f>ROUND(I125*H125,2)</f>
        <v>0</v>
      </c>
      <c r="R125" s="136">
        <f>ROUND(J125*H125,2)</f>
        <v>0</v>
      </c>
      <c r="S125" s="137">
        <v>0</v>
      </c>
      <c r="T125" s="137">
        <f>S125*H125</f>
        <v>0</v>
      </c>
      <c r="U125" s="137">
        <v>0</v>
      </c>
      <c r="V125" s="137">
        <f>U125*H125</f>
        <v>0</v>
      </c>
      <c r="W125" s="137">
        <v>0</v>
      </c>
      <c r="X125" s="137">
        <f>W125*H125</f>
        <v>0</v>
      </c>
      <c r="Y125" s="138" t="s">
        <v>1</v>
      </c>
      <c r="AR125" s="139" t="s">
        <v>233</v>
      </c>
      <c r="AT125" s="139" t="s">
        <v>147</v>
      </c>
      <c r="AU125" s="139" t="s">
        <v>84</v>
      </c>
      <c r="AY125" s="14" t="s">
        <v>145</v>
      </c>
      <c r="BE125" s="140">
        <f>IF(O125="základní",K125,0)</f>
        <v>0</v>
      </c>
      <c r="BF125" s="140">
        <f>IF(O125="snížená",K125,0)</f>
        <v>0</v>
      </c>
      <c r="BG125" s="140">
        <f>IF(O125="zákl. přenesená",K125,0)</f>
        <v>0</v>
      </c>
      <c r="BH125" s="140">
        <f>IF(O125="sníž. přenesená",K125,0)</f>
        <v>0</v>
      </c>
      <c r="BI125" s="140">
        <f>IF(O125="nulová",K125,0)</f>
        <v>0</v>
      </c>
      <c r="BJ125" s="14" t="s">
        <v>84</v>
      </c>
      <c r="BK125" s="140">
        <f>ROUND(P125*H125,2)</f>
        <v>0</v>
      </c>
      <c r="BL125" s="14" t="s">
        <v>233</v>
      </c>
      <c r="BM125" s="139" t="s">
        <v>235</v>
      </c>
    </row>
    <row r="126" spans="2:65" s="1" customFormat="1" ht="24">
      <c r="B126" s="127"/>
      <c r="C126" s="128">
        <v>5</v>
      </c>
      <c r="D126" s="128" t="s">
        <v>147</v>
      </c>
      <c r="E126" s="129" t="s">
        <v>293</v>
      </c>
      <c r="F126" s="130" t="s">
        <v>291</v>
      </c>
      <c r="G126" s="131" t="s">
        <v>287</v>
      </c>
      <c r="H126" s="132">
        <v>1</v>
      </c>
      <c r="I126" s="133"/>
      <c r="J126" s="133"/>
      <c r="K126" s="133">
        <f>ROUND(P126*H126,2)</f>
        <v>0</v>
      </c>
      <c r="L126" s="130" t="s">
        <v>1</v>
      </c>
      <c r="M126" s="26"/>
      <c r="N126" s="134" t="s">
        <v>1</v>
      </c>
      <c r="O126" s="135" t="s">
        <v>39</v>
      </c>
      <c r="P126" s="136">
        <f>I126+J126</f>
        <v>0</v>
      </c>
      <c r="Q126" s="136">
        <f>ROUND(I126*H126,2)</f>
        <v>0</v>
      </c>
      <c r="R126" s="136">
        <f>ROUND(J126*H126,2)</f>
        <v>0</v>
      </c>
      <c r="S126" s="137">
        <v>0</v>
      </c>
      <c r="T126" s="137">
        <f>S126*H126</f>
        <v>0</v>
      </c>
      <c r="U126" s="137">
        <v>0</v>
      </c>
      <c r="V126" s="137">
        <f>U126*H126</f>
        <v>0</v>
      </c>
      <c r="W126" s="137">
        <v>0</v>
      </c>
      <c r="X126" s="137">
        <f>W126*H126</f>
        <v>0</v>
      </c>
      <c r="Y126" s="138" t="s">
        <v>1</v>
      </c>
      <c r="AR126" s="139" t="s">
        <v>233</v>
      </c>
      <c r="AT126" s="139" t="s">
        <v>147</v>
      </c>
      <c r="AU126" s="139" t="s">
        <v>84</v>
      </c>
      <c r="AY126" s="14" t="s">
        <v>145</v>
      </c>
      <c r="BE126" s="140">
        <f>IF(O126="základní",K126,0)</f>
        <v>0</v>
      </c>
      <c r="BF126" s="140">
        <f>IF(O126="snížená",K126,0)</f>
        <v>0</v>
      </c>
      <c r="BG126" s="140">
        <f>IF(O126="zákl. přenesená",K126,0)</f>
        <v>0</v>
      </c>
      <c r="BH126" s="140">
        <f>IF(O126="sníž. přenesená",K126,0)</f>
        <v>0</v>
      </c>
      <c r="BI126" s="140">
        <f>IF(O126="nulová",K126,0)</f>
        <v>0</v>
      </c>
      <c r="BJ126" s="14" t="s">
        <v>84</v>
      </c>
      <c r="BK126" s="140">
        <f>ROUND(P126*H126,2)</f>
        <v>0</v>
      </c>
      <c r="BL126" s="14" t="s">
        <v>233</v>
      </c>
      <c r="BM126" s="139" t="s">
        <v>235</v>
      </c>
    </row>
    <row r="127" spans="2:51" s="12" customFormat="1" ht="22.5">
      <c r="B127" s="141"/>
      <c r="D127" s="142" t="s">
        <v>151</v>
      </c>
      <c r="E127" s="143"/>
      <c r="F127" s="144" t="s">
        <v>297</v>
      </c>
      <c r="H127" s="143"/>
      <c r="M127" s="141"/>
      <c r="N127" s="145"/>
      <c r="Y127" s="146"/>
      <c r="AT127" s="143" t="s">
        <v>151</v>
      </c>
      <c r="AU127" s="143" t="s">
        <v>86</v>
      </c>
      <c r="AV127" s="12" t="s">
        <v>84</v>
      </c>
      <c r="AW127" s="12" t="s">
        <v>4</v>
      </c>
      <c r="AX127" s="12" t="s">
        <v>76</v>
      </c>
      <c r="AY127" s="143" t="s">
        <v>145</v>
      </c>
    </row>
    <row r="128" spans="2:65" s="1" customFormat="1" ht="36">
      <c r="B128" s="127"/>
      <c r="C128" s="128">
        <v>6</v>
      </c>
      <c r="D128" s="128" t="s">
        <v>147</v>
      </c>
      <c r="E128" s="129" t="s">
        <v>294</v>
      </c>
      <c r="F128" s="130" t="s">
        <v>1543</v>
      </c>
      <c r="G128" s="131" t="s">
        <v>287</v>
      </c>
      <c r="H128" s="132">
        <v>1</v>
      </c>
      <c r="I128" s="133"/>
      <c r="J128" s="133"/>
      <c r="K128" s="133">
        <f>ROUND(P128*H128,2)</f>
        <v>0</v>
      </c>
      <c r="L128" s="130" t="s">
        <v>1</v>
      </c>
      <c r="M128" s="26"/>
      <c r="N128" s="134" t="s">
        <v>1</v>
      </c>
      <c r="O128" s="135" t="s">
        <v>39</v>
      </c>
      <c r="P128" s="136">
        <f>I128+J128</f>
        <v>0</v>
      </c>
      <c r="Q128" s="136">
        <f>ROUND(I128*H128,2)</f>
        <v>0</v>
      </c>
      <c r="R128" s="136">
        <f>ROUND(J128*H128,2)</f>
        <v>0</v>
      </c>
      <c r="S128" s="137">
        <v>0</v>
      </c>
      <c r="T128" s="137">
        <f>S128*H128</f>
        <v>0</v>
      </c>
      <c r="U128" s="137">
        <v>0</v>
      </c>
      <c r="V128" s="137">
        <f>U128*H128</f>
        <v>0</v>
      </c>
      <c r="W128" s="137">
        <v>0</v>
      </c>
      <c r="X128" s="137">
        <f>W128*H128</f>
        <v>0</v>
      </c>
      <c r="Y128" s="138" t="s">
        <v>1</v>
      </c>
      <c r="AR128" s="139" t="s">
        <v>233</v>
      </c>
      <c r="AT128" s="139" t="s">
        <v>147</v>
      </c>
      <c r="AU128" s="139" t="s">
        <v>84</v>
      </c>
      <c r="AY128" s="14" t="s">
        <v>145</v>
      </c>
      <c r="BE128" s="140">
        <f>IF(O128="základní",K128,0)</f>
        <v>0</v>
      </c>
      <c r="BF128" s="140">
        <f>IF(O128="snížená",K128,0)</f>
        <v>0</v>
      </c>
      <c r="BG128" s="140">
        <f>IF(O128="zákl. přenesená",K128,0)</f>
        <v>0</v>
      </c>
      <c r="BH128" s="140">
        <f>IF(O128="sníž. přenesená",K128,0)</f>
        <v>0</v>
      </c>
      <c r="BI128" s="140">
        <f>IF(O128="nulová",K128,0)</f>
        <v>0</v>
      </c>
      <c r="BJ128" s="14" t="s">
        <v>84</v>
      </c>
      <c r="BK128" s="140">
        <f>ROUND(P128*H128,2)</f>
        <v>0</v>
      </c>
      <c r="BL128" s="14" t="s">
        <v>233</v>
      </c>
      <c r="BM128" s="139" t="s">
        <v>235</v>
      </c>
    </row>
    <row r="129" spans="2:65" s="1" customFormat="1" ht="16.5" customHeight="1">
      <c r="B129" s="127"/>
      <c r="C129" s="128">
        <v>7</v>
      </c>
      <c r="D129" s="128" t="s">
        <v>147</v>
      </c>
      <c r="E129" s="129" t="s">
        <v>298</v>
      </c>
      <c r="F129" s="130" t="s">
        <v>295</v>
      </c>
      <c r="G129" s="131" t="s">
        <v>287</v>
      </c>
      <c r="H129" s="132">
        <v>1</v>
      </c>
      <c r="I129" s="133"/>
      <c r="J129" s="133"/>
      <c r="K129" s="133">
        <f>ROUND(P129*H129,2)</f>
        <v>0</v>
      </c>
      <c r="L129" s="130" t="s">
        <v>1</v>
      </c>
      <c r="M129" s="26"/>
      <c r="N129" s="134" t="s">
        <v>1</v>
      </c>
      <c r="O129" s="135" t="s">
        <v>39</v>
      </c>
      <c r="P129" s="136">
        <f>I129+J129</f>
        <v>0</v>
      </c>
      <c r="Q129" s="136">
        <f>ROUND(I129*H129,2)</f>
        <v>0</v>
      </c>
      <c r="R129" s="136">
        <f>ROUND(J129*H129,2)</f>
        <v>0</v>
      </c>
      <c r="S129" s="137">
        <v>0</v>
      </c>
      <c r="T129" s="137">
        <f>S129*H129</f>
        <v>0</v>
      </c>
      <c r="U129" s="137">
        <v>0</v>
      </c>
      <c r="V129" s="137">
        <f>U129*H129</f>
        <v>0</v>
      </c>
      <c r="W129" s="137">
        <v>0</v>
      </c>
      <c r="X129" s="137">
        <f>W129*H129</f>
        <v>0</v>
      </c>
      <c r="Y129" s="138" t="s">
        <v>1</v>
      </c>
      <c r="AR129" s="139" t="s">
        <v>233</v>
      </c>
      <c r="AT129" s="139" t="s">
        <v>147</v>
      </c>
      <c r="AU129" s="139" t="s">
        <v>84</v>
      </c>
      <c r="AY129" s="14" t="s">
        <v>145</v>
      </c>
      <c r="BE129" s="140">
        <f>IF(O129="základní",K129,0)</f>
        <v>0</v>
      </c>
      <c r="BF129" s="140">
        <f>IF(O129="snížená",K129,0)</f>
        <v>0</v>
      </c>
      <c r="BG129" s="140">
        <f>IF(O129="zákl. přenesená",K129,0)</f>
        <v>0</v>
      </c>
      <c r="BH129" s="140">
        <f>IF(O129="sníž. přenesená",K129,0)</f>
        <v>0</v>
      </c>
      <c r="BI129" s="140">
        <f>IF(O129="nulová",K129,0)</f>
        <v>0</v>
      </c>
      <c r="BJ129" s="14" t="s">
        <v>84</v>
      </c>
      <c r="BK129" s="140">
        <f>ROUND(P129*H129,2)</f>
        <v>0</v>
      </c>
      <c r="BL129" s="14" t="s">
        <v>233</v>
      </c>
      <c r="BM129" s="139" t="s">
        <v>235</v>
      </c>
    </row>
    <row r="130" spans="2:51" s="12" customFormat="1" ht="56.25">
      <c r="B130" s="141"/>
      <c r="D130" s="142" t="s">
        <v>151</v>
      </c>
      <c r="E130" s="143"/>
      <c r="F130" s="144" t="s">
        <v>296</v>
      </c>
      <c r="H130" s="143"/>
      <c r="M130" s="141"/>
      <c r="N130" s="145"/>
      <c r="Y130" s="146"/>
      <c r="AT130" s="143" t="s">
        <v>151</v>
      </c>
      <c r="AU130" s="143" t="s">
        <v>86</v>
      </c>
      <c r="AV130" s="12" t="s">
        <v>84</v>
      </c>
      <c r="AW130" s="12" t="s">
        <v>4</v>
      </c>
      <c r="AX130" s="12" t="s">
        <v>76</v>
      </c>
      <c r="AY130" s="143" t="s">
        <v>145</v>
      </c>
    </row>
    <row r="131" spans="2:65" s="1" customFormat="1" ht="24">
      <c r="B131" s="127"/>
      <c r="C131" s="128">
        <v>8</v>
      </c>
      <c r="D131" s="128" t="s">
        <v>147</v>
      </c>
      <c r="E131" s="129" t="s">
        <v>300</v>
      </c>
      <c r="F131" s="130" t="s">
        <v>1544</v>
      </c>
      <c r="G131" s="131" t="s">
        <v>287</v>
      </c>
      <c r="H131" s="132">
        <v>1</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233</v>
      </c>
      <c r="AT131" s="139" t="s">
        <v>147</v>
      </c>
      <c r="AU131" s="139" t="s">
        <v>84</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233</v>
      </c>
      <c r="BM131" s="139" t="s">
        <v>235</v>
      </c>
    </row>
    <row r="132" spans="2:51" s="12" customFormat="1" ht="33.75">
      <c r="B132" s="141"/>
      <c r="D132" s="142" t="s">
        <v>151</v>
      </c>
      <c r="E132" s="143"/>
      <c r="F132" s="144" t="s">
        <v>299</v>
      </c>
      <c r="H132" s="143"/>
      <c r="M132" s="141"/>
      <c r="N132" s="145"/>
      <c r="Y132" s="146"/>
      <c r="AT132" s="143" t="s">
        <v>151</v>
      </c>
      <c r="AU132" s="143" t="s">
        <v>86</v>
      </c>
      <c r="AV132" s="12" t="s">
        <v>84</v>
      </c>
      <c r="AW132" s="12" t="s">
        <v>4</v>
      </c>
      <c r="AX132" s="12" t="s">
        <v>76</v>
      </c>
      <c r="AY132" s="143" t="s">
        <v>145</v>
      </c>
    </row>
    <row r="133" spans="2:65" s="1" customFormat="1" ht="16.5" customHeight="1">
      <c r="B133" s="127"/>
      <c r="C133" s="128">
        <v>9</v>
      </c>
      <c r="D133" s="128" t="s">
        <v>147</v>
      </c>
      <c r="E133" s="129" t="s">
        <v>302</v>
      </c>
      <c r="F133" s="130" t="s">
        <v>301</v>
      </c>
      <c r="G133" s="131" t="s">
        <v>287</v>
      </c>
      <c r="H133" s="132">
        <v>1</v>
      </c>
      <c r="I133" s="133"/>
      <c r="J133" s="133"/>
      <c r="K133" s="133">
        <f>ROUND(P133*H133,2)</f>
        <v>0</v>
      </c>
      <c r="L133" s="130" t="s">
        <v>1</v>
      </c>
      <c r="M133" s="26"/>
      <c r="N133" s="134" t="s">
        <v>1</v>
      </c>
      <c r="O133" s="135" t="s">
        <v>39</v>
      </c>
      <c r="P133" s="136">
        <f>I133+J133</f>
        <v>0</v>
      </c>
      <c r="Q133" s="136">
        <f>ROUND(I133*H133,2)</f>
        <v>0</v>
      </c>
      <c r="R133" s="136">
        <f>ROUND(J133*H133,2)</f>
        <v>0</v>
      </c>
      <c r="S133" s="137">
        <v>0</v>
      </c>
      <c r="T133" s="137">
        <f>S133*H133</f>
        <v>0</v>
      </c>
      <c r="U133" s="137">
        <v>0</v>
      </c>
      <c r="V133" s="137">
        <f>U133*H133</f>
        <v>0</v>
      </c>
      <c r="W133" s="137">
        <v>0</v>
      </c>
      <c r="X133" s="137">
        <f>W133*H133</f>
        <v>0</v>
      </c>
      <c r="Y133" s="138" t="s">
        <v>1</v>
      </c>
      <c r="AR133" s="139" t="s">
        <v>233</v>
      </c>
      <c r="AT133" s="139" t="s">
        <v>147</v>
      </c>
      <c r="AU133" s="139" t="s">
        <v>84</v>
      </c>
      <c r="AY133" s="14" t="s">
        <v>145</v>
      </c>
      <c r="BE133" s="140">
        <f>IF(O133="základní",K133,0)</f>
        <v>0</v>
      </c>
      <c r="BF133" s="140">
        <f>IF(O133="snížená",K133,0)</f>
        <v>0</v>
      </c>
      <c r="BG133" s="140">
        <f>IF(O133="zákl. přenesená",K133,0)</f>
        <v>0</v>
      </c>
      <c r="BH133" s="140">
        <f>IF(O133="sníž. přenesená",K133,0)</f>
        <v>0</v>
      </c>
      <c r="BI133" s="140">
        <f>IF(O133="nulová",K133,0)</f>
        <v>0</v>
      </c>
      <c r="BJ133" s="14" t="s">
        <v>84</v>
      </c>
      <c r="BK133" s="140">
        <f>ROUND(P133*H133,2)</f>
        <v>0</v>
      </c>
      <c r="BL133" s="14" t="s">
        <v>233</v>
      </c>
      <c r="BM133" s="139" t="s">
        <v>235</v>
      </c>
    </row>
    <row r="134" spans="2:65" s="1" customFormat="1" ht="16.5" customHeight="1">
      <c r="B134" s="127"/>
      <c r="C134" s="128">
        <v>10</v>
      </c>
      <c r="D134" s="128" t="s">
        <v>147</v>
      </c>
      <c r="E134" s="129" t="s">
        <v>305</v>
      </c>
      <c r="F134" s="130" t="s">
        <v>303</v>
      </c>
      <c r="G134" s="131" t="s">
        <v>287</v>
      </c>
      <c r="H134" s="132">
        <v>1</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233</v>
      </c>
      <c r="AT134" s="139" t="s">
        <v>147</v>
      </c>
      <c r="AU134" s="139" t="s">
        <v>84</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233</v>
      </c>
      <c r="BM134" s="139" t="s">
        <v>235</v>
      </c>
    </row>
    <row r="135" spans="2:51" s="12" customFormat="1" ht="56.25">
      <c r="B135" s="141"/>
      <c r="D135" s="142" t="s">
        <v>151</v>
      </c>
      <c r="E135" s="143"/>
      <c r="F135" s="144" t="s">
        <v>304</v>
      </c>
      <c r="H135" s="143"/>
      <c r="M135" s="141"/>
      <c r="N135" s="145"/>
      <c r="Y135" s="146"/>
      <c r="AT135" s="143" t="s">
        <v>151</v>
      </c>
      <c r="AU135" s="143" t="s">
        <v>86</v>
      </c>
      <c r="AV135" s="12" t="s">
        <v>84</v>
      </c>
      <c r="AW135" s="12" t="s">
        <v>4</v>
      </c>
      <c r="AX135" s="12" t="s">
        <v>76</v>
      </c>
      <c r="AY135" s="143" t="s">
        <v>145</v>
      </c>
    </row>
    <row r="136" spans="2:65" s="1" customFormat="1" ht="16.5" customHeight="1">
      <c r="B136" s="127"/>
      <c r="C136" s="128">
        <v>11</v>
      </c>
      <c r="D136" s="128" t="s">
        <v>147</v>
      </c>
      <c r="E136" s="129" t="s">
        <v>306</v>
      </c>
      <c r="F136" s="130" t="s">
        <v>236</v>
      </c>
      <c r="G136" s="131" t="s">
        <v>287</v>
      </c>
      <c r="H136" s="132">
        <v>1</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233</v>
      </c>
      <c r="AT136" s="139" t="s">
        <v>147</v>
      </c>
      <c r="AU136" s="139" t="s">
        <v>84</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233</v>
      </c>
      <c r="BM136" s="139" t="s">
        <v>235</v>
      </c>
    </row>
    <row r="137" spans="2:51" s="12" customFormat="1" ht="78.75">
      <c r="B137" s="141"/>
      <c r="D137" s="142" t="s">
        <v>151</v>
      </c>
      <c r="E137" s="143"/>
      <c r="F137" s="144" t="s">
        <v>307</v>
      </c>
      <c r="H137" s="143"/>
      <c r="M137" s="141"/>
      <c r="N137" s="145"/>
      <c r="Y137" s="146"/>
      <c r="AT137" s="143" t="s">
        <v>151</v>
      </c>
      <c r="AU137" s="143" t="s">
        <v>86</v>
      </c>
      <c r="AV137" s="12" t="s">
        <v>84</v>
      </c>
      <c r="AW137" s="12" t="s">
        <v>4</v>
      </c>
      <c r="AX137" s="12" t="s">
        <v>76</v>
      </c>
      <c r="AY137" s="143" t="s">
        <v>145</v>
      </c>
    </row>
    <row r="138" spans="2:65" s="1" customFormat="1" ht="16.5" customHeight="1">
      <c r="B138" s="127"/>
      <c r="C138" s="128">
        <v>12</v>
      </c>
      <c r="D138" s="128" t="s">
        <v>147</v>
      </c>
      <c r="E138" s="129" t="s">
        <v>306</v>
      </c>
      <c r="F138" s="130" t="s">
        <v>1545</v>
      </c>
      <c r="G138" s="131" t="s">
        <v>287</v>
      </c>
      <c r="H138" s="132">
        <v>1</v>
      </c>
      <c r="I138" s="133"/>
      <c r="J138" s="133"/>
      <c r="K138" s="133">
        <f>ROUND(P138*H138,2)</f>
        <v>0</v>
      </c>
      <c r="L138" s="130" t="s">
        <v>1</v>
      </c>
      <c r="M138" s="26"/>
      <c r="N138" s="134" t="s">
        <v>1</v>
      </c>
      <c r="O138" s="135" t="s">
        <v>39</v>
      </c>
      <c r="P138" s="136">
        <f>I138+J138</f>
        <v>0</v>
      </c>
      <c r="Q138" s="136">
        <f>ROUND(I138*H138,2)</f>
        <v>0</v>
      </c>
      <c r="R138" s="136">
        <f>ROUND(J138*H138,2)</f>
        <v>0</v>
      </c>
      <c r="S138" s="137">
        <v>0</v>
      </c>
      <c r="T138" s="137">
        <f>S138*H138</f>
        <v>0</v>
      </c>
      <c r="U138" s="137">
        <v>0</v>
      </c>
      <c r="V138" s="137">
        <f>U138*H138</f>
        <v>0</v>
      </c>
      <c r="W138" s="137">
        <v>0</v>
      </c>
      <c r="X138" s="137">
        <f>W138*H138</f>
        <v>0</v>
      </c>
      <c r="Y138" s="138" t="s">
        <v>1</v>
      </c>
      <c r="AR138" s="139" t="s">
        <v>233</v>
      </c>
      <c r="AT138" s="139" t="s">
        <v>147</v>
      </c>
      <c r="AU138" s="139" t="s">
        <v>84</v>
      </c>
      <c r="AY138" s="14" t="s">
        <v>145</v>
      </c>
      <c r="BE138" s="140">
        <f>IF(O138="základní",K138,0)</f>
        <v>0</v>
      </c>
      <c r="BF138" s="140">
        <f>IF(O138="snížená",K138,0)</f>
        <v>0</v>
      </c>
      <c r="BG138" s="140">
        <f>IF(O138="zákl. přenesená",K138,0)</f>
        <v>0</v>
      </c>
      <c r="BH138" s="140">
        <f>IF(O138="sníž. přenesená",K138,0)</f>
        <v>0</v>
      </c>
      <c r="BI138" s="140">
        <f>IF(O138="nulová",K138,0)</f>
        <v>0</v>
      </c>
      <c r="BJ138" s="14" t="s">
        <v>84</v>
      </c>
      <c r="BK138" s="140">
        <f>ROUND(P138*H138,2)</f>
        <v>0</v>
      </c>
      <c r="BL138" s="14" t="s">
        <v>233</v>
      </c>
      <c r="BM138" s="139" t="s">
        <v>235</v>
      </c>
    </row>
    <row r="139" spans="2:51" s="12" customFormat="1" ht="78.75">
      <c r="B139" s="141"/>
      <c r="D139" s="142" t="s">
        <v>151</v>
      </c>
      <c r="E139" s="143"/>
      <c r="F139" s="144" t="s">
        <v>309</v>
      </c>
      <c r="H139" s="143"/>
      <c r="M139" s="141"/>
      <c r="N139" s="145"/>
      <c r="Y139" s="146"/>
      <c r="AT139" s="143" t="s">
        <v>151</v>
      </c>
      <c r="AU139" s="143" t="s">
        <v>86</v>
      </c>
      <c r="AV139" s="12" t="s">
        <v>84</v>
      </c>
      <c r="AW139" s="12" t="s">
        <v>4</v>
      </c>
      <c r="AX139" s="12" t="s">
        <v>76</v>
      </c>
      <c r="AY139" s="143" t="s">
        <v>145</v>
      </c>
    </row>
    <row r="140" spans="2:13" s="1" customFormat="1" ht="6.95" customHeight="1">
      <c r="B140" s="38"/>
      <c r="C140" s="39"/>
      <c r="D140" s="39"/>
      <c r="E140" s="39"/>
      <c r="F140" s="39"/>
      <c r="G140" s="39"/>
      <c r="H140" s="39"/>
      <c r="I140" s="39"/>
      <c r="J140" s="39"/>
      <c r="K140" s="39"/>
      <c r="L140" s="39"/>
      <c r="M140" s="26"/>
    </row>
  </sheetData>
  <sheetProtection algorithmName="SHA-512" hashValue="9UebuhcRuGLyjSksb5q6BRco9juZJwKc9r2F2kyH9ViAEWynwyVQ/NCeVAykt60keFObWV1ah/WlCMvzgP9TLQ==" saltValue="XM5AOstlauCmYqfdFPQg6w==" spinCount="100000" sheet="1" objects="1" scenarios="1" selectLockedCells="1"/>
  <autoFilter ref="C116:L139"/>
  <mergeCells count="9">
    <mergeCell ref="E87:H87"/>
    <mergeCell ref="E107:H107"/>
    <mergeCell ref="E109:H109"/>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53"/>
  <sheetViews>
    <sheetView showGridLines="0" zoomScale="70" zoomScaleNormal="70" workbookViewId="0" topLeftCell="A1">
      <selection activeCell="I124" sqref="I124"/>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7.8515625" style="0" customWidth="1"/>
    <col min="10" max="11" width="22.28125" style="0" customWidth="1"/>
    <col min="12" max="12" width="15.421875" style="0" customWidth="1"/>
    <col min="13" max="13" width="9.28125" style="0" customWidth="1"/>
    <col min="14" max="14" width="10.8515625" style="0" hidden="1" customWidth="1"/>
    <col min="15" max="15" width="9.1406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2" width="9.140625" style="0" hidden="1" customWidth="1"/>
    <col min="63" max="63" width="12.8515625" style="0" hidden="1" customWidth="1"/>
    <col min="64" max="66" width="9.140625" style="0" hidden="1" customWidth="1"/>
  </cols>
  <sheetData>
    <row r="2" spans="13:46" ht="36.95" customHeight="1">
      <c r="M2" s="250" t="s">
        <v>6</v>
      </c>
      <c r="N2" s="243"/>
      <c r="O2" s="243"/>
      <c r="P2" s="243"/>
      <c r="Q2" s="243"/>
      <c r="R2" s="243"/>
      <c r="S2" s="243"/>
      <c r="T2" s="243"/>
      <c r="U2" s="243"/>
      <c r="V2" s="243"/>
      <c r="W2" s="243"/>
      <c r="X2" s="243"/>
      <c r="Y2" s="243"/>
      <c r="Z2" s="243"/>
      <c r="AT2" s="14" t="s">
        <v>85</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30" customHeight="1">
      <c r="B9" s="26"/>
      <c r="E9" s="220" t="s">
        <v>113</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ROUND(K119,2)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ROUND((SUM(BE119:BE152)),2)</f>
        <v>0</v>
      </c>
      <c r="I35" s="87">
        <v>0.21</v>
      </c>
      <c r="K35" s="85">
        <f>ROUND(((SUM(BE119:BE152))*I35),2)</f>
        <v>0</v>
      </c>
      <c r="M35" s="26"/>
    </row>
    <row r="36" spans="2:13" s="1" customFormat="1" ht="14.45" customHeight="1">
      <c r="B36" s="26"/>
      <c r="E36" s="23" t="s">
        <v>40</v>
      </c>
      <c r="F36" s="85">
        <f>ROUND((SUM(BF119:BF152)),2)</f>
        <v>0</v>
      </c>
      <c r="I36" s="87">
        <v>0.15</v>
      </c>
      <c r="K36" s="85">
        <f>ROUND(((SUM(BF119:BF152))*I36),2)</f>
        <v>0</v>
      </c>
      <c r="M36" s="26"/>
    </row>
    <row r="37" spans="2:13" s="1" customFormat="1" ht="14.45" customHeight="1" hidden="1">
      <c r="B37" s="26"/>
      <c r="E37" s="23" t="s">
        <v>41</v>
      </c>
      <c r="F37" s="85">
        <f>ROUND((SUM(BG119:BG152)),2)</f>
        <v>0</v>
      </c>
      <c r="I37" s="87">
        <v>0.21</v>
      </c>
      <c r="K37" s="85">
        <f>0</f>
        <v>0</v>
      </c>
      <c r="M37" s="26"/>
    </row>
    <row r="38" spans="2:13" s="1" customFormat="1" ht="14.45" customHeight="1" hidden="1">
      <c r="B38" s="26"/>
      <c r="E38" s="23" t="s">
        <v>42</v>
      </c>
      <c r="F38" s="85">
        <f>ROUND((SUM(BH119:BH152)),2)</f>
        <v>0</v>
      </c>
      <c r="I38" s="87">
        <v>0.15</v>
      </c>
      <c r="K38" s="85">
        <f>0</f>
        <v>0</v>
      </c>
      <c r="M38" s="26"/>
    </row>
    <row r="39" spans="2:13" s="1" customFormat="1" ht="14.45" customHeight="1" hidden="1">
      <c r="B39" s="26"/>
      <c r="E39" s="23" t="s">
        <v>43</v>
      </c>
      <c r="F39" s="85">
        <f>ROUND((SUM(BI119:BI152)),2)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30" customHeight="1">
      <c r="B87" s="26"/>
      <c r="E87" s="220" t="str">
        <f>E9</f>
        <v xml:space="preserve">SO01 - SO 01 (D.0) – Příprava staveniště – hrubé terénní úpravy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Q119</f>
        <v>0</v>
      </c>
      <c r="J96" s="60">
        <f t="shared" si="0"/>
        <v>0</v>
      </c>
      <c r="K96" s="60">
        <f>K119</f>
        <v>0</v>
      </c>
      <c r="M96" s="26"/>
      <c r="AU96" s="14" t="s">
        <v>122</v>
      </c>
    </row>
    <row r="97" spans="2:13" s="8" customFormat="1" ht="24.95" customHeight="1">
      <c r="B97" s="99"/>
      <c r="D97" s="100" t="s">
        <v>123</v>
      </c>
      <c r="E97" s="101"/>
      <c r="F97" s="101"/>
      <c r="G97" s="101"/>
      <c r="H97" s="101"/>
      <c r="I97" s="102">
        <f t="shared" si="0"/>
        <v>0</v>
      </c>
      <c r="J97" s="102">
        <f t="shared" si="0"/>
        <v>0</v>
      </c>
      <c r="K97" s="102">
        <f>K120</f>
        <v>0</v>
      </c>
      <c r="M97" s="99"/>
    </row>
    <row r="98" spans="2:13" s="9" customFormat="1" ht="19.9" customHeight="1">
      <c r="B98" s="103"/>
      <c r="D98" s="104" t="s">
        <v>124</v>
      </c>
      <c r="E98" s="105"/>
      <c r="F98" s="105"/>
      <c r="G98" s="105"/>
      <c r="H98" s="105"/>
      <c r="I98" s="106">
        <f t="shared" si="0"/>
        <v>0</v>
      </c>
      <c r="J98" s="106">
        <f t="shared" si="0"/>
        <v>0</v>
      </c>
      <c r="K98" s="106">
        <f>K121</f>
        <v>0</v>
      </c>
      <c r="M98" s="103"/>
    </row>
    <row r="99" spans="2:13" s="9" customFormat="1" ht="19.9" customHeight="1">
      <c r="B99" s="103"/>
      <c r="D99" s="104" t="s">
        <v>268</v>
      </c>
      <c r="E99" s="105"/>
      <c r="F99" s="105"/>
      <c r="G99" s="105"/>
      <c r="H99" s="105"/>
      <c r="I99" s="106">
        <f>Q139</f>
        <v>0</v>
      </c>
      <c r="J99" s="106">
        <f aca="true" t="shared" si="1" ref="J99">R122</f>
        <v>0</v>
      </c>
      <c r="K99" s="106">
        <f>K139</f>
        <v>0</v>
      </c>
      <c r="M99" s="103"/>
    </row>
    <row r="100" spans="2:13" s="1" customFormat="1" ht="21.75" customHeight="1">
      <c r="B100" s="26"/>
      <c r="M100" s="26"/>
    </row>
    <row r="101" spans="2:13" s="1" customFormat="1" ht="6.95" customHeight="1">
      <c r="B101" s="38"/>
      <c r="C101" s="39"/>
      <c r="D101" s="39"/>
      <c r="E101" s="39"/>
      <c r="F101" s="39"/>
      <c r="G101" s="39"/>
      <c r="H101" s="39"/>
      <c r="I101" s="39"/>
      <c r="J101" s="39"/>
      <c r="K101" s="39"/>
      <c r="L101" s="39"/>
      <c r="M101" s="26"/>
    </row>
    <row r="105" spans="2:13" s="1" customFormat="1" ht="6.95" customHeight="1">
      <c r="B105" s="40"/>
      <c r="C105" s="41"/>
      <c r="D105" s="41"/>
      <c r="E105" s="41"/>
      <c r="F105" s="41"/>
      <c r="G105" s="41"/>
      <c r="H105" s="41"/>
      <c r="I105" s="41"/>
      <c r="J105" s="41"/>
      <c r="K105" s="41"/>
      <c r="L105" s="41"/>
      <c r="M105" s="26"/>
    </row>
    <row r="106" spans="2:13" s="1" customFormat="1" ht="24.95" customHeight="1">
      <c r="B106" s="26"/>
      <c r="C106" s="18" t="s">
        <v>125</v>
      </c>
      <c r="M106" s="26"/>
    </row>
    <row r="107" spans="2:13" s="1" customFormat="1" ht="6.95" customHeight="1">
      <c r="B107" s="26"/>
      <c r="M107" s="26"/>
    </row>
    <row r="108" spans="2:13" s="1" customFormat="1" ht="12" customHeight="1">
      <c r="B108" s="26"/>
      <c r="C108" s="23" t="s">
        <v>15</v>
      </c>
      <c r="M108" s="26"/>
    </row>
    <row r="109" spans="2:13" s="1" customFormat="1" ht="26.25" customHeight="1">
      <c r="B109" s="26"/>
      <c r="E109" s="256" t="str">
        <f>E7</f>
        <v>Nové energocentrum – Trafostanice TS1 vč. náhradního zdroje elektrické energie</v>
      </c>
      <c r="F109" s="257"/>
      <c r="G109" s="257"/>
      <c r="H109" s="257"/>
      <c r="M109" s="26"/>
    </row>
    <row r="110" spans="2:13" s="1" customFormat="1" ht="12" customHeight="1">
      <c r="B110" s="26"/>
      <c r="C110" s="23" t="s">
        <v>112</v>
      </c>
      <c r="M110" s="26"/>
    </row>
    <row r="111" spans="2:13" s="1" customFormat="1" ht="30" customHeight="1">
      <c r="B111" s="26"/>
      <c r="E111" s="220" t="str">
        <f>E9</f>
        <v xml:space="preserve">SO01 - SO 01 (D.0) – Příprava staveniště – hrubé terénní úpravy </v>
      </c>
      <c r="F111" s="255"/>
      <c r="G111" s="255"/>
      <c r="H111" s="255"/>
      <c r="M111" s="26"/>
    </row>
    <row r="112" spans="2:13" s="1" customFormat="1" ht="6.95" customHeight="1">
      <c r="B112" s="26"/>
      <c r="M112" s="26"/>
    </row>
    <row r="113" spans="2:13" s="1" customFormat="1" ht="12" customHeight="1">
      <c r="B113" s="26"/>
      <c r="C113" s="23" t="s">
        <v>19</v>
      </c>
      <c r="F113" s="21" t="str">
        <f>F12</f>
        <v>Nemocnice Chomutov, o.z.</v>
      </c>
      <c r="I113" s="23" t="s">
        <v>21</v>
      </c>
      <c r="J113" s="46" t="str">
        <f>IF(J12="","",J12)</f>
        <v>2. 9. 2022</v>
      </c>
      <c r="M113" s="26"/>
    </row>
    <row r="114" spans="2:13" s="1" customFormat="1" ht="6.95" customHeight="1">
      <c r="B114" s="26"/>
      <c r="M114" s="26"/>
    </row>
    <row r="115" spans="2:13" s="1" customFormat="1" ht="15.2" customHeight="1">
      <c r="B115" s="26"/>
      <c r="C115" s="23" t="s">
        <v>23</v>
      </c>
      <c r="F115" s="21" t="str">
        <f>E15</f>
        <v>Krajská zdravotní, a.s; Sociální péče 3316/12A, 401 13 Ústí nad Labem</v>
      </c>
      <c r="I115" s="23" t="s">
        <v>28</v>
      </c>
      <c r="J115" s="24" t="str">
        <f>E21</f>
        <v xml:space="preserve">ALTRON, a.s. </v>
      </c>
      <c r="M115" s="26"/>
    </row>
    <row r="116" spans="2:13" s="1" customFormat="1" ht="15.2" customHeight="1">
      <c r="B116" s="26"/>
      <c r="C116" s="23" t="s">
        <v>27</v>
      </c>
      <c r="F116" s="21" t="str">
        <f>IF(E18="","",E18)</f>
        <v xml:space="preserve"> </v>
      </c>
      <c r="I116" s="23" t="s">
        <v>32</v>
      </c>
      <c r="J116" s="24" t="str">
        <f>E24</f>
        <v xml:space="preserve"> </v>
      </c>
      <c r="M116" s="26"/>
    </row>
    <row r="117" spans="2:13" s="1" customFormat="1" ht="10.35" customHeight="1">
      <c r="B117" s="26"/>
      <c r="M117" s="26"/>
    </row>
    <row r="118" spans="2:25" s="10" customFormat="1" ht="29.25" customHeight="1">
      <c r="B118" s="107"/>
      <c r="C118" s="108" t="s">
        <v>126</v>
      </c>
      <c r="D118" s="109" t="s">
        <v>59</v>
      </c>
      <c r="E118" s="109" t="s">
        <v>55</v>
      </c>
      <c r="F118" s="109" t="s">
        <v>56</v>
      </c>
      <c r="G118" s="109" t="s">
        <v>127</v>
      </c>
      <c r="H118" s="109" t="s">
        <v>128</v>
      </c>
      <c r="I118" s="109" t="s">
        <v>129</v>
      </c>
      <c r="J118" s="109" t="s">
        <v>130</v>
      </c>
      <c r="K118" s="109" t="s">
        <v>120</v>
      </c>
      <c r="L118" s="110" t="s">
        <v>131</v>
      </c>
      <c r="M118" s="107"/>
      <c r="N118" s="53" t="s">
        <v>1</v>
      </c>
      <c r="O118" s="54" t="s">
        <v>38</v>
      </c>
      <c r="P118" s="54" t="s">
        <v>132</v>
      </c>
      <c r="Q118" s="54" t="s">
        <v>133</v>
      </c>
      <c r="R118" s="54" t="s">
        <v>134</v>
      </c>
      <c r="S118" s="54" t="s">
        <v>135</v>
      </c>
      <c r="T118" s="54" t="s">
        <v>136</v>
      </c>
      <c r="U118" s="54" t="s">
        <v>137</v>
      </c>
      <c r="V118" s="54" t="s">
        <v>138</v>
      </c>
      <c r="W118" s="54" t="s">
        <v>139</v>
      </c>
      <c r="X118" s="54" t="s">
        <v>140</v>
      </c>
      <c r="Y118" s="55" t="s">
        <v>141</v>
      </c>
    </row>
    <row r="119" spans="2:63" s="1" customFormat="1" ht="22.9" customHeight="1">
      <c r="B119" s="26"/>
      <c r="C119" s="58" t="s">
        <v>142</v>
      </c>
      <c r="K119" s="111">
        <f>BK119</f>
        <v>0</v>
      </c>
      <c r="M119" s="26"/>
      <c r="N119" s="56"/>
      <c r="O119" s="47"/>
      <c r="P119" s="47"/>
      <c r="Q119" s="112">
        <f>Q120</f>
        <v>0</v>
      </c>
      <c r="R119" s="112">
        <f>R120</f>
        <v>0</v>
      </c>
      <c r="S119" s="47"/>
      <c r="T119" s="113">
        <f>T120</f>
        <v>0</v>
      </c>
      <c r="U119" s="47"/>
      <c r="V119" s="113">
        <f>V120</f>
        <v>0</v>
      </c>
      <c r="W119" s="47"/>
      <c r="X119" s="113">
        <f>X120</f>
        <v>0</v>
      </c>
      <c r="Y119" s="48"/>
      <c r="AT119" s="14" t="s">
        <v>75</v>
      </c>
      <c r="AU119" s="14" t="s">
        <v>122</v>
      </c>
      <c r="BK119" s="114">
        <f>BK120</f>
        <v>0</v>
      </c>
    </row>
    <row r="120" spans="2:63" s="11" customFormat="1" ht="25.9" customHeight="1">
      <c r="B120" s="115"/>
      <c r="D120" s="116" t="s">
        <v>75</v>
      </c>
      <c r="E120" s="117" t="s">
        <v>143</v>
      </c>
      <c r="F120" s="117" t="s">
        <v>144</v>
      </c>
      <c r="K120" s="118">
        <f>BK120</f>
        <v>0</v>
      </c>
      <c r="M120" s="115"/>
      <c r="N120" s="119"/>
      <c r="Q120" s="120">
        <f>Q121+Q139</f>
        <v>0</v>
      </c>
      <c r="R120" s="120">
        <f>R121</f>
        <v>0</v>
      </c>
      <c r="T120" s="121">
        <f>T121</f>
        <v>0</v>
      </c>
      <c r="V120" s="121">
        <f>V121</f>
        <v>0</v>
      </c>
      <c r="X120" s="121">
        <f>X121</f>
        <v>0</v>
      </c>
      <c r="Y120" s="122"/>
      <c r="AR120" s="116" t="s">
        <v>84</v>
      </c>
      <c r="AT120" s="123" t="s">
        <v>75</v>
      </c>
      <c r="AU120" s="123" t="s">
        <v>76</v>
      </c>
      <c r="AY120" s="116" t="s">
        <v>145</v>
      </c>
      <c r="BK120" s="124">
        <f>BK121+BK139</f>
        <v>0</v>
      </c>
    </row>
    <row r="121" spans="2:63" s="11" customFormat="1" ht="22.9" customHeight="1">
      <c r="B121" s="115"/>
      <c r="D121" s="116" t="s">
        <v>75</v>
      </c>
      <c r="E121" s="125" t="s">
        <v>84</v>
      </c>
      <c r="F121" s="125" t="s">
        <v>146</v>
      </c>
      <c r="K121" s="126">
        <f>BK121</f>
        <v>0</v>
      </c>
      <c r="M121" s="115"/>
      <c r="N121" s="119"/>
      <c r="Q121" s="120">
        <f>SUM(Q122:Q137)</f>
        <v>0</v>
      </c>
      <c r="R121" s="120">
        <f>SUM(R122:R152)</f>
        <v>0</v>
      </c>
      <c r="T121" s="121">
        <f>SUM(T122:T152)</f>
        <v>0</v>
      </c>
      <c r="V121" s="121">
        <f>SUM(V122:V152)</f>
        <v>0</v>
      </c>
      <c r="X121" s="121">
        <f>SUM(X122:X152)</f>
        <v>0</v>
      </c>
      <c r="Y121" s="122"/>
      <c r="AR121" s="116" t="s">
        <v>84</v>
      </c>
      <c r="AT121" s="123" t="s">
        <v>75</v>
      </c>
      <c r="AU121" s="123" t="s">
        <v>84</v>
      </c>
      <c r="AY121" s="116" t="s">
        <v>145</v>
      </c>
      <c r="BK121" s="124">
        <f>SUM(BK122:BK137)</f>
        <v>0</v>
      </c>
    </row>
    <row r="122" spans="2:65" s="1" customFormat="1" ht="16.5" customHeight="1">
      <c r="B122" s="127"/>
      <c r="C122" s="128" t="s">
        <v>84</v>
      </c>
      <c r="D122" s="128" t="s">
        <v>147</v>
      </c>
      <c r="E122" s="129" t="s">
        <v>240</v>
      </c>
      <c r="F122" s="130" t="s">
        <v>241</v>
      </c>
      <c r="G122" s="132" t="s">
        <v>244</v>
      </c>
      <c r="H122" s="132">
        <v>714</v>
      </c>
      <c r="I122" s="133"/>
      <c r="J122" s="133"/>
      <c r="K122" s="133">
        <f>ROUND(P122*H122,2)</f>
        <v>0</v>
      </c>
      <c r="L122" s="130" t="s">
        <v>1</v>
      </c>
      <c r="M122" s="26"/>
      <c r="N122" s="134" t="s">
        <v>1</v>
      </c>
      <c r="O122" s="135" t="s">
        <v>39</v>
      </c>
      <c r="P122" s="136">
        <f>I122+J122</f>
        <v>0</v>
      </c>
      <c r="Q122" s="136">
        <f>ROUND(I122*H122,2)</f>
        <v>0</v>
      </c>
      <c r="R122" s="136">
        <f>ROUND(J122*H122,2)</f>
        <v>0</v>
      </c>
      <c r="S122" s="137">
        <v>0</v>
      </c>
      <c r="T122" s="137">
        <f>S122*H122</f>
        <v>0</v>
      </c>
      <c r="U122" s="137">
        <v>0</v>
      </c>
      <c r="V122" s="137">
        <f>U122*H122</f>
        <v>0</v>
      </c>
      <c r="W122" s="137">
        <v>0</v>
      </c>
      <c r="X122" s="137">
        <f>W122*H122</f>
        <v>0</v>
      </c>
      <c r="Y122" s="138" t="s">
        <v>1</v>
      </c>
      <c r="AR122" s="139" t="s">
        <v>149</v>
      </c>
      <c r="AT122" s="139" t="s">
        <v>147</v>
      </c>
      <c r="AU122" s="139" t="s">
        <v>86</v>
      </c>
      <c r="AY122" s="14" t="s">
        <v>145</v>
      </c>
      <c r="BE122" s="140">
        <f>IF(O122="základní",K122,0)</f>
        <v>0</v>
      </c>
      <c r="BF122" s="140">
        <f>IF(O122="snížená",K122,0)</f>
        <v>0</v>
      </c>
      <c r="BG122" s="140">
        <f>IF(O122="zákl. přenesená",K122,0)</f>
        <v>0</v>
      </c>
      <c r="BH122" s="140">
        <f>IF(O122="sníž. přenesená",K122,0)</f>
        <v>0</v>
      </c>
      <c r="BI122" s="140">
        <f>IF(O122="nulová",K122,0)</f>
        <v>0</v>
      </c>
      <c r="BJ122" s="14" t="s">
        <v>84</v>
      </c>
      <c r="BK122" s="140">
        <f>ROUND(P122*H122,2)</f>
        <v>0</v>
      </c>
      <c r="BL122" s="14" t="s">
        <v>149</v>
      </c>
      <c r="BM122" s="139" t="s">
        <v>150</v>
      </c>
    </row>
    <row r="123" spans="2:65" s="1" customFormat="1" ht="16.5" customHeight="1">
      <c r="B123" s="127"/>
      <c r="C123" s="128" t="s">
        <v>86</v>
      </c>
      <c r="D123" s="128" t="s">
        <v>147</v>
      </c>
      <c r="E123" s="129" t="s">
        <v>243</v>
      </c>
      <c r="F123" s="130" t="s">
        <v>242</v>
      </c>
      <c r="G123" s="132" t="s">
        <v>244</v>
      </c>
      <c r="H123" s="132">
        <v>714</v>
      </c>
      <c r="I123" s="133"/>
      <c r="J123" s="133"/>
      <c r="K123" s="133">
        <f>ROUND(P123*H123,2)</f>
        <v>0</v>
      </c>
      <c r="L123" s="130" t="s">
        <v>1</v>
      </c>
      <c r="M123" s="26"/>
      <c r="N123" s="134" t="s">
        <v>1</v>
      </c>
      <c r="O123" s="135" t="s">
        <v>39</v>
      </c>
      <c r="P123" s="136">
        <f>I123+J123</f>
        <v>0</v>
      </c>
      <c r="Q123" s="136">
        <f>ROUND(I123*H123,2)</f>
        <v>0</v>
      </c>
      <c r="R123" s="136">
        <f>ROUND(J123*H123,2)</f>
        <v>0</v>
      </c>
      <c r="S123" s="137">
        <v>0</v>
      </c>
      <c r="T123" s="137">
        <f>S123*H123</f>
        <v>0</v>
      </c>
      <c r="U123" s="137">
        <v>0</v>
      </c>
      <c r="V123" s="137">
        <f>U123*H123</f>
        <v>0</v>
      </c>
      <c r="W123" s="137">
        <v>0</v>
      </c>
      <c r="X123" s="137">
        <f>W123*H123</f>
        <v>0</v>
      </c>
      <c r="Y123" s="138" t="s">
        <v>1</v>
      </c>
      <c r="AR123" s="139" t="s">
        <v>149</v>
      </c>
      <c r="AT123" s="139" t="s">
        <v>147</v>
      </c>
      <c r="AU123" s="139" t="s">
        <v>86</v>
      </c>
      <c r="AY123" s="14" t="s">
        <v>145</v>
      </c>
      <c r="BE123" s="140">
        <f>IF(O123="základní",K123,0)</f>
        <v>0</v>
      </c>
      <c r="BF123" s="140">
        <f>IF(O123="snížená",K123,0)</f>
        <v>0</v>
      </c>
      <c r="BG123" s="140">
        <f>IF(O123="zákl. přenesená",K123,0)</f>
        <v>0</v>
      </c>
      <c r="BH123" s="140">
        <f>IF(O123="sníž. přenesená",K123,0)</f>
        <v>0</v>
      </c>
      <c r="BI123" s="140">
        <f>IF(O123="nulová",K123,0)</f>
        <v>0</v>
      </c>
      <c r="BJ123" s="14" t="s">
        <v>84</v>
      </c>
      <c r="BK123" s="140">
        <f>ROUND(P123*H123,2)</f>
        <v>0</v>
      </c>
      <c r="BL123" s="14" t="s">
        <v>149</v>
      </c>
      <c r="BM123" s="139" t="s">
        <v>153</v>
      </c>
    </row>
    <row r="124" spans="2:65" s="1" customFormat="1" ht="16.5" customHeight="1">
      <c r="B124" s="127"/>
      <c r="C124" s="128">
        <v>3</v>
      </c>
      <c r="D124" s="128" t="s">
        <v>147</v>
      </c>
      <c r="E124" s="129" t="s">
        <v>245</v>
      </c>
      <c r="F124" s="130" t="s">
        <v>246</v>
      </c>
      <c r="G124" s="131" t="s">
        <v>244</v>
      </c>
      <c r="H124" s="132">
        <v>512</v>
      </c>
      <c r="I124" s="133"/>
      <c r="J124" s="133"/>
      <c r="K124" s="133">
        <f>ROUND(P124*H124,2)</f>
        <v>0</v>
      </c>
      <c r="L124" s="130" t="s">
        <v>1</v>
      </c>
      <c r="M124" s="26"/>
      <c r="N124" s="134" t="s">
        <v>1</v>
      </c>
      <c r="O124" s="135" t="s">
        <v>39</v>
      </c>
      <c r="P124" s="136">
        <f>I124+J124</f>
        <v>0</v>
      </c>
      <c r="Q124" s="136">
        <f>ROUND(I124*H124,2)</f>
        <v>0</v>
      </c>
      <c r="R124" s="136">
        <f>ROUND(J124*H124,2)</f>
        <v>0</v>
      </c>
      <c r="S124" s="137">
        <v>0</v>
      </c>
      <c r="T124" s="137">
        <f>S124*H124</f>
        <v>0</v>
      </c>
      <c r="U124" s="137">
        <v>0</v>
      </c>
      <c r="V124" s="137">
        <f>U124*H124</f>
        <v>0</v>
      </c>
      <c r="W124" s="137">
        <v>0</v>
      </c>
      <c r="X124" s="137">
        <f>W124*H124</f>
        <v>0</v>
      </c>
      <c r="Y124" s="138" t="s">
        <v>1</v>
      </c>
      <c r="AR124" s="139" t="s">
        <v>149</v>
      </c>
      <c r="AT124" s="139" t="s">
        <v>147</v>
      </c>
      <c r="AU124" s="139" t="s">
        <v>86</v>
      </c>
      <c r="AY124" s="14" t="s">
        <v>145</v>
      </c>
      <c r="BE124" s="140">
        <f>IF(O124="základní",K124,0)</f>
        <v>0</v>
      </c>
      <c r="BF124" s="140">
        <f>IF(O124="snížená",K124,0)</f>
        <v>0</v>
      </c>
      <c r="BG124" s="140">
        <f>IF(O124="zákl. přenesená",K124,0)</f>
        <v>0</v>
      </c>
      <c r="BH124" s="140">
        <f>IF(O124="sníž. přenesená",K124,0)</f>
        <v>0</v>
      </c>
      <c r="BI124" s="140">
        <f>IF(O124="nulová",K124,0)</f>
        <v>0</v>
      </c>
      <c r="BJ124" s="14" t="s">
        <v>84</v>
      </c>
      <c r="BK124" s="140">
        <f>ROUND(P124*H124,2)</f>
        <v>0</v>
      </c>
      <c r="BL124" s="14" t="s">
        <v>149</v>
      </c>
      <c r="BM124" s="139" t="s">
        <v>153</v>
      </c>
    </row>
    <row r="125" spans="2:51" s="12" customFormat="1" ht="12">
      <c r="B125" s="141"/>
      <c r="D125" s="142" t="s">
        <v>151</v>
      </c>
      <c r="E125" s="143"/>
      <c r="F125" s="144" t="s">
        <v>247</v>
      </c>
      <c r="H125" s="143">
        <v>512</v>
      </c>
      <c r="M125" s="141"/>
      <c r="N125" s="145"/>
      <c r="Y125" s="146"/>
      <c r="AT125" s="143" t="s">
        <v>151</v>
      </c>
      <c r="AU125" s="143" t="s">
        <v>86</v>
      </c>
      <c r="AV125" s="12" t="s">
        <v>84</v>
      </c>
      <c r="AW125" s="12" t="s">
        <v>4</v>
      </c>
      <c r="AX125" s="12" t="s">
        <v>76</v>
      </c>
      <c r="AY125" s="143" t="s">
        <v>145</v>
      </c>
    </row>
    <row r="126" spans="2:65" s="1" customFormat="1" ht="16.5" customHeight="1">
      <c r="B126" s="127"/>
      <c r="C126" s="128">
        <v>4</v>
      </c>
      <c r="D126" s="128" t="s">
        <v>147</v>
      </c>
      <c r="E126" s="129" t="s">
        <v>248</v>
      </c>
      <c r="F126" s="130" t="s">
        <v>249</v>
      </c>
      <c r="G126" s="131" t="s">
        <v>244</v>
      </c>
      <c r="H126" s="132">
        <v>512</v>
      </c>
      <c r="I126" s="133"/>
      <c r="J126" s="133"/>
      <c r="K126" s="133">
        <f>ROUND(P126*H126,2)</f>
        <v>0</v>
      </c>
      <c r="L126" s="130" t="s">
        <v>1</v>
      </c>
      <c r="M126" s="26"/>
      <c r="N126" s="134" t="s">
        <v>1</v>
      </c>
      <c r="O126" s="135" t="s">
        <v>39</v>
      </c>
      <c r="P126" s="136">
        <f>I126+J126</f>
        <v>0</v>
      </c>
      <c r="Q126" s="136">
        <f>ROUND(I126*H126,2)</f>
        <v>0</v>
      </c>
      <c r="R126" s="136">
        <f>ROUND(J126*H126,2)</f>
        <v>0</v>
      </c>
      <c r="S126" s="137">
        <v>0</v>
      </c>
      <c r="T126" s="137">
        <f>S126*H126</f>
        <v>0</v>
      </c>
      <c r="U126" s="137">
        <v>0</v>
      </c>
      <c r="V126" s="137">
        <f>U126*H126</f>
        <v>0</v>
      </c>
      <c r="W126" s="137">
        <v>0</v>
      </c>
      <c r="X126" s="137">
        <f>W126*H126</f>
        <v>0</v>
      </c>
      <c r="Y126" s="138" t="s">
        <v>1</v>
      </c>
      <c r="AR126" s="139" t="s">
        <v>149</v>
      </c>
      <c r="AT126" s="139" t="s">
        <v>147</v>
      </c>
      <c r="AU126" s="139" t="s">
        <v>86</v>
      </c>
      <c r="AY126" s="14" t="s">
        <v>145</v>
      </c>
      <c r="BE126" s="140">
        <f>IF(O126="základní",K126,0)</f>
        <v>0</v>
      </c>
      <c r="BF126" s="140">
        <f>IF(O126="snížená",K126,0)</f>
        <v>0</v>
      </c>
      <c r="BG126" s="140">
        <f>IF(O126="zákl. přenesená",K126,0)</f>
        <v>0</v>
      </c>
      <c r="BH126" s="140">
        <f>IF(O126="sníž. přenesená",K126,0)</f>
        <v>0</v>
      </c>
      <c r="BI126" s="140">
        <f>IF(O126="nulová",K126,0)</f>
        <v>0</v>
      </c>
      <c r="BJ126" s="14" t="s">
        <v>84</v>
      </c>
      <c r="BK126" s="140">
        <f>ROUND(P126*H126,2)</f>
        <v>0</v>
      </c>
      <c r="BL126" s="14" t="s">
        <v>149</v>
      </c>
      <c r="BM126" s="139" t="s">
        <v>153</v>
      </c>
    </row>
    <row r="127" spans="2:51" s="12" customFormat="1" ht="12">
      <c r="B127" s="141"/>
      <c r="D127" s="142" t="s">
        <v>151</v>
      </c>
      <c r="E127" s="143"/>
      <c r="F127" s="144" t="s">
        <v>247</v>
      </c>
      <c r="H127" s="143">
        <v>512</v>
      </c>
      <c r="M127" s="141"/>
      <c r="N127" s="145"/>
      <c r="Y127" s="146"/>
      <c r="AT127" s="143" t="s">
        <v>151</v>
      </c>
      <c r="AU127" s="143" t="s">
        <v>86</v>
      </c>
      <c r="AV127" s="12" t="s">
        <v>84</v>
      </c>
      <c r="AW127" s="12" t="s">
        <v>4</v>
      </c>
      <c r="AX127" s="12" t="s">
        <v>76</v>
      </c>
      <c r="AY127" s="143" t="s">
        <v>145</v>
      </c>
    </row>
    <row r="128" spans="2:65" s="1" customFormat="1" ht="16.5" customHeight="1">
      <c r="B128" s="127"/>
      <c r="C128" s="128">
        <v>5</v>
      </c>
      <c r="D128" s="128" t="s">
        <v>147</v>
      </c>
      <c r="E128" s="129" t="s">
        <v>250</v>
      </c>
      <c r="F128" s="130" t="s">
        <v>251</v>
      </c>
      <c r="G128" s="131" t="s">
        <v>244</v>
      </c>
      <c r="H128" s="132">
        <v>106.5</v>
      </c>
      <c r="I128" s="133"/>
      <c r="J128" s="133"/>
      <c r="K128" s="133">
        <f>ROUND(P128*H128,2)</f>
        <v>0</v>
      </c>
      <c r="L128" s="130" t="s">
        <v>1</v>
      </c>
      <c r="M128" s="26"/>
      <c r="N128" s="134" t="s">
        <v>1</v>
      </c>
      <c r="O128" s="135" t="s">
        <v>39</v>
      </c>
      <c r="P128" s="136">
        <f>I128+J128</f>
        <v>0</v>
      </c>
      <c r="Q128" s="136">
        <f>ROUND(I128*H128,2)</f>
        <v>0</v>
      </c>
      <c r="R128" s="136">
        <f>ROUND(J128*H128,2)</f>
        <v>0</v>
      </c>
      <c r="S128" s="137">
        <v>0</v>
      </c>
      <c r="T128" s="137">
        <f>S128*H128</f>
        <v>0</v>
      </c>
      <c r="U128" s="137">
        <v>0</v>
      </c>
      <c r="V128" s="137">
        <f>U128*H128</f>
        <v>0</v>
      </c>
      <c r="W128" s="137">
        <v>0</v>
      </c>
      <c r="X128" s="137">
        <f>W128*H128</f>
        <v>0</v>
      </c>
      <c r="Y128" s="138" t="s">
        <v>1</v>
      </c>
      <c r="AR128" s="139" t="s">
        <v>149</v>
      </c>
      <c r="AT128" s="139" t="s">
        <v>147</v>
      </c>
      <c r="AU128" s="139" t="s">
        <v>86</v>
      </c>
      <c r="AY128" s="14" t="s">
        <v>145</v>
      </c>
      <c r="BE128" s="140">
        <f>IF(O128="základní",K128,0)</f>
        <v>0</v>
      </c>
      <c r="BF128" s="140">
        <f>IF(O128="snížená",K128,0)</f>
        <v>0</v>
      </c>
      <c r="BG128" s="140">
        <f>IF(O128="zákl. přenesená",K128,0)</f>
        <v>0</v>
      </c>
      <c r="BH128" s="140">
        <f>IF(O128="sníž. přenesená",K128,0)</f>
        <v>0</v>
      </c>
      <c r="BI128" s="140">
        <f>IF(O128="nulová",K128,0)</f>
        <v>0</v>
      </c>
      <c r="BJ128" s="14" t="s">
        <v>84</v>
      </c>
      <c r="BK128" s="140">
        <f>ROUND(P128*H128,2)</f>
        <v>0</v>
      </c>
      <c r="BL128" s="14" t="s">
        <v>149</v>
      </c>
      <c r="BM128" s="139" t="s">
        <v>153</v>
      </c>
    </row>
    <row r="129" spans="2:51" s="12" customFormat="1" ht="12">
      <c r="B129" s="141"/>
      <c r="D129" s="142" t="s">
        <v>151</v>
      </c>
      <c r="E129" s="143"/>
      <c r="F129" s="144" t="s">
        <v>252</v>
      </c>
      <c r="H129" s="143">
        <v>106.5</v>
      </c>
      <c r="M129" s="141"/>
      <c r="N129" s="145"/>
      <c r="Y129" s="146"/>
      <c r="AT129" s="143" t="s">
        <v>151</v>
      </c>
      <c r="AU129" s="143" t="s">
        <v>86</v>
      </c>
      <c r="AV129" s="12" t="s">
        <v>84</v>
      </c>
      <c r="AW129" s="12" t="s">
        <v>4</v>
      </c>
      <c r="AX129" s="12" t="s">
        <v>76</v>
      </c>
      <c r="AY129" s="143" t="s">
        <v>145</v>
      </c>
    </row>
    <row r="130" spans="2:65" s="1" customFormat="1" ht="16.5" customHeight="1">
      <c r="B130" s="127"/>
      <c r="C130" s="128">
        <v>6</v>
      </c>
      <c r="D130" s="128" t="s">
        <v>147</v>
      </c>
      <c r="E130" s="129" t="s">
        <v>253</v>
      </c>
      <c r="F130" s="130" t="s">
        <v>254</v>
      </c>
      <c r="G130" s="131" t="s">
        <v>244</v>
      </c>
      <c r="H130" s="132">
        <v>512</v>
      </c>
      <c r="I130" s="133"/>
      <c r="J130" s="133"/>
      <c r="K130" s="133">
        <f>ROUND(P130*H130,2)</f>
        <v>0</v>
      </c>
      <c r="L130" s="130" t="s">
        <v>1</v>
      </c>
      <c r="M130" s="26"/>
      <c r="N130" s="134" t="s">
        <v>1</v>
      </c>
      <c r="O130" s="135" t="s">
        <v>39</v>
      </c>
      <c r="P130" s="136">
        <f>I130+J130</f>
        <v>0</v>
      </c>
      <c r="Q130" s="136">
        <f>ROUND(I130*H130,2)</f>
        <v>0</v>
      </c>
      <c r="R130" s="136">
        <f>ROUND(J130*H130,2)</f>
        <v>0</v>
      </c>
      <c r="S130" s="137">
        <v>0</v>
      </c>
      <c r="T130" s="137">
        <f>S130*H130</f>
        <v>0</v>
      </c>
      <c r="U130" s="137">
        <v>0</v>
      </c>
      <c r="V130" s="137">
        <f>U130*H130</f>
        <v>0</v>
      </c>
      <c r="W130" s="137">
        <v>0</v>
      </c>
      <c r="X130" s="137">
        <f>W130*H130</f>
        <v>0</v>
      </c>
      <c r="Y130" s="138" t="s">
        <v>1</v>
      </c>
      <c r="AR130" s="139" t="s">
        <v>149</v>
      </c>
      <c r="AT130" s="139" t="s">
        <v>147</v>
      </c>
      <c r="AU130" s="139" t="s">
        <v>86</v>
      </c>
      <c r="AY130" s="14" t="s">
        <v>145</v>
      </c>
      <c r="BE130" s="140">
        <f>IF(O130="základní",K130,0)</f>
        <v>0</v>
      </c>
      <c r="BF130" s="140">
        <f>IF(O130="snížená",K130,0)</f>
        <v>0</v>
      </c>
      <c r="BG130" s="140">
        <f>IF(O130="zákl. přenesená",K130,0)</f>
        <v>0</v>
      </c>
      <c r="BH130" s="140">
        <f>IF(O130="sníž. přenesená",K130,0)</f>
        <v>0</v>
      </c>
      <c r="BI130" s="140">
        <f>IF(O130="nulová",K130,0)</f>
        <v>0</v>
      </c>
      <c r="BJ130" s="14" t="s">
        <v>84</v>
      </c>
      <c r="BK130" s="140">
        <f>ROUND(P130*H130,2)</f>
        <v>0</v>
      </c>
      <c r="BL130" s="14" t="s">
        <v>149</v>
      </c>
      <c r="BM130" s="139" t="s">
        <v>153</v>
      </c>
    </row>
    <row r="131" spans="2:51" s="12" customFormat="1" ht="12">
      <c r="B131" s="141"/>
      <c r="D131" s="142" t="s">
        <v>151</v>
      </c>
      <c r="E131" s="143"/>
      <c r="F131" s="144" t="s">
        <v>247</v>
      </c>
      <c r="H131" s="143">
        <v>512</v>
      </c>
      <c r="M131" s="141"/>
      <c r="N131" s="145"/>
      <c r="Y131" s="146"/>
      <c r="AT131" s="143" t="s">
        <v>151</v>
      </c>
      <c r="AU131" s="143" t="s">
        <v>86</v>
      </c>
      <c r="AV131" s="12" t="s">
        <v>84</v>
      </c>
      <c r="AW131" s="12" t="s">
        <v>4</v>
      </c>
      <c r="AX131" s="12" t="s">
        <v>76</v>
      </c>
      <c r="AY131" s="143" t="s">
        <v>145</v>
      </c>
    </row>
    <row r="132" spans="2:65" s="1" customFormat="1" ht="24">
      <c r="B132" s="127"/>
      <c r="C132" s="128">
        <v>7</v>
      </c>
      <c r="D132" s="128" t="s">
        <v>147</v>
      </c>
      <c r="E132" s="129" t="s">
        <v>255</v>
      </c>
      <c r="F132" s="130" t="s">
        <v>256</v>
      </c>
      <c r="G132" s="131" t="s">
        <v>257</v>
      </c>
      <c r="H132" s="132">
        <v>76.8</v>
      </c>
      <c r="I132" s="133"/>
      <c r="J132" s="133"/>
      <c r="K132" s="133">
        <f>ROUND(P132*H132,2)</f>
        <v>0</v>
      </c>
      <c r="L132" s="130" t="s">
        <v>1</v>
      </c>
      <c r="M132" s="26"/>
      <c r="N132" s="134" t="s">
        <v>1</v>
      </c>
      <c r="O132" s="135" t="s">
        <v>39</v>
      </c>
      <c r="P132" s="136">
        <f>I132+J132</f>
        <v>0</v>
      </c>
      <c r="Q132" s="136">
        <f>ROUND(I132*H132,2)</f>
        <v>0</v>
      </c>
      <c r="R132" s="136">
        <f>ROUND(J132*H132,2)</f>
        <v>0</v>
      </c>
      <c r="S132" s="137">
        <v>0</v>
      </c>
      <c r="T132" s="137">
        <f>S132*H132</f>
        <v>0</v>
      </c>
      <c r="U132" s="137">
        <v>0</v>
      </c>
      <c r="V132" s="137">
        <f>U132*H132</f>
        <v>0</v>
      </c>
      <c r="W132" s="137">
        <v>0</v>
      </c>
      <c r="X132" s="137">
        <f>W132*H132</f>
        <v>0</v>
      </c>
      <c r="Y132" s="138" t="s">
        <v>1</v>
      </c>
      <c r="AR132" s="139" t="s">
        <v>149</v>
      </c>
      <c r="AT132" s="139" t="s">
        <v>147</v>
      </c>
      <c r="AU132" s="139" t="s">
        <v>86</v>
      </c>
      <c r="AY132" s="14" t="s">
        <v>145</v>
      </c>
      <c r="BE132" s="140">
        <f>IF(O132="základní",K132,0)</f>
        <v>0</v>
      </c>
      <c r="BF132" s="140">
        <f>IF(O132="snížená",K132,0)</f>
        <v>0</v>
      </c>
      <c r="BG132" s="140">
        <f>IF(O132="zákl. přenesená",K132,0)</f>
        <v>0</v>
      </c>
      <c r="BH132" s="140">
        <f>IF(O132="sníž. přenesená",K132,0)</f>
        <v>0</v>
      </c>
      <c r="BI132" s="140">
        <f>IF(O132="nulová",K132,0)</f>
        <v>0</v>
      </c>
      <c r="BJ132" s="14" t="s">
        <v>84</v>
      </c>
      <c r="BK132" s="140">
        <f>ROUND(P132*H132,2)</f>
        <v>0</v>
      </c>
      <c r="BL132" s="14" t="s">
        <v>149</v>
      </c>
      <c r="BM132" s="139" t="s">
        <v>153</v>
      </c>
    </row>
    <row r="133" spans="2:51" s="12" customFormat="1" ht="12">
      <c r="B133" s="141"/>
      <c r="D133" s="142" t="s">
        <v>151</v>
      </c>
      <c r="E133" s="143"/>
      <c r="F133" s="144" t="s">
        <v>258</v>
      </c>
      <c r="H133" s="143">
        <v>76.8</v>
      </c>
      <c r="M133" s="141"/>
      <c r="N133" s="145"/>
      <c r="Y133" s="146"/>
      <c r="AT133" s="143" t="s">
        <v>151</v>
      </c>
      <c r="AU133" s="143" t="s">
        <v>86</v>
      </c>
      <c r="AV133" s="12" t="s">
        <v>84</v>
      </c>
      <c r="AW133" s="12" t="s">
        <v>4</v>
      </c>
      <c r="AX133" s="12" t="s">
        <v>76</v>
      </c>
      <c r="AY133" s="143" t="s">
        <v>145</v>
      </c>
    </row>
    <row r="134" spans="2:65" s="1" customFormat="1" ht="12">
      <c r="B134" s="127"/>
      <c r="C134" s="128">
        <v>8</v>
      </c>
      <c r="D134" s="128" t="s">
        <v>147</v>
      </c>
      <c r="E134" s="129" t="s">
        <v>259</v>
      </c>
      <c r="F134" s="130" t="s">
        <v>260</v>
      </c>
      <c r="G134" s="131" t="s">
        <v>257</v>
      </c>
      <c r="H134" s="132">
        <v>133.5</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149</v>
      </c>
      <c r="AT134" s="139" t="s">
        <v>147</v>
      </c>
      <c r="AU134" s="139" t="s">
        <v>86</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149</v>
      </c>
      <c r="BM134" s="139" t="s">
        <v>153</v>
      </c>
    </row>
    <row r="135" spans="2:51" s="12" customFormat="1" ht="12">
      <c r="B135" s="141"/>
      <c r="D135" s="142" t="s">
        <v>151</v>
      </c>
      <c r="E135" s="143"/>
      <c r="F135" s="144" t="s">
        <v>261</v>
      </c>
      <c r="H135" s="143">
        <v>133.5</v>
      </c>
      <c r="M135" s="141"/>
      <c r="N135" s="145"/>
      <c r="Y135" s="146"/>
      <c r="AT135" s="143" t="s">
        <v>151</v>
      </c>
      <c r="AU135" s="143" t="s">
        <v>86</v>
      </c>
      <c r="AV135" s="12" t="s">
        <v>84</v>
      </c>
      <c r="AW135" s="12" t="s">
        <v>4</v>
      </c>
      <c r="AX135" s="12" t="s">
        <v>76</v>
      </c>
      <c r="AY135" s="143" t="s">
        <v>145</v>
      </c>
    </row>
    <row r="136" spans="2:65" s="1" customFormat="1" ht="12">
      <c r="B136" s="127"/>
      <c r="C136" s="128">
        <v>9</v>
      </c>
      <c r="D136" s="128" t="s">
        <v>147</v>
      </c>
      <c r="E136" s="129" t="s">
        <v>262</v>
      </c>
      <c r="F136" s="130" t="s">
        <v>263</v>
      </c>
      <c r="G136" s="131" t="s">
        <v>244</v>
      </c>
      <c r="H136" s="132">
        <v>714</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149</v>
      </c>
      <c r="AT136" s="139" t="s">
        <v>147</v>
      </c>
      <c r="AU136" s="139" t="s">
        <v>86</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149</v>
      </c>
      <c r="BM136" s="139" t="s">
        <v>153</v>
      </c>
    </row>
    <row r="137" spans="2:65" s="1" customFormat="1" ht="24">
      <c r="B137" s="127"/>
      <c r="C137" s="128">
        <v>10</v>
      </c>
      <c r="D137" s="128" t="s">
        <v>147</v>
      </c>
      <c r="E137" s="129" t="s">
        <v>264</v>
      </c>
      <c r="F137" s="130" t="s">
        <v>265</v>
      </c>
      <c r="G137" s="131" t="s">
        <v>257</v>
      </c>
      <c r="H137" s="132">
        <v>133.5</v>
      </c>
      <c r="I137" s="133"/>
      <c r="J137" s="133"/>
      <c r="K137" s="133">
        <f>ROUND(P137*H137,2)</f>
        <v>0</v>
      </c>
      <c r="L137" s="130" t="s">
        <v>1</v>
      </c>
      <c r="M137" s="26"/>
      <c r="N137" s="134" t="s">
        <v>1</v>
      </c>
      <c r="O137" s="135" t="s">
        <v>39</v>
      </c>
      <c r="P137" s="136">
        <f>I137+J137</f>
        <v>0</v>
      </c>
      <c r="Q137" s="136">
        <f>ROUND(I137*H137,2)</f>
        <v>0</v>
      </c>
      <c r="R137" s="136">
        <f>ROUND(J137*H137,2)</f>
        <v>0</v>
      </c>
      <c r="S137" s="137">
        <v>0</v>
      </c>
      <c r="T137" s="137">
        <f>S137*H137</f>
        <v>0</v>
      </c>
      <c r="U137" s="137">
        <v>0</v>
      </c>
      <c r="V137" s="137">
        <f>U137*H137</f>
        <v>0</v>
      </c>
      <c r="W137" s="137">
        <v>0</v>
      </c>
      <c r="X137" s="137">
        <f>W137*H137</f>
        <v>0</v>
      </c>
      <c r="Y137" s="138" t="s">
        <v>1</v>
      </c>
      <c r="AR137" s="139" t="s">
        <v>149</v>
      </c>
      <c r="AT137" s="139" t="s">
        <v>147</v>
      </c>
      <c r="AU137" s="139" t="s">
        <v>86</v>
      </c>
      <c r="AY137" s="14" t="s">
        <v>145</v>
      </c>
      <c r="BE137" s="140">
        <f>IF(O137="základní",K137,0)</f>
        <v>0</v>
      </c>
      <c r="BF137" s="140">
        <f>IF(O137="snížená",K137,0)</f>
        <v>0</v>
      </c>
      <c r="BG137" s="140">
        <f>IF(O137="zákl. přenesená",K137,0)</f>
        <v>0</v>
      </c>
      <c r="BH137" s="140">
        <f>IF(O137="sníž. přenesená",K137,0)</f>
        <v>0</v>
      </c>
      <c r="BI137" s="140">
        <f>IF(O137="nulová",K137,0)</f>
        <v>0</v>
      </c>
      <c r="BJ137" s="14" t="s">
        <v>84</v>
      </c>
      <c r="BK137" s="140">
        <f>ROUND(P137*H137,2)</f>
        <v>0</v>
      </c>
      <c r="BL137" s="14" t="s">
        <v>149</v>
      </c>
      <c r="BM137" s="139" t="s">
        <v>153</v>
      </c>
    </row>
    <row r="138" spans="2:51" s="12" customFormat="1" ht="12">
      <c r="B138" s="141"/>
      <c r="D138" s="142" t="s">
        <v>151</v>
      </c>
      <c r="E138" s="143"/>
      <c r="F138" s="144" t="s">
        <v>266</v>
      </c>
      <c r="H138" s="143">
        <v>133.5</v>
      </c>
      <c r="M138" s="141"/>
      <c r="N138" s="145"/>
      <c r="Y138" s="146"/>
      <c r="AT138" s="143" t="s">
        <v>151</v>
      </c>
      <c r="AU138" s="143" t="s">
        <v>86</v>
      </c>
      <c r="AV138" s="12" t="s">
        <v>84</v>
      </c>
      <c r="AW138" s="12" t="s">
        <v>4</v>
      </c>
      <c r="AX138" s="12" t="s">
        <v>76</v>
      </c>
      <c r="AY138" s="143" t="s">
        <v>145</v>
      </c>
    </row>
    <row r="139" spans="2:63" s="11" customFormat="1" ht="22.9" customHeight="1">
      <c r="B139" s="115"/>
      <c r="D139" s="116" t="s">
        <v>75</v>
      </c>
      <c r="E139" s="125">
        <v>99</v>
      </c>
      <c r="F139" s="125" t="s">
        <v>267</v>
      </c>
      <c r="K139" s="126">
        <f>BK139</f>
        <v>0</v>
      </c>
      <c r="M139" s="115"/>
      <c r="N139" s="119"/>
      <c r="Q139" s="120">
        <f>SUM(Q140:Q170)</f>
        <v>0</v>
      </c>
      <c r="R139" s="120">
        <f>SUM(R140:R170)</f>
        <v>0</v>
      </c>
      <c r="T139" s="121">
        <f>SUM(T140:T170)</f>
        <v>0</v>
      </c>
      <c r="V139" s="121">
        <f>SUM(V140:V170)</f>
        <v>0</v>
      </c>
      <c r="X139" s="121">
        <f>SUM(X140:X170)</f>
        <v>0</v>
      </c>
      <c r="Y139" s="122"/>
      <c r="AR139" s="116" t="s">
        <v>84</v>
      </c>
      <c r="AT139" s="123" t="s">
        <v>75</v>
      </c>
      <c r="AU139" s="123" t="s">
        <v>84</v>
      </c>
      <c r="AY139" s="116" t="s">
        <v>145</v>
      </c>
      <c r="BK139" s="124">
        <f>SUM(BK140:BK170)</f>
        <v>0</v>
      </c>
    </row>
    <row r="140" spans="2:65" s="1" customFormat="1" ht="16.5" customHeight="1">
      <c r="B140" s="127"/>
      <c r="C140" s="128">
        <v>11</v>
      </c>
      <c r="D140" s="128" t="s">
        <v>147</v>
      </c>
      <c r="E140" s="129" t="s">
        <v>269</v>
      </c>
      <c r="F140" s="130" t="s">
        <v>270</v>
      </c>
      <c r="G140" s="131" t="s">
        <v>271</v>
      </c>
      <c r="H140" s="132">
        <v>709.944</v>
      </c>
      <c r="I140" s="133"/>
      <c r="J140" s="133"/>
      <c r="K140" s="133">
        <f>ROUND(P140*H140,2)</f>
        <v>0</v>
      </c>
      <c r="L140" s="130" t="s">
        <v>1</v>
      </c>
      <c r="M140" s="26"/>
      <c r="N140" s="134" t="s">
        <v>1</v>
      </c>
      <c r="O140" s="135" t="s">
        <v>39</v>
      </c>
      <c r="P140" s="136">
        <f>I140+J140</f>
        <v>0</v>
      </c>
      <c r="Q140" s="136">
        <f>ROUND(I140*H140,2)</f>
        <v>0</v>
      </c>
      <c r="R140" s="136">
        <f>ROUND(J140*H140,2)</f>
        <v>0</v>
      </c>
      <c r="S140" s="137">
        <v>0</v>
      </c>
      <c r="T140" s="137">
        <f>S140*H140</f>
        <v>0</v>
      </c>
      <c r="U140" s="137">
        <v>0</v>
      </c>
      <c r="V140" s="137">
        <f>U140*H140</f>
        <v>0</v>
      </c>
      <c r="W140" s="137">
        <v>0</v>
      </c>
      <c r="X140" s="137">
        <f>W140*H140</f>
        <v>0</v>
      </c>
      <c r="Y140" s="138" t="s">
        <v>1</v>
      </c>
      <c r="AR140" s="139" t="s">
        <v>149</v>
      </c>
      <c r="AT140" s="139" t="s">
        <v>147</v>
      </c>
      <c r="AU140" s="139" t="s">
        <v>86</v>
      </c>
      <c r="AY140" s="14" t="s">
        <v>145</v>
      </c>
      <c r="BE140" s="140">
        <f>IF(O140="základní",K140,0)</f>
        <v>0</v>
      </c>
      <c r="BF140" s="140">
        <f>IF(O140="snížená",K140,0)</f>
        <v>0</v>
      </c>
      <c r="BG140" s="140">
        <f>IF(O140="zákl. přenesená",K140,0)</f>
        <v>0</v>
      </c>
      <c r="BH140" s="140">
        <f>IF(O140="sníž. přenesená",K140,0)</f>
        <v>0</v>
      </c>
      <c r="BI140" s="140">
        <f>IF(O140="nulová",K140,0)</f>
        <v>0</v>
      </c>
      <c r="BJ140" s="14" t="s">
        <v>84</v>
      </c>
      <c r="BK140" s="140">
        <f>ROUND(P140*H140,2)</f>
        <v>0</v>
      </c>
      <c r="BL140" s="14" t="s">
        <v>149</v>
      </c>
      <c r="BM140" s="139" t="s">
        <v>153</v>
      </c>
    </row>
    <row r="141" spans="2:51" s="12" customFormat="1" ht="12">
      <c r="B141" s="141"/>
      <c r="D141" s="142" t="s">
        <v>151</v>
      </c>
      <c r="E141" s="143"/>
      <c r="F141" s="144" t="s">
        <v>272</v>
      </c>
      <c r="H141" s="143">
        <v>506.88</v>
      </c>
      <c r="M141" s="141"/>
      <c r="N141" s="145"/>
      <c r="Y141" s="146"/>
      <c r="AT141" s="143" t="s">
        <v>151</v>
      </c>
      <c r="AU141" s="143" t="s">
        <v>86</v>
      </c>
      <c r="AV141" s="12" t="s">
        <v>84</v>
      </c>
      <c r="AW141" s="12" t="s">
        <v>4</v>
      </c>
      <c r="AX141" s="12" t="s">
        <v>76</v>
      </c>
      <c r="AY141" s="143" t="s">
        <v>145</v>
      </c>
    </row>
    <row r="142" spans="2:51" s="12" customFormat="1" ht="12">
      <c r="B142" s="141"/>
      <c r="D142" s="142" t="s">
        <v>151</v>
      </c>
      <c r="E142" s="143"/>
      <c r="F142" s="144" t="s">
        <v>273</v>
      </c>
      <c r="H142" s="143">
        <v>184.32</v>
      </c>
      <c r="M142" s="141"/>
      <c r="N142" s="145"/>
      <c r="Y142" s="146"/>
      <c r="AT142" s="143" t="s">
        <v>151</v>
      </c>
      <c r="AU142" s="143" t="s">
        <v>86</v>
      </c>
      <c r="AV142" s="12" t="s">
        <v>84</v>
      </c>
      <c r="AW142" s="12" t="s">
        <v>4</v>
      </c>
      <c r="AX142" s="12" t="s">
        <v>76</v>
      </c>
      <c r="AY142" s="143" t="s">
        <v>145</v>
      </c>
    </row>
    <row r="143" spans="2:51" s="12" customFormat="1" ht="12">
      <c r="B143" s="141"/>
      <c r="D143" s="142" t="s">
        <v>151</v>
      </c>
      <c r="E143" s="143"/>
      <c r="F143" s="144" t="s">
        <v>274</v>
      </c>
      <c r="H143" s="143">
        <v>18.744</v>
      </c>
      <c r="M143" s="141"/>
      <c r="N143" s="145"/>
      <c r="Y143" s="146"/>
      <c r="AT143" s="143" t="s">
        <v>151</v>
      </c>
      <c r="AU143" s="143" t="s">
        <v>86</v>
      </c>
      <c r="AV143" s="12" t="s">
        <v>84</v>
      </c>
      <c r="AW143" s="12" t="s">
        <v>4</v>
      </c>
      <c r="AX143" s="12" t="s">
        <v>76</v>
      </c>
      <c r="AY143" s="143" t="s">
        <v>145</v>
      </c>
    </row>
    <row r="144" spans="2:65" s="1" customFormat="1" ht="16.5" customHeight="1">
      <c r="B144" s="127"/>
      <c r="C144" s="128">
        <v>12</v>
      </c>
      <c r="D144" s="128" t="s">
        <v>147</v>
      </c>
      <c r="E144" s="129" t="s">
        <v>275</v>
      </c>
      <c r="F144" s="130" t="s">
        <v>276</v>
      </c>
      <c r="G144" s="131" t="s">
        <v>271</v>
      </c>
      <c r="H144" s="132">
        <v>13488.936</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86</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153</v>
      </c>
    </row>
    <row r="145" spans="2:51" s="12" customFormat="1" ht="12">
      <c r="B145" s="141"/>
      <c r="D145" s="142" t="s">
        <v>151</v>
      </c>
      <c r="E145" s="143"/>
      <c r="F145" s="144" t="s">
        <v>277</v>
      </c>
      <c r="H145" s="143">
        <v>13488.936</v>
      </c>
      <c r="M145" s="141"/>
      <c r="N145" s="145"/>
      <c r="Y145" s="146"/>
      <c r="AT145" s="143" t="s">
        <v>151</v>
      </c>
      <c r="AU145" s="143" t="s">
        <v>86</v>
      </c>
      <c r="AV145" s="12" t="s">
        <v>84</v>
      </c>
      <c r="AW145" s="12" t="s">
        <v>4</v>
      </c>
      <c r="AX145" s="12" t="s">
        <v>76</v>
      </c>
      <c r="AY145" s="143" t="s">
        <v>145</v>
      </c>
    </row>
    <row r="146" spans="2:65" s="1" customFormat="1" ht="16.5" customHeight="1">
      <c r="B146" s="127"/>
      <c r="C146" s="128">
        <v>13</v>
      </c>
      <c r="D146" s="128" t="s">
        <v>147</v>
      </c>
      <c r="E146" s="129" t="s">
        <v>278</v>
      </c>
      <c r="F146" s="130" t="s">
        <v>279</v>
      </c>
      <c r="G146" s="131" t="s">
        <v>271</v>
      </c>
      <c r="H146" s="132">
        <v>709.944</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86</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153</v>
      </c>
    </row>
    <row r="147" spans="2:65" s="1" customFormat="1" ht="16.5" customHeight="1">
      <c r="B147" s="127"/>
      <c r="C147" s="128">
        <v>14</v>
      </c>
      <c r="D147" s="128" t="s">
        <v>147</v>
      </c>
      <c r="E147" s="129" t="s">
        <v>280</v>
      </c>
      <c r="F147" s="130" t="s">
        <v>281</v>
      </c>
      <c r="G147" s="131" t="s">
        <v>271</v>
      </c>
      <c r="H147" s="132">
        <v>184.32</v>
      </c>
      <c r="I147" s="133"/>
      <c r="J147" s="133"/>
      <c r="K147" s="133">
        <f>ROUND(P147*H147,2)</f>
        <v>0</v>
      </c>
      <c r="L147" s="130" t="s">
        <v>1</v>
      </c>
      <c r="M147" s="26"/>
      <c r="N147" s="134" t="s">
        <v>1</v>
      </c>
      <c r="O147" s="135" t="s">
        <v>39</v>
      </c>
      <c r="P147" s="136">
        <f>I147+J147</f>
        <v>0</v>
      </c>
      <c r="Q147" s="136">
        <f>ROUND(I147*H147,2)</f>
        <v>0</v>
      </c>
      <c r="R147" s="136">
        <f>ROUND(J147*H147,2)</f>
        <v>0</v>
      </c>
      <c r="S147" s="137">
        <v>0</v>
      </c>
      <c r="T147" s="137">
        <f>S147*H147</f>
        <v>0</v>
      </c>
      <c r="U147" s="137">
        <v>0</v>
      </c>
      <c r="V147" s="137">
        <f>U147*H147</f>
        <v>0</v>
      </c>
      <c r="W147" s="137">
        <v>0</v>
      </c>
      <c r="X147" s="137">
        <f>W147*H147</f>
        <v>0</v>
      </c>
      <c r="Y147" s="138" t="s">
        <v>1</v>
      </c>
      <c r="AR147" s="139" t="s">
        <v>149</v>
      </c>
      <c r="AT147" s="139" t="s">
        <v>147</v>
      </c>
      <c r="AU147" s="139" t="s">
        <v>86</v>
      </c>
      <c r="AY147" s="14" t="s">
        <v>145</v>
      </c>
      <c r="BE147" s="140">
        <f>IF(O147="základní",K147,0)</f>
        <v>0</v>
      </c>
      <c r="BF147" s="140">
        <f>IF(O147="snížená",K147,0)</f>
        <v>0</v>
      </c>
      <c r="BG147" s="140">
        <f>IF(O147="zákl. přenesená",K147,0)</f>
        <v>0</v>
      </c>
      <c r="BH147" s="140">
        <f>IF(O147="sníž. přenesená",K147,0)</f>
        <v>0</v>
      </c>
      <c r="BI147" s="140">
        <f>IF(O147="nulová",K147,0)</f>
        <v>0</v>
      </c>
      <c r="BJ147" s="14" t="s">
        <v>84</v>
      </c>
      <c r="BK147" s="140">
        <f>ROUND(P147*H147,2)</f>
        <v>0</v>
      </c>
      <c r="BL147" s="14" t="s">
        <v>149</v>
      </c>
      <c r="BM147" s="139" t="s">
        <v>153</v>
      </c>
    </row>
    <row r="148" spans="2:65" s="1" customFormat="1" ht="16.5" customHeight="1">
      <c r="B148" s="127"/>
      <c r="C148" s="128"/>
      <c r="D148" s="128"/>
      <c r="E148" s="143"/>
      <c r="F148" s="144" t="s">
        <v>273</v>
      </c>
      <c r="G148" s="12"/>
      <c r="H148" s="143">
        <v>184.32</v>
      </c>
      <c r="I148" s="133"/>
      <c r="J148" s="133"/>
      <c r="K148" s="133"/>
      <c r="L148" s="130"/>
      <c r="M148" s="26"/>
      <c r="N148" s="134"/>
      <c r="O148" s="135"/>
      <c r="P148" s="136"/>
      <c r="Q148" s="136"/>
      <c r="R148" s="136"/>
      <c r="S148" s="137"/>
      <c r="T148" s="137"/>
      <c r="U148" s="137"/>
      <c r="V148" s="137"/>
      <c r="W148" s="137"/>
      <c r="X148" s="137"/>
      <c r="Y148" s="138"/>
      <c r="AR148" s="139"/>
      <c r="AT148" s="139"/>
      <c r="AU148" s="139"/>
      <c r="AY148" s="14"/>
      <c r="BE148" s="140"/>
      <c r="BF148" s="140"/>
      <c r="BG148" s="140"/>
      <c r="BH148" s="140"/>
      <c r="BI148" s="140"/>
      <c r="BJ148" s="14"/>
      <c r="BK148" s="140"/>
      <c r="BL148" s="14"/>
      <c r="BM148" s="139"/>
    </row>
    <row r="149" spans="2:65" s="1" customFormat="1" ht="16.5" customHeight="1">
      <c r="B149" s="127"/>
      <c r="C149" s="128">
        <v>15</v>
      </c>
      <c r="D149" s="128" t="s">
        <v>147</v>
      </c>
      <c r="E149" s="129" t="s">
        <v>284</v>
      </c>
      <c r="F149" s="130" t="s">
        <v>285</v>
      </c>
      <c r="G149" s="131" t="s">
        <v>271</v>
      </c>
      <c r="H149" s="132">
        <v>18.744</v>
      </c>
      <c r="I149" s="133"/>
      <c r="J149" s="133"/>
      <c r="K149" s="133">
        <f>ROUND(P149*H149,2)</f>
        <v>0</v>
      </c>
      <c r="L149" s="130" t="s">
        <v>1</v>
      </c>
      <c r="M149" s="26"/>
      <c r="N149" s="134" t="s">
        <v>1</v>
      </c>
      <c r="O149" s="135" t="s">
        <v>39</v>
      </c>
      <c r="P149" s="136">
        <f>I149+J149</f>
        <v>0</v>
      </c>
      <c r="Q149" s="136">
        <f>ROUND(I149*H149,2)</f>
        <v>0</v>
      </c>
      <c r="R149" s="136">
        <f>ROUND(J149*H149,2)</f>
        <v>0</v>
      </c>
      <c r="S149" s="137">
        <v>0</v>
      </c>
      <c r="T149" s="137">
        <f>S149*H149</f>
        <v>0</v>
      </c>
      <c r="U149" s="137">
        <v>0</v>
      </c>
      <c r="V149" s="137">
        <f>U149*H149</f>
        <v>0</v>
      </c>
      <c r="W149" s="137">
        <v>0</v>
      </c>
      <c r="X149" s="137">
        <f>W149*H149</f>
        <v>0</v>
      </c>
      <c r="Y149" s="138" t="s">
        <v>1</v>
      </c>
      <c r="AR149" s="139" t="s">
        <v>149</v>
      </c>
      <c r="AT149" s="139" t="s">
        <v>147</v>
      </c>
      <c r="AU149" s="139" t="s">
        <v>86</v>
      </c>
      <c r="AY149" s="14" t="s">
        <v>145</v>
      </c>
      <c r="BE149" s="140">
        <f>IF(O149="základní",K149,0)</f>
        <v>0</v>
      </c>
      <c r="BF149" s="140">
        <f>IF(O149="snížená",K149,0)</f>
        <v>0</v>
      </c>
      <c r="BG149" s="140">
        <f>IF(O149="zákl. přenesená",K149,0)</f>
        <v>0</v>
      </c>
      <c r="BH149" s="140">
        <f>IF(O149="sníž. přenesená",K149,0)</f>
        <v>0</v>
      </c>
      <c r="BI149" s="140">
        <f>IF(O149="nulová",K149,0)</f>
        <v>0</v>
      </c>
      <c r="BJ149" s="14" t="s">
        <v>84</v>
      </c>
      <c r="BK149" s="140">
        <f>ROUND(P149*H149,2)</f>
        <v>0</v>
      </c>
      <c r="BL149" s="14" t="s">
        <v>149</v>
      </c>
      <c r="BM149" s="139" t="s">
        <v>153</v>
      </c>
    </row>
    <row r="150" spans="2:65" s="1" customFormat="1" ht="16.5" customHeight="1">
      <c r="B150" s="127"/>
      <c r="C150" s="128"/>
      <c r="D150" s="128"/>
      <c r="E150" s="143"/>
      <c r="F150" s="144" t="s">
        <v>274</v>
      </c>
      <c r="G150" s="12"/>
      <c r="H150" s="143">
        <v>18.744</v>
      </c>
      <c r="I150" s="133"/>
      <c r="J150" s="133"/>
      <c r="K150" s="133"/>
      <c r="L150" s="130"/>
      <c r="M150" s="26"/>
      <c r="N150" s="134"/>
      <c r="O150" s="135"/>
      <c r="P150" s="136"/>
      <c r="Q150" s="136"/>
      <c r="R150" s="136"/>
      <c r="S150" s="137"/>
      <c r="T150" s="137"/>
      <c r="U150" s="137"/>
      <c r="V150" s="137"/>
      <c r="W150" s="137"/>
      <c r="X150" s="137"/>
      <c r="Y150" s="138"/>
      <c r="AR150" s="139"/>
      <c r="AT150" s="139"/>
      <c r="AU150" s="139"/>
      <c r="AY150" s="14"/>
      <c r="BE150" s="140"/>
      <c r="BF150" s="140"/>
      <c r="BG150" s="140"/>
      <c r="BH150" s="140"/>
      <c r="BI150" s="140"/>
      <c r="BJ150" s="14"/>
      <c r="BK150" s="140"/>
      <c r="BL150" s="14"/>
      <c r="BM150" s="139"/>
    </row>
    <row r="151" spans="2:65" s="1" customFormat="1" ht="16.5" customHeight="1">
      <c r="B151" s="127"/>
      <c r="C151" s="128">
        <v>16</v>
      </c>
      <c r="D151" s="128" t="s">
        <v>147</v>
      </c>
      <c r="E151" s="129" t="s">
        <v>282</v>
      </c>
      <c r="F151" s="130" t="s">
        <v>283</v>
      </c>
      <c r="G151" s="131" t="s">
        <v>271</v>
      </c>
      <c r="H151" s="132">
        <v>506.88</v>
      </c>
      <c r="I151" s="133"/>
      <c r="J151" s="133"/>
      <c r="K151" s="133">
        <f>ROUND(P151*H151,2)</f>
        <v>0</v>
      </c>
      <c r="L151" s="130" t="s">
        <v>1</v>
      </c>
      <c r="M151" s="26"/>
      <c r="N151" s="134" t="s">
        <v>1</v>
      </c>
      <c r="O151" s="135" t="s">
        <v>39</v>
      </c>
      <c r="P151" s="136">
        <f>I151+J151</f>
        <v>0</v>
      </c>
      <c r="Q151" s="136">
        <f>ROUND(I151*H151,2)</f>
        <v>0</v>
      </c>
      <c r="R151" s="136">
        <f>ROUND(J151*H151,2)</f>
        <v>0</v>
      </c>
      <c r="S151" s="137">
        <v>0</v>
      </c>
      <c r="T151" s="137">
        <f>S151*H151</f>
        <v>0</v>
      </c>
      <c r="U151" s="137">
        <v>0</v>
      </c>
      <c r="V151" s="137">
        <f>U151*H151</f>
        <v>0</v>
      </c>
      <c r="W151" s="137">
        <v>0</v>
      </c>
      <c r="X151" s="137">
        <f>W151*H151</f>
        <v>0</v>
      </c>
      <c r="Y151" s="138" t="s">
        <v>1</v>
      </c>
      <c r="AR151" s="139" t="s">
        <v>149</v>
      </c>
      <c r="AT151" s="139" t="s">
        <v>147</v>
      </c>
      <c r="AU151" s="139" t="s">
        <v>86</v>
      </c>
      <c r="AY151" s="14" t="s">
        <v>145</v>
      </c>
      <c r="BE151" s="140">
        <f>IF(O151="základní",K151,0)</f>
        <v>0</v>
      </c>
      <c r="BF151" s="140">
        <f>IF(O151="snížená",K151,0)</f>
        <v>0</v>
      </c>
      <c r="BG151" s="140">
        <f>IF(O151="zákl. přenesená",K151,0)</f>
        <v>0</v>
      </c>
      <c r="BH151" s="140">
        <f>IF(O151="sníž. přenesená",K151,0)</f>
        <v>0</v>
      </c>
      <c r="BI151" s="140">
        <f>IF(O151="nulová",K151,0)</f>
        <v>0</v>
      </c>
      <c r="BJ151" s="14" t="s">
        <v>84</v>
      </c>
      <c r="BK151" s="140">
        <f>ROUND(P151*H151,2)</f>
        <v>0</v>
      </c>
      <c r="BL151" s="14" t="s">
        <v>149</v>
      </c>
      <c r="BM151" s="139" t="s">
        <v>153</v>
      </c>
    </row>
    <row r="152" spans="2:51" s="12" customFormat="1" ht="12">
      <c r="B152" s="141"/>
      <c r="D152" s="142" t="s">
        <v>151</v>
      </c>
      <c r="E152" s="143"/>
      <c r="F152" s="144" t="s">
        <v>272</v>
      </c>
      <c r="H152" s="143">
        <v>506.88</v>
      </c>
      <c r="M152" s="141"/>
      <c r="N152" s="147"/>
      <c r="O152" s="148"/>
      <c r="P152" s="148"/>
      <c r="Q152" s="148"/>
      <c r="R152" s="148"/>
      <c r="S152" s="148"/>
      <c r="T152" s="148"/>
      <c r="U152" s="148"/>
      <c r="V152" s="148"/>
      <c r="W152" s="148"/>
      <c r="X152" s="148"/>
      <c r="Y152" s="149"/>
      <c r="AT152" s="143" t="s">
        <v>151</v>
      </c>
      <c r="AU152" s="143" t="s">
        <v>86</v>
      </c>
      <c r="AV152" s="12" t="s">
        <v>84</v>
      </c>
      <c r="AW152" s="12" t="s">
        <v>4</v>
      </c>
      <c r="AX152" s="12" t="s">
        <v>76</v>
      </c>
      <c r="AY152" s="143" t="s">
        <v>145</v>
      </c>
    </row>
    <row r="153" spans="2:13" s="1" customFormat="1" ht="6.95" customHeight="1">
      <c r="B153" s="38"/>
      <c r="C153" s="39"/>
      <c r="D153" s="39"/>
      <c r="E153" s="39"/>
      <c r="F153" s="39"/>
      <c r="G153" s="39"/>
      <c r="H153" s="39"/>
      <c r="I153" s="39"/>
      <c r="J153" s="39"/>
      <c r="K153" s="39"/>
      <c r="L153" s="39"/>
      <c r="M153" s="26"/>
    </row>
  </sheetData>
  <sheetProtection algorithmName="SHA-512" hashValue="p1ysS0jcIxOd5jRxNrLLeULepGi4GCo2qfUbF/KPIvJotctrrGMCHMhYFZBikk71rAgMXD/SG0KmHzN9iYYwLg==" saltValue="L8tfROSSBxfQrr/mcuvNHQ==" spinCount="100000" sheet="1" objects="1" scenarios="1" selectLockedCells="1"/>
  <autoFilter ref="C118:L152"/>
  <mergeCells count="9">
    <mergeCell ref="E87:H87"/>
    <mergeCell ref="E109:H109"/>
    <mergeCell ref="E111:H111"/>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228"/>
  <sheetViews>
    <sheetView showGridLines="0" zoomScale="70" zoomScaleNormal="70" workbookViewId="0" topLeftCell="A1">
      <selection activeCell="J638" sqref="J638"/>
    </sheetView>
  </sheetViews>
  <sheetFormatPr defaultColWidth="9.140625" defaultRowHeight="12"/>
  <cols>
    <col min="1" max="1" width="8.28125" style="0" customWidth="1"/>
    <col min="2" max="2" width="1.1484375" style="0" customWidth="1"/>
    <col min="3" max="3" width="7.0039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9.0039062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140625" style="0" hidden="1" customWidth="1"/>
  </cols>
  <sheetData>
    <row r="2" spans="13:46" ht="36.95" customHeight="1">
      <c r="M2" s="250" t="s">
        <v>6</v>
      </c>
      <c r="N2" s="243"/>
      <c r="O2" s="243"/>
      <c r="P2" s="243"/>
      <c r="Q2" s="243"/>
      <c r="R2" s="243"/>
      <c r="S2" s="243"/>
      <c r="T2" s="243"/>
      <c r="U2" s="243"/>
      <c r="V2" s="243"/>
      <c r="W2" s="243"/>
      <c r="X2" s="243"/>
      <c r="Y2" s="243"/>
      <c r="Z2" s="243"/>
      <c r="AT2" s="14" t="s">
        <v>89</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30" customHeight="1">
      <c r="B9" s="26"/>
      <c r="E9" s="220" t="s">
        <v>154</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ROUND((SUM(BE128:BE1227)),2)</f>
        <v>0</v>
      </c>
      <c r="I35" s="87">
        <v>0.21</v>
      </c>
      <c r="K35" s="85">
        <f>ROUND(((SUM(BE128:BE1227))*I35),2)</f>
        <v>0</v>
      </c>
      <c r="M35" s="26"/>
    </row>
    <row r="36" spans="2:13" s="1" customFormat="1" ht="14.45" customHeight="1">
      <c r="B36" s="26"/>
      <c r="E36" s="23" t="s">
        <v>40</v>
      </c>
      <c r="F36" s="85">
        <f>ROUND((SUM(BF128:BF1227)),2)</f>
        <v>0</v>
      </c>
      <c r="I36" s="87">
        <v>0.15</v>
      </c>
      <c r="K36" s="85">
        <f>ROUND(((SUM(BF128:BF1227))*I36),2)</f>
        <v>0</v>
      </c>
      <c r="M36" s="26"/>
    </row>
    <row r="37" spans="2:13" s="1" customFormat="1" ht="14.45" customHeight="1" hidden="1">
      <c r="B37" s="26"/>
      <c r="E37" s="23" t="s">
        <v>41</v>
      </c>
      <c r="F37" s="85">
        <f>ROUND((SUM(BG128:BG1227)),2)</f>
        <v>0</v>
      </c>
      <c r="I37" s="87">
        <v>0.21</v>
      </c>
      <c r="K37" s="85">
        <f>0</f>
        <v>0</v>
      </c>
      <c r="M37" s="26"/>
    </row>
    <row r="38" spans="2:13" s="1" customFormat="1" ht="14.45" customHeight="1" hidden="1">
      <c r="B38" s="26"/>
      <c r="E38" s="23" t="s">
        <v>42</v>
      </c>
      <c r="F38" s="85">
        <f>ROUND((SUM(BH128:BH1227)),2)</f>
        <v>0</v>
      </c>
      <c r="I38" s="87">
        <v>0.15</v>
      </c>
      <c r="K38" s="85">
        <f>0</f>
        <v>0</v>
      </c>
      <c r="M38" s="26"/>
    </row>
    <row r="39" spans="2:13" s="1" customFormat="1" ht="14.45" customHeight="1" hidden="1">
      <c r="B39" s="26"/>
      <c r="E39" s="23" t="s">
        <v>43</v>
      </c>
      <c r="F39" s="85">
        <f>ROUND((SUM(BI128:BI1227)),2)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30" customHeight="1">
      <c r="B87" s="26"/>
      <c r="E87" s="220" t="str">
        <f>E9</f>
        <v xml:space="preserve">SO02 - SO 02 (D.1) – Trafostanice TS1 včetně náhradního zdroje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Q128</f>
        <v>0</v>
      </c>
      <c r="J96" s="60">
        <f>R128</f>
        <v>0</v>
      </c>
      <c r="K96" s="60">
        <f>K128</f>
        <v>0</v>
      </c>
      <c r="M96" s="26"/>
      <c r="AU96" s="14" t="s">
        <v>122</v>
      </c>
    </row>
    <row r="97" spans="2:13" s="8" customFormat="1" ht="24.95" customHeight="1">
      <c r="B97" s="99"/>
      <c r="D97" s="100" t="s">
        <v>155</v>
      </c>
      <c r="E97" s="101"/>
      <c r="F97" s="101"/>
      <c r="G97" s="101"/>
      <c r="H97" s="101"/>
      <c r="I97" s="102">
        <f>Q129</f>
        <v>0</v>
      </c>
      <c r="J97" s="102">
        <f>R129</f>
        <v>0</v>
      </c>
      <c r="K97" s="102">
        <f>K129</f>
        <v>0</v>
      </c>
      <c r="M97" s="99"/>
    </row>
    <row r="98" spans="2:13" s="8" customFormat="1" ht="24.95" customHeight="1">
      <c r="B98" s="99"/>
      <c r="D98" s="100" t="s">
        <v>156</v>
      </c>
      <c r="E98" s="101"/>
      <c r="F98" s="101"/>
      <c r="G98" s="101"/>
      <c r="H98" s="101"/>
      <c r="I98" s="102">
        <f>Q549</f>
        <v>0</v>
      </c>
      <c r="J98" s="102">
        <f>R549</f>
        <v>0</v>
      </c>
      <c r="K98" s="102">
        <f>K549</f>
        <v>0</v>
      </c>
      <c r="M98" s="99"/>
    </row>
    <row r="99" spans="2:13" s="8" customFormat="1" ht="24.95" customHeight="1">
      <c r="B99" s="99"/>
      <c r="D99" s="100" t="s">
        <v>157</v>
      </c>
      <c r="E99" s="101"/>
      <c r="F99" s="101"/>
      <c r="G99" s="101"/>
      <c r="H99" s="101"/>
      <c r="I99" s="102">
        <f>Q551</f>
        <v>0</v>
      </c>
      <c r="J99" s="102">
        <f>R551</f>
        <v>0</v>
      </c>
      <c r="K99" s="102">
        <f>K551</f>
        <v>0</v>
      </c>
      <c r="M99" s="99"/>
    </row>
    <row r="100" spans="2:13" s="8" customFormat="1" ht="24.95" customHeight="1">
      <c r="B100" s="99"/>
      <c r="D100" s="100" t="s">
        <v>158</v>
      </c>
      <c r="E100" s="101"/>
      <c r="F100" s="101"/>
      <c r="G100" s="101"/>
      <c r="H100" s="101"/>
      <c r="I100" s="102">
        <f>Q553</f>
        <v>0</v>
      </c>
      <c r="J100" s="102">
        <f>R553</f>
        <v>0</v>
      </c>
      <c r="K100" s="102">
        <f>K553</f>
        <v>0</v>
      </c>
      <c r="M100" s="99"/>
    </row>
    <row r="101" spans="2:13" s="8" customFormat="1" ht="24.95" customHeight="1">
      <c r="B101" s="99"/>
      <c r="D101" s="100" t="s">
        <v>159</v>
      </c>
      <c r="E101" s="101"/>
      <c r="F101" s="101"/>
      <c r="G101" s="101"/>
      <c r="H101" s="101"/>
      <c r="I101" s="102">
        <f>Q590</f>
        <v>0</v>
      </c>
      <c r="J101" s="102">
        <f>R590</f>
        <v>0</v>
      </c>
      <c r="K101" s="102">
        <f>K590</f>
        <v>0</v>
      </c>
      <c r="M101" s="99"/>
    </row>
    <row r="102" spans="2:13" s="8" customFormat="1" ht="24.95" customHeight="1">
      <c r="B102" s="99"/>
      <c r="D102" s="100" t="s">
        <v>160</v>
      </c>
      <c r="E102" s="101"/>
      <c r="F102" s="101"/>
      <c r="G102" s="101"/>
      <c r="H102" s="101"/>
      <c r="I102" s="102">
        <f>Q682</f>
        <v>0</v>
      </c>
      <c r="J102" s="102">
        <f>R682</f>
        <v>0</v>
      </c>
      <c r="K102" s="102">
        <f>K682</f>
        <v>0</v>
      </c>
      <c r="M102" s="99"/>
    </row>
    <row r="103" spans="2:13" s="8" customFormat="1" ht="24.95" customHeight="1">
      <c r="B103" s="99"/>
      <c r="D103" s="100" t="s">
        <v>161</v>
      </c>
      <c r="E103" s="101"/>
      <c r="F103" s="101"/>
      <c r="G103" s="101"/>
      <c r="H103" s="101"/>
      <c r="I103" s="102">
        <f>Q756</f>
        <v>0</v>
      </c>
      <c r="J103" s="102">
        <f>R756</f>
        <v>0</v>
      </c>
      <c r="K103" s="102">
        <f>K756</f>
        <v>0</v>
      </c>
      <c r="M103" s="99"/>
    </row>
    <row r="104" spans="2:13" s="8" customFormat="1" ht="24.95" customHeight="1">
      <c r="B104" s="99"/>
      <c r="D104" s="100" t="s">
        <v>162</v>
      </c>
      <c r="E104" s="101"/>
      <c r="F104" s="101"/>
      <c r="G104" s="101"/>
      <c r="H104" s="101"/>
      <c r="I104" s="102">
        <f>Q802</f>
        <v>0</v>
      </c>
      <c r="J104" s="102">
        <f>R802</f>
        <v>0</v>
      </c>
      <c r="K104" s="102">
        <f>K802</f>
        <v>0</v>
      </c>
      <c r="M104" s="99"/>
    </row>
    <row r="105" spans="2:13" s="8" customFormat="1" ht="24.95" customHeight="1">
      <c r="B105" s="99"/>
      <c r="D105" s="100" t="s">
        <v>163</v>
      </c>
      <c r="E105" s="101"/>
      <c r="F105" s="101"/>
      <c r="G105" s="101"/>
      <c r="H105" s="101"/>
      <c r="I105" s="102">
        <f>Q838</f>
        <v>0</v>
      </c>
      <c r="J105" s="102">
        <f>R838</f>
        <v>0</v>
      </c>
      <c r="K105" s="102">
        <f>K838</f>
        <v>0</v>
      </c>
      <c r="M105" s="99"/>
    </row>
    <row r="106" spans="2:13" s="8" customFormat="1" ht="24.95" customHeight="1">
      <c r="B106" s="99"/>
      <c r="D106" s="100" t="s">
        <v>164</v>
      </c>
      <c r="E106" s="101"/>
      <c r="F106" s="101"/>
      <c r="G106" s="101"/>
      <c r="H106" s="101"/>
      <c r="I106" s="102">
        <f>Q901</f>
        <v>0</v>
      </c>
      <c r="J106" s="102">
        <f>R901</f>
        <v>0</v>
      </c>
      <c r="K106" s="102">
        <f>K901</f>
        <v>0</v>
      </c>
      <c r="M106" s="99"/>
    </row>
    <row r="107" spans="2:13" s="8" customFormat="1" ht="24.95" customHeight="1">
      <c r="B107" s="99"/>
      <c r="D107" s="100" t="s">
        <v>165</v>
      </c>
      <c r="E107" s="101"/>
      <c r="F107" s="101"/>
      <c r="G107" s="101"/>
      <c r="H107" s="101"/>
      <c r="I107" s="102">
        <f>Q1077</f>
        <v>0</v>
      </c>
      <c r="J107" s="102">
        <f>R1077</f>
        <v>0</v>
      </c>
      <c r="K107" s="102">
        <f>K1077</f>
        <v>0</v>
      </c>
      <c r="M107" s="99"/>
    </row>
    <row r="108" spans="2:13" s="8" customFormat="1" ht="24.95" customHeight="1">
      <c r="B108" s="99"/>
      <c r="D108" s="100" t="s">
        <v>166</v>
      </c>
      <c r="E108" s="101"/>
      <c r="F108" s="101"/>
      <c r="G108" s="101"/>
      <c r="H108" s="101"/>
      <c r="I108" s="102">
        <f>Q1147</f>
        <v>0</v>
      </c>
      <c r="J108" s="102">
        <f>R1147</f>
        <v>0</v>
      </c>
      <c r="K108" s="102">
        <f>K1147</f>
        <v>0</v>
      </c>
      <c r="M108" s="99"/>
    </row>
    <row r="109" spans="2:13" s="1" customFormat="1" ht="21.75" customHeight="1">
      <c r="B109" s="26"/>
      <c r="M109" s="26"/>
    </row>
    <row r="110" spans="2:13" s="1" customFormat="1" ht="6.95" customHeight="1">
      <c r="B110" s="38"/>
      <c r="C110" s="39"/>
      <c r="D110" s="39"/>
      <c r="E110" s="39"/>
      <c r="F110" s="39"/>
      <c r="G110" s="39"/>
      <c r="H110" s="39"/>
      <c r="I110" s="39"/>
      <c r="J110" s="39"/>
      <c r="K110" s="39"/>
      <c r="L110" s="39"/>
      <c r="M110" s="26"/>
    </row>
    <row r="114" spans="2:13" s="1" customFormat="1" ht="6.95" customHeight="1">
      <c r="B114" s="40"/>
      <c r="C114" s="41"/>
      <c r="D114" s="41"/>
      <c r="E114" s="41"/>
      <c r="F114" s="41"/>
      <c r="G114" s="41"/>
      <c r="H114" s="41"/>
      <c r="I114" s="41"/>
      <c r="J114" s="41"/>
      <c r="K114" s="41"/>
      <c r="L114" s="41"/>
      <c r="M114" s="26"/>
    </row>
    <row r="115" spans="2:13" s="1" customFormat="1" ht="24.95" customHeight="1">
      <c r="B115" s="26"/>
      <c r="C115" s="18" t="s">
        <v>125</v>
      </c>
      <c r="M115" s="26"/>
    </row>
    <row r="116" spans="2:13" s="1" customFormat="1" ht="6.95" customHeight="1">
      <c r="B116" s="26"/>
      <c r="M116" s="26"/>
    </row>
    <row r="117" spans="2:13" s="1" customFormat="1" ht="12" customHeight="1">
      <c r="B117" s="26"/>
      <c r="C117" s="23" t="s">
        <v>15</v>
      </c>
      <c r="M117" s="26"/>
    </row>
    <row r="118" spans="2:13" s="1" customFormat="1" ht="26.25" customHeight="1">
      <c r="B118" s="26"/>
      <c r="E118" s="256" t="str">
        <f>E7</f>
        <v>Nové energocentrum – Trafostanice TS1 vč. náhradního zdroje elektrické energie</v>
      </c>
      <c r="F118" s="257"/>
      <c r="G118" s="257"/>
      <c r="H118" s="257"/>
      <c r="M118" s="26"/>
    </row>
    <row r="119" spans="2:13" s="1" customFormat="1" ht="12" customHeight="1">
      <c r="B119" s="26"/>
      <c r="C119" s="23" t="s">
        <v>112</v>
      </c>
      <c r="M119" s="26"/>
    </row>
    <row r="120" spans="2:13" s="1" customFormat="1" ht="30" customHeight="1">
      <c r="B120" s="26"/>
      <c r="E120" s="220" t="str">
        <f>E9</f>
        <v xml:space="preserve">SO02 - SO 02 (D.1) – Trafostanice TS1 včetně náhradního zdroje </v>
      </c>
      <c r="F120" s="255"/>
      <c r="G120" s="255"/>
      <c r="H120" s="255"/>
      <c r="M120" s="26"/>
    </row>
    <row r="121" spans="2:13" s="1" customFormat="1" ht="6.95" customHeight="1">
      <c r="B121" s="26"/>
      <c r="M121" s="26"/>
    </row>
    <row r="122" spans="2:13" s="1" customFormat="1" ht="12" customHeight="1">
      <c r="B122" s="26"/>
      <c r="C122" s="23" t="s">
        <v>19</v>
      </c>
      <c r="F122" s="21" t="str">
        <f>F12</f>
        <v>Nemocnice Chomutov, o.z.</v>
      </c>
      <c r="I122" s="23" t="s">
        <v>21</v>
      </c>
      <c r="J122" s="46" t="str">
        <f>IF(J12="","",J12)</f>
        <v>2. 9. 2022</v>
      </c>
      <c r="M122" s="26"/>
    </row>
    <row r="123" spans="2:13" s="1" customFormat="1" ht="6.95" customHeight="1">
      <c r="B123" s="26"/>
      <c r="M123" s="26"/>
    </row>
    <row r="124" spans="2:13" s="1" customFormat="1" ht="15.2" customHeight="1">
      <c r="B124" s="26"/>
      <c r="C124" s="23" t="s">
        <v>23</v>
      </c>
      <c r="F124" s="21" t="str">
        <f>E15</f>
        <v>Krajská zdravotní, a.s; Sociální péče 3316/12A, 401 13 Ústí nad Labem</v>
      </c>
      <c r="I124" s="23" t="s">
        <v>28</v>
      </c>
      <c r="J124" s="24" t="str">
        <f>E21</f>
        <v xml:space="preserve">ALTRON, a.s. </v>
      </c>
      <c r="M124" s="26"/>
    </row>
    <row r="125" spans="2:13" s="1" customFormat="1" ht="15.2" customHeight="1">
      <c r="B125" s="26"/>
      <c r="C125" s="23" t="s">
        <v>27</v>
      </c>
      <c r="F125" s="21" t="str">
        <f>IF(E18="","",E18)</f>
        <v xml:space="preserve"> </v>
      </c>
      <c r="I125" s="23" t="s">
        <v>32</v>
      </c>
      <c r="J125" s="24" t="str">
        <f>E24</f>
        <v xml:space="preserve"> </v>
      </c>
      <c r="M125" s="26"/>
    </row>
    <row r="126" spans="2:13" s="1" customFormat="1" ht="10.35" customHeight="1">
      <c r="B126" s="26"/>
      <c r="M126" s="26"/>
    </row>
    <row r="127" spans="2:25" s="10" customFormat="1" ht="29.25" customHeight="1">
      <c r="B127" s="107"/>
      <c r="C127" s="108" t="s">
        <v>126</v>
      </c>
      <c r="D127" s="109" t="s">
        <v>59</v>
      </c>
      <c r="E127" s="109" t="s">
        <v>55</v>
      </c>
      <c r="F127" s="109" t="s">
        <v>56</v>
      </c>
      <c r="G127" s="109" t="s">
        <v>127</v>
      </c>
      <c r="H127" s="109" t="s">
        <v>128</v>
      </c>
      <c r="I127" s="109" t="s">
        <v>129</v>
      </c>
      <c r="J127" s="109" t="s">
        <v>130</v>
      </c>
      <c r="K127" s="109" t="s">
        <v>120</v>
      </c>
      <c r="L127" s="110" t="s">
        <v>131</v>
      </c>
      <c r="M127" s="107"/>
      <c r="N127" s="53" t="s">
        <v>1</v>
      </c>
      <c r="O127" s="54" t="s">
        <v>38</v>
      </c>
      <c r="P127" s="54" t="s">
        <v>132</v>
      </c>
      <c r="Q127" s="54" t="s">
        <v>133</v>
      </c>
      <c r="R127" s="54" t="s">
        <v>134</v>
      </c>
      <c r="S127" s="54" t="s">
        <v>135</v>
      </c>
      <c r="T127" s="54" t="s">
        <v>136</v>
      </c>
      <c r="U127" s="54" t="s">
        <v>137</v>
      </c>
      <c r="V127" s="54" t="s">
        <v>138</v>
      </c>
      <c r="W127" s="54" t="s">
        <v>139</v>
      </c>
      <c r="X127" s="54" t="s">
        <v>140</v>
      </c>
      <c r="Y127" s="55" t="s">
        <v>141</v>
      </c>
    </row>
    <row r="128" spans="2:63" s="1" customFormat="1" ht="22.9" customHeight="1">
      <c r="B128" s="26"/>
      <c r="C128" s="58" t="s">
        <v>142</v>
      </c>
      <c r="K128" s="111">
        <f>BK128</f>
        <v>0</v>
      </c>
      <c r="M128" s="26"/>
      <c r="N128" s="56"/>
      <c r="O128" s="47"/>
      <c r="P128" s="47"/>
      <c r="Q128" s="112">
        <f>Q129+Q549+Q551+Q553+Q590+Q682+Q756+Q802+Q838+Q901+Q1077+Q1147</f>
        <v>0</v>
      </c>
      <c r="R128" s="112">
        <f>R129+R549+R551+R553+R590+R682+R756+R802+R838+R901+R1077+R1147</f>
        <v>0</v>
      </c>
      <c r="S128" s="47"/>
      <c r="T128" s="113">
        <f>T129+T549+T551+T553+T590+T682+T756+T802+T838+T901+T1077+T1147</f>
        <v>0</v>
      </c>
      <c r="U128" s="47"/>
      <c r="V128" s="113">
        <f>V129+V549+V551+V553+V590+V682+V756+V802+V838+V901+V1077+V1147</f>
        <v>0</v>
      </c>
      <c r="W128" s="47"/>
      <c r="X128" s="113">
        <f>X129+X549+X551+X553+X590+X682+X756+X802+X838+X901+X1077+X1147</f>
        <v>0</v>
      </c>
      <c r="Y128" s="48"/>
      <c r="AT128" s="14" t="s">
        <v>75</v>
      </c>
      <c r="AU128" s="14" t="s">
        <v>122</v>
      </c>
      <c r="BK128" s="114">
        <f>BK129+BK549+BK551+BK553+BK590+BK682+BK756+BK802+BK838+BK901+BK1077+BK1147</f>
        <v>0</v>
      </c>
    </row>
    <row r="129" spans="2:63" s="11" customFormat="1" ht="25.9" customHeight="1">
      <c r="B129" s="115"/>
      <c r="D129" s="116" t="s">
        <v>75</v>
      </c>
      <c r="E129" s="117" t="s">
        <v>167</v>
      </c>
      <c r="F129" s="117" t="s">
        <v>168</v>
      </c>
      <c r="K129" s="118">
        <f>BK129</f>
        <v>0</v>
      </c>
      <c r="M129" s="115"/>
      <c r="N129" s="119"/>
      <c r="Q129" s="120">
        <f>SUM(Q130:Q548)</f>
        <v>0</v>
      </c>
      <c r="R129" s="120">
        <f>SUM(R130:R548)</f>
        <v>0</v>
      </c>
      <c r="T129" s="121">
        <f>SUM(T130:T548)</f>
        <v>0</v>
      </c>
      <c r="V129" s="121">
        <f>SUM(V130:V548)</f>
        <v>0</v>
      </c>
      <c r="X129" s="121">
        <f>SUM(X130:X548)</f>
        <v>0</v>
      </c>
      <c r="Y129" s="122"/>
      <c r="AR129" s="116" t="s">
        <v>84</v>
      </c>
      <c r="AT129" s="123" t="s">
        <v>75</v>
      </c>
      <c r="AU129" s="123" t="s">
        <v>76</v>
      </c>
      <c r="AY129" s="116" t="s">
        <v>145</v>
      </c>
      <c r="BK129" s="124">
        <f>SUM(BK130:BK548)</f>
        <v>0</v>
      </c>
    </row>
    <row r="130" spans="2:65" s="1" customFormat="1" ht="16.5" customHeight="1">
      <c r="B130" s="127"/>
      <c r="C130" s="151"/>
      <c r="D130" s="151"/>
      <c r="E130" s="152" t="s">
        <v>84</v>
      </c>
      <c r="F130" s="153" t="s">
        <v>146</v>
      </c>
      <c r="G130" s="154"/>
      <c r="H130" s="155"/>
      <c r="I130" s="156"/>
      <c r="J130" s="156"/>
      <c r="K130" s="156"/>
      <c r="L130" s="153"/>
      <c r="M130" s="26"/>
      <c r="N130" s="134" t="s">
        <v>1</v>
      </c>
      <c r="O130" s="135" t="s">
        <v>39</v>
      </c>
      <c r="P130" s="136">
        <f>I130+J130</f>
        <v>0</v>
      </c>
      <c r="Q130" s="136">
        <f>ROUND(I130*H130,2)</f>
        <v>0</v>
      </c>
      <c r="R130" s="136">
        <f>ROUND(J130*H130,2)</f>
        <v>0</v>
      </c>
      <c r="S130" s="137">
        <v>0</v>
      </c>
      <c r="T130" s="137">
        <f>S130*H130</f>
        <v>0</v>
      </c>
      <c r="U130" s="137">
        <v>0</v>
      </c>
      <c r="V130" s="137">
        <f>U130*H130</f>
        <v>0</v>
      </c>
      <c r="W130" s="137">
        <v>0</v>
      </c>
      <c r="X130" s="137">
        <f>W130*H130</f>
        <v>0</v>
      </c>
      <c r="Y130" s="138" t="s">
        <v>1</v>
      </c>
      <c r="AR130" s="139" t="s">
        <v>149</v>
      </c>
      <c r="AT130" s="139" t="s">
        <v>147</v>
      </c>
      <c r="AU130" s="139" t="s">
        <v>84</v>
      </c>
      <c r="AY130" s="14" t="s">
        <v>145</v>
      </c>
      <c r="BE130" s="140">
        <f>IF(O130="základní",K130,0)</f>
        <v>0</v>
      </c>
      <c r="BF130" s="140">
        <f>IF(O130="snížená",K130,0)</f>
        <v>0</v>
      </c>
      <c r="BG130" s="140">
        <f>IF(O130="zákl. přenesená",K130,0)</f>
        <v>0</v>
      </c>
      <c r="BH130" s="140">
        <f>IF(O130="sníž. přenesená",K130,0)</f>
        <v>0</v>
      </c>
      <c r="BI130" s="140">
        <f>IF(O130="nulová",K130,0)</f>
        <v>0</v>
      </c>
      <c r="BJ130" s="14" t="s">
        <v>84</v>
      </c>
      <c r="BK130" s="140">
        <f>ROUND(P130*H130,2)</f>
        <v>0</v>
      </c>
      <c r="BL130" s="14" t="s">
        <v>149</v>
      </c>
      <c r="BM130" s="139" t="s">
        <v>169</v>
      </c>
    </row>
    <row r="131" spans="2:65" s="1" customFormat="1" ht="18.75" customHeight="1">
      <c r="B131" s="127"/>
      <c r="C131" s="128">
        <v>1</v>
      </c>
      <c r="D131" s="128" t="s">
        <v>147</v>
      </c>
      <c r="E131" s="129" t="s">
        <v>530</v>
      </c>
      <c r="F131" s="130" t="s">
        <v>531</v>
      </c>
      <c r="G131" s="131" t="s">
        <v>257</v>
      </c>
      <c r="H131" s="132">
        <v>468.01124999999996</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149</v>
      </c>
      <c r="AT131" s="139" t="s">
        <v>147</v>
      </c>
      <c r="AU131" s="139" t="s">
        <v>84</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149</v>
      </c>
      <c r="BM131" s="139" t="s">
        <v>170</v>
      </c>
    </row>
    <row r="132" spans="2:51" s="12" customFormat="1" ht="12">
      <c r="B132" s="141"/>
      <c r="D132" s="142" t="s">
        <v>151</v>
      </c>
      <c r="E132" s="143"/>
      <c r="F132" s="144" t="s">
        <v>532</v>
      </c>
      <c r="H132" s="143">
        <v>401.13125</v>
      </c>
      <c r="M132" s="141"/>
      <c r="N132" s="145"/>
      <c r="Y132" s="146"/>
      <c r="AT132" s="143" t="s">
        <v>151</v>
      </c>
      <c r="AU132" s="143" t="s">
        <v>84</v>
      </c>
      <c r="AV132" s="12" t="s">
        <v>84</v>
      </c>
      <c r="AW132" s="12" t="s">
        <v>4</v>
      </c>
      <c r="AX132" s="12" t="s">
        <v>76</v>
      </c>
      <c r="AY132" s="143" t="s">
        <v>145</v>
      </c>
    </row>
    <row r="133" spans="2:51" s="12" customFormat="1" ht="12">
      <c r="B133" s="141"/>
      <c r="D133" s="142" t="s">
        <v>151</v>
      </c>
      <c r="E133" s="143"/>
      <c r="F133" s="144" t="s">
        <v>533</v>
      </c>
      <c r="H133" s="143">
        <v>66.88</v>
      </c>
      <c r="M133" s="141"/>
      <c r="N133" s="145"/>
      <c r="Y133" s="146"/>
      <c r="AT133" s="143" t="s">
        <v>151</v>
      </c>
      <c r="AU133" s="143" t="s">
        <v>84</v>
      </c>
      <c r="AV133" s="12" t="s">
        <v>84</v>
      </c>
      <c r="AW133" s="12" t="s">
        <v>4</v>
      </c>
      <c r="AX133" s="12" t="s">
        <v>76</v>
      </c>
      <c r="AY133" s="143" t="s">
        <v>145</v>
      </c>
    </row>
    <row r="134" spans="2:65" s="1" customFormat="1" ht="18.75" customHeight="1">
      <c r="B134" s="127"/>
      <c r="C134" s="128">
        <v>2</v>
      </c>
      <c r="D134" s="128" t="s">
        <v>147</v>
      </c>
      <c r="E134" s="129" t="s">
        <v>410</v>
      </c>
      <c r="F134" s="130" t="s">
        <v>411</v>
      </c>
      <c r="G134" s="131" t="s">
        <v>257</v>
      </c>
      <c r="H134" s="132">
        <v>98.18729999999988</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149</v>
      </c>
      <c r="AT134" s="139" t="s">
        <v>147</v>
      </c>
      <c r="AU134" s="139" t="s">
        <v>84</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149</v>
      </c>
      <c r="BM134" s="139" t="s">
        <v>170</v>
      </c>
    </row>
    <row r="135" spans="2:51" s="12" customFormat="1" ht="12">
      <c r="B135" s="141"/>
      <c r="D135" s="142" t="s">
        <v>151</v>
      </c>
      <c r="E135" s="143"/>
      <c r="F135" s="144" t="s">
        <v>534</v>
      </c>
      <c r="H135" s="143"/>
      <c r="M135" s="141"/>
      <c r="N135" s="145"/>
      <c r="Y135" s="146"/>
      <c r="AT135" s="143" t="s">
        <v>151</v>
      </c>
      <c r="AU135" s="143" t="s">
        <v>84</v>
      </c>
      <c r="AV135" s="12" t="s">
        <v>84</v>
      </c>
      <c r="AW135" s="12" t="s">
        <v>4</v>
      </c>
      <c r="AX135" s="12" t="s">
        <v>76</v>
      </c>
      <c r="AY135" s="143" t="s">
        <v>145</v>
      </c>
    </row>
    <row r="136" spans="2:51" s="12" customFormat="1" ht="12">
      <c r="B136" s="141"/>
      <c r="D136" s="142" t="s">
        <v>151</v>
      </c>
      <c r="E136" s="143"/>
      <c r="F136" s="144" t="s">
        <v>535</v>
      </c>
      <c r="H136" s="143">
        <v>460.6625</v>
      </c>
      <c r="M136" s="141"/>
      <c r="N136" s="145"/>
      <c r="Y136" s="146"/>
      <c r="AT136" s="143" t="s">
        <v>151</v>
      </c>
      <c r="AU136" s="143" t="s">
        <v>84</v>
      </c>
      <c r="AV136" s="12" t="s">
        <v>84</v>
      </c>
      <c r="AW136" s="12" t="s">
        <v>4</v>
      </c>
      <c r="AX136" s="12" t="s">
        <v>76</v>
      </c>
      <c r="AY136" s="143" t="s">
        <v>145</v>
      </c>
    </row>
    <row r="137" spans="2:51" s="12" customFormat="1" ht="12">
      <c r="B137" s="141"/>
      <c r="D137" s="142" t="s">
        <v>151</v>
      </c>
      <c r="E137" s="143"/>
      <c r="F137" s="144" t="s">
        <v>536</v>
      </c>
      <c r="H137" s="143">
        <v>104</v>
      </c>
      <c r="M137" s="141"/>
      <c r="N137" s="145"/>
      <c r="Y137" s="146"/>
      <c r="AT137" s="143" t="s">
        <v>151</v>
      </c>
      <c r="AU137" s="143" t="s">
        <v>84</v>
      </c>
      <c r="AV137" s="12" t="s">
        <v>84</v>
      </c>
      <c r="AW137" s="12" t="s">
        <v>4</v>
      </c>
      <c r="AX137" s="12" t="s">
        <v>76</v>
      </c>
      <c r="AY137" s="143" t="s">
        <v>145</v>
      </c>
    </row>
    <row r="138" spans="2:51" s="12" customFormat="1" ht="12">
      <c r="B138" s="141"/>
      <c r="D138" s="142" t="s">
        <v>151</v>
      </c>
      <c r="E138" s="143"/>
      <c r="F138" s="144" t="s">
        <v>537</v>
      </c>
      <c r="H138" s="143">
        <v>1.536</v>
      </c>
      <c r="M138" s="141"/>
      <c r="N138" s="145"/>
      <c r="Y138" s="146"/>
      <c r="AT138" s="143" t="s">
        <v>151</v>
      </c>
      <c r="AU138" s="143" t="s">
        <v>84</v>
      </c>
      <c r="AV138" s="12" t="s">
        <v>84</v>
      </c>
      <c r="AW138" s="12" t="s">
        <v>4</v>
      </c>
      <c r="AX138" s="12" t="s">
        <v>76</v>
      </c>
      <c r="AY138" s="143" t="s">
        <v>145</v>
      </c>
    </row>
    <row r="139" spans="2:51" s="12" customFormat="1" ht="12">
      <c r="B139" s="141"/>
      <c r="D139" s="142" t="s">
        <v>151</v>
      </c>
      <c r="E139" s="143"/>
      <c r="F139" s="144" t="s">
        <v>538</v>
      </c>
      <c r="H139" s="143">
        <v>566.1985</v>
      </c>
      <c r="M139" s="141"/>
      <c r="N139" s="145"/>
      <c r="Y139" s="146"/>
      <c r="AT139" s="143" t="s">
        <v>151</v>
      </c>
      <c r="AU139" s="143" t="s">
        <v>84</v>
      </c>
      <c r="AV139" s="12" t="s">
        <v>84</v>
      </c>
      <c r="AW139" s="12" t="s">
        <v>4</v>
      </c>
      <c r="AX139" s="12" t="s">
        <v>76</v>
      </c>
      <c r="AY139" s="143" t="s">
        <v>145</v>
      </c>
    </row>
    <row r="140" spans="2:51" s="12" customFormat="1" ht="12">
      <c r="B140" s="141"/>
      <c r="D140" s="142" t="s">
        <v>151</v>
      </c>
      <c r="E140" s="143"/>
      <c r="F140" s="144" t="s">
        <v>539</v>
      </c>
      <c r="H140" s="143">
        <v>-468.0112</v>
      </c>
      <c r="M140" s="141"/>
      <c r="N140" s="145"/>
      <c r="Y140" s="146"/>
      <c r="AT140" s="143" t="s">
        <v>151</v>
      </c>
      <c r="AU140" s="143" t="s">
        <v>84</v>
      </c>
      <c r="AV140" s="12" t="s">
        <v>84</v>
      </c>
      <c r="AW140" s="12" t="s">
        <v>4</v>
      </c>
      <c r="AX140" s="12" t="s">
        <v>76</v>
      </c>
      <c r="AY140" s="143" t="s">
        <v>145</v>
      </c>
    </row>
    <row r="141" spans="2:65" s="1" customFormat="1" ht="18.75" customHeight="1">
      <c r="B141" s="127"/>
      <c r="C141" s="128">
        <v>3</v>
      </c>
      <c r="D141" s="128" t="s">
        <v>147</v>
      </c>
      <c r="E141" s="129" t="s">
        <v>540</v>
      </c>
      <c r="F141" s="130" t="s">
        <v>541</v>
      </c>
      <c r="G141" s="131" t="s">
        <v>244</v>
      </c>
      <c r="H141" s="132">
        <v>182.5</v>
      </c>
      <c r="I141" s="133"/>
      <c r="J141" s="133"/>
      <c r="K141" s="133">
        <f>ROUND(P141*H141,2)</f>
        <v>0</v>
      </c>
      <c r="L141" s="130" t="s">
        <v>1</v>
      </c>
      <c r="M141" s="26"/>
      <c r="N141" s="134" t="s">
        <v>1</v>
      </c>
      <c r="O141" s="135" t="s">
        <v>39</v>
      </c>
      <c r="P141" s="136">
        <f>I141+J141</f>
        <v>0</v>
      </c>
      <c r="Q141" s="136">
        <f>ROUND(I141*H141,2)</f>
        <v>0</v>
      </c>
      <c r="R141" s="136">
        <f>ROUND(J141*H141,2)</f>
        <v>0</v>
      </c>
      <c r="S141" s="137">
        <v>0</v>
      </c>
      <c r="T141" s="137">
        <f>S141*H141</f>
        <v>0</v>
      </c>
      <c r="U141" s="137">
        <v>0</v>
      </c>
      <c r="V141" s="137">
        <f>U141*H141</f>
        <v>0</v>
      </c>
      <c r="W141" s="137">
        <v>0</v>
      </c>
      <c r="X141" s="137">
        <f>W141*H141</f>
        <v>0</v>
      </c>
      <c r="Y141" s="138" t="s">
        <v>1</v>
      </c>
      <c r="AR141" s="139" t="s">
        <v>149</v>
      </c>
      <c r="AT141" s="139" t="s">
        <v>147</v>
      </c>
      <c r="AU141" s="139" t="s">
        <v>84</v>
      </c>
      <c r="AY141" s="14" t="s">
        <v>145</v>
      </c>
      <c r="BE141" s="140">
        <f>IF(O141="základní",K141,0)</f>
        <v>0</v>
      </c>
      <c r="BF141" s="140">
        <f>IF(O141="snížená",K141,0)</f>
        <v>0</v>
      </c>
      <c r="BG141" s="140">
        <f>IF(O141="zákl. přenesená",K141,0)</f>
        <v>0</v>
      </c>
      <c r="BH141" s="140">
        <f>IF(O141="sníž. přenesená",K141,0)</f>
        <v>0</v>
      </c>
      <c r="BI141" s="140">
        <f>IF(O141="nulová",K141,0)</f>
        <v>0</v>
      </c>
      <c r="BJ141" s="14" t="s">
        <v>84</v>
      </c>
      <c r="BK141" s="140">
        <f>ROUND(P141*H141,2)</f>
        <v>0</v>
      </c>
      <c r="BL141" s="14" t="s">
        <v>149</v>
      </c>
      <c r="BM141" s="139" t="s">
        <v>170</v>
      </c>
    </row>
    <row r="142" spans="2:51" s="12" customFormat="1" ht="12">
      <c r="B142" s="141"/>
      <c r="D142" s="142" t="s">
        <v>151</v>
      </c>
      <c r="E142" s="143"/>
      <c r="F142" s="144" t="s">
        <v>542</v>
      </c>
      <c r="H142" s="143">
        <v>125.86</v>
      </c>
      <c r="M142" s="141"/>
      <c r="N142" s="145"/>
      <c r="Y142" s="146"/>
      <c r="AT142" s="143" t="s">
        <v>151</v>
      </c>
      <c r="AU142" s="143" t="s">
        <v>84</v>
      </c>
      <c r="AV142" s="12" t="s">
        <v>84</v>
      </c>
      <c r="AW142" s="12" t="s">
        <v>4</v>
      </c>
      <c r="AX142" s="12" t="s">
        <v>76</v>
      </c>
      <c r="AY142" s="143" t="s">
        <v>145</v>
      </c>
    </row>
    <row r="143" spans="2:51" s="12" customFormat="1" ht="12">
      <c r="B143" s="141"/>
      <c r="D143" s="142" t="s">
        <v>151</v>
      </c>
      <c r="E143" s="143"/>
      <c r="F143" s="144" t="s">
        <v>543</v>
      </c>
      <c r="H143" s="143">
        <v>56.64</v>
      </c>
      <c r="M143" s="141"/>
      <c r="N143" s="145"/>
      <c r="Y143" s="146"/>
      <c r="AT143" s="143" t="s">
        <v>151</v>
      </c>
      <c r="AU143" s="143" t="s">
        <v>84</v>
      </c>
      <c r="AV143" s="12" t="s">
        <v>84</v>
      </c>
      <c r="AW143" s="12" t="s">
        <v>4</v>
      </c>
      <c r="AX143" s="12" t="s">
        <v>76</v>
      </c>
      <c r="AY143" s="143" t="s">
        <v>145</v>
      </c>
    </row>
    <row r="144" spans="2:65" s="1" customFormat="1" ht="18.75" customHeight="1">
      <c r="B144" s="127"/>
      <c r="C144" s="128">
        <v>4</v>
      </c>
      <c r="D144" s="128" t="s">
        <v>147</v>
      </c>
      <c r="E144" s="129" t="s">
        <v>544</v>
      </c>
      <c r="F144" s="130" t="s">
        <v>545</v>
      </c>
      <c r="G144" s="131" t="s">
        <v>244</v>
      </c>
      <c r="H144" s="132">
        <v>182.5</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84</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170</v>
      </c>
    </row>
    <row r="145" spans="2:65" s="1" customFormat="1" ht="18.75" customHeight="1">
      <c r="B145" s="127"/>
      <c r="C145" s="128">
        <v>5</v>
      </c>
      <c r="D145" s="128" t="s">
        <v>147</v>
      </c>
      <c r="E145" s="129" t="s">
        <v>313</v>
      </c>
      <c r="F145" s="130" t="s">
        <v>314</v>
      </c>
      <c r="G145" s="131" t="s">
        <v>257</v>
      </c>
      <c r="H145" s="132">
        <v>684.3834999999999</v>
      </c>
      <c r="I145" s="133"/>
      <c r="J145" s="133"/>
      <c r="K145" s="133">
        <f>ROUND(P145*H145,2)</f>
        <v>0</v>
      </c>
      <c r="L145" s="130" t="s">
        <v>1</v>
      </c>
      <c r="M145" s="26"/>
      <c r="N145" s="134" t="s">
        <v>1</v>
      </c>
      <c r="O145" s="135" t="s">
        <v>39</v>
      </c>
      <c r="P145" s="136">
        <f>I145+J145</f>
        <v>0</v>
      </c>
      <c r="Q145" s="136">
        <f>ROUND(I145*H145,2)</f>
        <v>0</v>
      </c>
      <c r="R145" s="136">
        <f>ROUND(J145*H145,2)</f>
        <v>0</v>
      </c>
      <c r="S145" s="137">
        <v>0</v>
      </c>
      <c r="T145" s="137">
        <f>S145*H145</f>
        <v>0</v>
      </c>
      <c r="U145" s="137">
        <v>0</v>
      </c>
      <c r="V145" s="137">
        <f>U145*H145</f>
        <v>0</v>
      </c>
      <c r="W145" s="137">
        <v>0</v>
      </c>
      <c r="X145" s="137">
        <f>W145*H145</f>
        <v>0</v>
      </c>
      <c r="Y145" s="138" t="s">
        <v>1</v>
      </c>
      <c r="AR145" s="139" t="s">
        <v>149</v>
      </c>
      <c r="AT145" s="139" t="s">
        <v>147</v>
      </c>
      <c r="AU145" s="139" t="s">
        <v>84</v>
      </c>
      <c r="AY145" s="14" t="s">
        <v>145</v>
      </c>
      <c r="BE145" s="140">
        <f>IF(O145="základní",K145,0)</f>
        <v>0</v>
      </c>
      <c r="BF145" s="140">
        <f>IF(O145="snížená",K145,0)</f>
        <v>0</v>
      </c>
      <c r="BG145" s="140">
        <f>IF(O145="zákl. přenesená",K145,0)</f>
        <v>0</v>
      </c>
      <c r="BH145" s="140">
        <f>IF(O145="sníž. přenesená",K145,0)</f>
        <v>0</v>
      </c>
      <c r="BI145" s="140">
        <f>IF(O145="nulová",K145,0)</f>
        <v>0</v>
      </c>
      <c r="BJ145" s="14" t="s">
        <v>84</v>
      </c>
      <c r="BK145" s="140">
        <f>ROUND(P145*H145,2)</f>
        <v>0</v>
      </c>
      <c r="BL145" s="14" t="s">
        <v>149</v>
      </c>
      <c r="BM145" s="139" t="s">
        <v>170</v>
      </c>
    </row>
    <row r="146" spans="2:51" s="12" customFormat="1" ht="12">
      <c r="B146" s="141"/>
      <c r="D146" s="142" t="s">
        <v>151</v>
      </c>
      <c r="E146" s="143"/>
      <c r="F146" s="144" t="s">
        <v>546</v>
      </c>
      <c r="H146" s="143">
        <v>566.1985</v>
      </c>
      <c r="M146" s="141"/>
      <c r="N146" s="145"/>
      <c r="Y146" s="146"/>
      <c r="AT146" s="143" t="s">
        <v>151</v>
      </c>
      <c r="AU146" s="143" t="s">
        <v>84</v>
      </c>
      <c r="AV146" s="12" t="s">
        <v>84</v>
      </c>
      <c r="AW146" s="12" t="s">
        <v>4</v>
      </c>
      <c r="AX146" s="12" t="s">
        <v>76</v>
      </c>
      <c r="AY146" s="143" t="s">
        <v>145</v>
      </c>
    </row>
    <row r="147" spans="2:51" s="12" customFormat="1" ht="12">
      <c r="B147" s="141"/>
      <c r="D147" s="142" t="s">
        <v>151</v>
      </c>
      <c r="E147" s="143"/>
      <c r="F147" s="144" t="s">
        <v>547</v>
      </c>
      <c r="H147" s="143">
        <v>118.185</v>
      </c>
      <c r="M147" s="141"/>
      <c r="N147" s="145"/>
      <c r="Y147" s="146"/>
      <c r="AT147" s="143" t="s">
        <v>151</v>
      </c>
      <c r="AU147" s="143" t="s">
        <v>84</v>
      </c>
      <c r="AV147" s="12" t="s">
        <v>84</v>
      </c>
      <c r="AW147" s="12" t="s">
        <v>4</v>
      </c>
      <c r="AX147" s="12" t="s">
        <v>76</v>
      </c>
      <c r="AY147" s="143" t="s">
        <v>145</v>
      </c>
    </row>
    <row r="148" spans="2:65" s="1" customFormat="1" ht="18.75" customHeight="1">
      <c r="B148" s="127"/>
      <c r="C148" s="128">
        <v>6</v>
      </c>
      <c r="D148" s="128" t="s">
        <v>147</v>
      </c>
      <c r="E148" s="129" t="s">
        <v>358</v>
      </c>
      <c r="F148" s="130" t="s">
        <v>420</v>
      </c>
      <c r="G148" s="131" t="s">
        <v>257</v>
      </c>
      <c r="H148" s="132">
        <v>448.0135</v>
      </c>
      <c r="I148" s="133"/>
      <c r="J148" s="133"/>
      <c r="K148" s="133">
        <f>ROUND(P148*H148,2)</f>
        <v>0</v>
      </c>
      <c r="L148" s="130" t="s">
        <v>1</v>
      </c>
      <c r="M148" s="26"/>
      <c r="N148" s="134" t="s">
        <v>1</v>
      </c>
      <c r="O148" s="135" t="s">
        <v>39</v>
      </c>
      <c r="P148" s="136">
        <f>I148+J148</f>
        <v>0</v>
      </c>
      <c r="Q148" s="136">
        <f>ROUND(I148*H148,2)</f>
        <v>0</v>
      </c>
      <c r="R148" s="136">
        <f>ROUND(J148*H148,2)</f>
        <v>0</v>
      </c>
      <c r="S148" s="137">
        <v>0</v>
      </c>
      <c r="T148" s="137">
        <f>S148*H148</f>
        <v>0</v>
      </c>
      <c r="U148" s="137">
        <v>0</v>
      </c>
      <c r="V148" s="137">
        <f>U148*H148</f>
        <v>0</v>
      </c>
      <c r="W148" s="137">
        <v>0</v>
      </c>
      <c r="X148" s="137">
        <f>W148*H148</f>
        <v>0</v>
      </c>
      <c r="Y148" s="138" t="s">
        <v>1</v>
      </c>
      <c r="AR148" s="139" t="s">
        <v>149</v>
      </c>
      <c r="AT148" s="139" t="s">
        <v>147</v>
      </c>
      <c r="AU148" s="139" t="s">
        <v>84</v>
      </c>
      <c r="AY148" s="14" t="s">
        <v>145</v>
      </c>
      <c r="BE148" s="140">
        <f>IF(O148="základní",K148,0)</f>
        <v>0</v>
      </c>
      <c r="BF148" s="140">
        <f>IF(O148="snížená",K148,0)</f>
        <v>0</v>
      </c>
      <c r="BG148" s="140">
        <f>IF(O148="zákl. přenesená",K148,0)</f>
        <v>0</v>
      </c>
      <c r="BH148" s="140">
        <f>IF(O148="sníž. přenesená",K148,0)</f>
        <v>0</v>
      </c>
      <c r="BI148" s="140">
        <f>IF(O148="nulová",K148,0)</f>
        <v>0</v>
      </c>
      <c r="BJ148" s="14" t="s">
        <v>84</v>
      </c>
      <c r="BK148" s="140">
        <f>ROUND(P148*H148,2)</f>
        <v>0</v>
      </c>
      <c r="BL148" s="14" t="s">
        <v>149</v>
      </c>
      <c r="BM148" s="139" t="s">
        <v>170</v>
      </c>
    </row>
    <row r="149" spans="2:51" s="12" customFormat="1" ht="12">
      <c r="B149" s="141"/>
      <c r="D149" s="142" t="s">
        <v>151</v>
      </c>
      <c r="E149" s="143"/>
      <c r="F149" s="144" t="s">
        <v>548</v>
      </c>
      <c r="H149" s="143">
        <v>448.0135</v>
      </c>
      <c r="M149" s="141"/>
      <c r="N149" s="145"/>
      <c r="Y149" s="146"/>
      <c r="AT149" s="143" t="s">
        <v>151</v>
      </c>
      <c r="AU149" s="143" t="s">
        <v>84</v>
      </c>
      <c r="AV149" s="12" t="s">
        <v>84</v>
      </c>
      <c r="AW149" s="12" t="s">
        <v>4</v>
      </c>
      <c r="AX149" s="12" t="s">
        <v>76</v>
      </c>
      <c r="AY149" s="143" t="s">
        <v>145</v>
      </c>
    </row>
    <row r="150" spans="2:65" s="1" customFormat="1" ht="18.75" customHeight="1">
      <c r="B150" s="127"/>
      <c r="C150" s="128">
        <v>7</v>
      </c>
      <c r="D150" s="128" t="s">
        <v>147</v>
      </c>
      <c r="E150" s="129" t="s">
        <v>422</v>
      </c>
      <c r="F150" s="130" t="s">
        <v>423</v>
      </c>
      <c r="G150" s="131" t="s">
        <v>257</v>
      </c>
      <c r="H150" s="132">
        <v>4480.3135</v>
      </c>
      <c r="I150" s="133"/>
      <c r="J150" s="133"/>
      <c r="K150" s="133">
        <f>ROUND(P150*H150,2)</f>
        <v>0</v>
      </c>
      <c r="L150" s="130" t="s">
        <v>1</v>
      </c>
      <c r="M150" s="26"/>
      <c r="N150" s="134" t="s">
        <v>1</v>
      </c>
      <c r="O150" s="135" t="s">
        <v>39</v>
      </c>
      <c r="P150" s="136">
        <f>I150+J150</f>
        <v>0</v>
      </c>
      <c r="Q150" s="136">
        <f>ROUND(I150*H150,2)</f>
        <v>0</v>
      </c>
      <c r="R150" s="136">
        <f>ROUND(J150*H150,2)</f>
        <v>0</v>
      </c>
      <c r="S150" s="137">
        <v>0</v>
      </c>
      <c r="T150" s="137">
        <f>S150*H150</f>
        <v>0</v>
      </c>
      <c r="U150" s="137">
        <v>0</v>
      </c>
      <c r="V150" s="137">
        <f>U150*H150</f>
        <v>0</v>
      </c>
      <c r="W150" s="137">
        <v>0</v>
      </c>
      <c r="X150" s="137">
        <f>W150*H150</f>
        <v>0</v>
      </c>
      <c r="Y150" s="138" t="s">
        <v>1</v>
      </c>
      <c r="AR150" s="139" t="s">
        <v>149</v>
      </c>
      <c r="AT150" s="139" t="s">
        <v>147</v>
      </c>
      <c r="AU150" s="139" t="s">
        <v>84</v>
      </c>
      <c r="AY150" s="14" t="s">
        <v>145</v>
      </c>
      <c r="BE150" s="140">
        <f>IF(O150="základní",K150,0)</f>
        <v>0</v>
      </c>
      <c r="BF150" s="140">
        <f>IF(O150="snížená",K150,0)</f>
        <v>0</v>
      </c>
      <c r="BG150" s="140">
        <f>IF(O150="zákl. přenesená",K150,0)</f>
        <v>0</v>
      </c>
      <c r="BH150" s="140">
        <f>IF(O150="sníž. přenesená",K150,0)</f>
        <v>0</v>
      </c>
      <c r="BI150" s="140">
        <f>IF(O150="nulová",K150,0)</f>
        <v>0</v>
      </c>
      <c r="BJ150" s="14" t="s">
        <v>84</v>
      </c>
      <c r="BK150" s="140">
        <f>ROUND(P150*H150,2)</f>
        <v>0</v>
      </c>
      <c r="BL150" s="14" t="s">
        <v>149</v>
      </c>
      <c r="BM150" s="139" t="s">
        <v>170</v>
      </c>
    </row>
    <row r="151" spans="2:51" s="12" customFormat="1" ht="12">
      <c r="B151" s="141"/>
      <c r="D151" s="142" t="s">
        <v>151</v>
      </c>
      <c r="E151" s="143"/>
      <c r="F151" s="144" t="s">
        <v>549</v>
      </c>
      <c r="H151" s="143">
        <v>4480.3135</v>
      </c>
      <c r="M151" s="141"/>
      <c r="N151" s="145"/>
      <c r="Y151" s="146"/>
      <c r="AT151" s="143" t="s">
        <v>151</v>
      </c>
      <c r="AU151" s="143" t="s">
        <v>84</v>
      </c>
      <c r="AV151" s="12" t="s">
        <v>84</v>
      </c>
      <c r="AW151" s="12" t="s">
        <v>4</v>
      </c>
      <c r="AX151" s="12" t="s">
        <v>76</v>
      </c>
      <c r="AY151" s="143" t="s">
        <v>145</v>
      </c>
    </row>
    <row r="152" spans="2:65" s="1" customFormat="1" ht="18.75" customHeight="1">
      <c r="B152" s="127"/>
      <c r="C152" s="128">
        <v>8</v>
      </c>
      <c r="D152" s="128" t="s">
        <v>147</v>
      </c>
      <c r="E152" s="129" t="s">
        <v>356</v>
      </c>
      <c r="F152" s="130" t="s">
        <v>425</v>
      </c>
      <c r="G152" s="131" t="s">
        <v>257</v>
      </c>
      <c r="H152" s="132">
        <v>566.1985</v>
      </c>
      <c r="I152" s="133"/>
      <c r="J152" s="133"/>
      <c r="K152" s="133">
        <f>ROUND(P152*H152,2)</f>
        <v>0</v>
      </c>
      <c r="L152" s="130" t="s">
        <v>1</v>
      </c>
      <c r="M152" s="26"/>
      <c r="N152" s="134" t="s">
        <v>1</v>
      </c>
      <c r="O152" s="135" t="s">
        <v>39</v>
      </c>
      <c r="P152" s="136">
        <f>I152+J152</f>
        <v>0</v>
      </c>
      <c r="Q152" s="136">
        <f>ROUND(I152*H152,2)</f>
        <v>0</v>
      </c>
      <c r="R152" s="136">
        <f>ROUND(J152*H152,2)</f>
        <v>0</v>
      </c>
      <c r="S152" s="137">
        <v>0</v>
      </c>
      <c r="T152" s="137">
        <f>S152*H152</f>
        <v>0</v>
      </c>
      <c r="U152" s="137">
        <v>0</v>
      </c>
      <c r="V152" s="137">
        <f>U152*H152</f>
        <v>0</v>
      </c>
      <c r="W152" s="137">
        <v>0</v>
      </c>
      <c r="X152" s="137">
        <f>W152*H152</f>
        <v>0</v>
      </c>
      <c r="Y152" s="138" t="s">
        <v>1</v>
      </c>
      <c r="AR152" s="139" t="s">
        <v>149</v>
      </c>
      <c r="AT152" s="139" t="s">
        <v>147</v>
      </c>
      <c r="AU152" s="139" t="s">
        <v>84</v>
      </c>
      <c r="AY152" s="14" t="s">
        <v>145</v>
      </c>
      <c r="BE152" s="140">
        <f>IF(O152="základní",K152,0)</f>
        <v>0</v>
      </c>
      <c r="BF152" s="140">
        <f>IF(O152="snížená",K152,0)</f>
        <v>0</v>
      </c>
      <c r="BG152" s="140">
        <f>IF(O152="zákl. přenesená",K152,0)</f>
        <v>0</v>
      </c>
      <c r="BH152" s="140">
        <f>IF(O152="sníž. přenesená",K152,0)</f>
        <v>0</v>
      </c>
      <c r="BI152" s="140">
        <f>IF(O152="nulová",K152,0)</f>
        <v>0</v>
      </c>
      <c r="BJ152" s="14" t="s">
        <v>84</v>
      </c>
      <c r="BK152" s="140">
        <f>ROUND(P152*H152,2)</f>
        <v>0</v>
      </c>
      <c r="BL152" s="14" t="s">
        <v>149</v>
      </c>
      <c r="BM152" s="139" t="s">
        <v>170</v>
      </c>
    </row>
    <row r="153" spans="2:51" s="12" customFormat="1" ht="12">
      <c r="B153" s="141"/>
      <c r="D153" s="142" t="s">
        <v>151</v>
      </c>
      <c r="E153" s="143"/>
      <c r="F153" s="144" t="s">
        <v>547</v>
      </c>
      <c r="H153" s="143">
        <v>118.185</v>
      </c>
      <c r="M153" s="141"/>
      <c r="N153" s="145"/>
      <c r="Y153" s="146"/>
      <c r="AT153" s="143" t="s">
        <v>151</v>
      </c>
      <c r="AU153" s="143" t="s">
        <v>84</v>
      </c>
      <c r="AV153" s="12" t="s">
        <v>84</v>
      </c>
      <c r="AW153" s="12" t="s">
        <v>4</v>
      </c>
      <c r="AX153" s="12" t="s">
        <v>76</v>
      </c>
      <c r="AY153" s="143" t="s">
        <v>145</v>
      </c>
    </row>
    <row r="154" spans="2:51" s="12" customFormat="1" ht="12">
      <c r="B154" s="141"/>
      <c r="D154" s="142" t="s">
        <v>151</v>
      </c>
      <c r="E154" s="143"/>
      <c r="F154" s="144" t="s">
        <v>548</v>
      </c>
      <c r="H154" s="143">
        <v>448.0135</v>
      </c>
      <c r="M154" s="141"/>
      <c r="N154" s="145"/>
      <c r="Y154" s="146"/>
      <c r="AT154" s="143" t="s">
        <v>151</v>
      </c>
      <c r="AU154" s="143" t="s">
        <v>84</v>
      </c>
      <c r="AV154" s="12" t="s">
        <v>84</v>
      </c>
      <c r="AW154" s="12" t="s">
        <v>4</v>
      </c>
      <c r="AX154" s="12" t="s">
        <v>76</v>
      </c>
      <c r="AY154" s="143" t="s">
        <v>145</v>
      </c>
    </row>
    <row r="155" spans="2:65" s="1" customFormat="1" ht="18.75" customHeight="1">
      <c r="B155" s="127"/>
      <c r="C155" s="128">
        <v>9</v>
      </c>
      <c r="D155" s="128" t="s">
        <v>147</v>
      </c>
      <c r="E155" s="129" t="s">
        <v>264</v>
      </c>
      <c r="F155" s="130" t="s">
        <v>265</v>
      </c>
      <c r="G155" s="131" t="s">
        <v>257</v>
      </c>
      <c r="H155" s="132">
        <v>566.1985</v>
      </c>
      <c r="I155" s="133"/>
      <c r="J155" s="133"/>
      <c r="K155" s="133">
        <f>ROUND(P155*H155,2)</f>
        <v>0</v>
      </c>
      <c r="L155" s="130" t="s">
        <v>1</v>
      </c>
      <c r="M155" s="26"/>
      <c r="N155" s="134" t="s">
        <v>1</v>
      </c>
      <c r="O155" s="135" t="s">
        <v>39</v>
      </c>
      <c r="P155" s="136">
        <f>I155+J155</f>
        <v>0</v>
      </c>
      <c r="Q155" s="136">
        <f>ROUND(I155*H155,2)</f>
        <v>0</v>
      </c>
      <c r="R155" s="136">
        <f>ROUND(J155*H155,2)</f>
        <v>0</v>
      </c>
      <c r="S155" s="137">
        <v>0</v>
      </c>
      <c r="T155" s="137">
        <f>S155*H155</f>
        <v>0</v>
      </c>
      <c r="U155" s="137">
        <v>0</v>
      </c>
      <c r="V155" s="137">
        <f>U155*H155</f>
        <v>0</v>
      </c>
      <c r="W155" s="137">
        <v>0</v>
      </c>
      <c r="X155" s="137">
        <f>W155*H155</f>
        <v>0</v>
      </c>
      <c r="Y155" s="138" t="s">
        <v>1</v>
      </c>
      <c r="AR155" s="139" t="s">
        <v>149</v>
      </c>
      <c r="AT155" s="139" t="s">
        <v>147</v>
      </c>
      <c r="AU155" s="139" t="s">
        <v>84</v>
      </c>
      <c r="AY155" s="14" t="s">
        <v>145</v>
      </c>
      <c r="BE155" s="140">
        <f>IF(O155="základní",K155,0)</f>
        <v>0</v>
      </c>
      <c r="BF155" s="140">
        <f>IF(O155="snížená",K155,0)</f>
        <v>0</v>
      </c>
      <c r="BG155" s="140">
        <f>IF(O155="zákl. přenesená",K155,0)</f>
        <v>0</v>
      </c>
      <c r="BH155" s="140">
        <f>IF(O155="sníž. přenesená",K155,0)</f>
        <v>0</v>
      </c>
      <c r="BI155" s="140">
        <f>IF(O155="nulová",K155,0)</f>
        <v>0</v>
      </c>
      <c r="BJ155" s="14" t="s">
        <v>84</v>
      </c>
      <c r="BK155" s="140">
        <f>ROUND(P155*H155,2)</f>
        <v>0</v>
      </c>
      <c r="BL155" s="14" t="s">
        <v>149</v>
      </c>
      <c r="BM155" s="139" t="s">
        <v>170</v>
      </c>
    </row>
    <row r="156" spans="2:51" s="12" customFormat="1" ht="12">
      <c r="B156" s="141"/>
      <c r="D156" s="142" t="s">
        <v>151</v>
      </c>
      <c r="E156" s="143"/>
      <c r="F156" s="144" t="s">
        <v>546</v>
      </c>
      <c r="H156" s="143">
        <v>566.1985</v>
      </c>
      <c r="M156" s="141"/>
      <c r="N156" s="145"/>
      <c r="Y156" s="146"/>
      <c r="AT156" s="143" t="s">
        <v>151</v>
      </c>
      <c r="AU156" s="143" t="s">
        <v>84</v>
      </c>
      <c r="AV156" s="12" t="s">
        <v>84</v>
      </c>
      <c r="AW156" s="12" t="s">
        <v>4</v>
      </c>
      <c r="AX156" s="12" t="s">
        <v>76</v>
      </c>
      <c r="AY156" s="143" t="s">
        <v>145</v>
      </c>
    </row>
    <row r="157" spans="2:65" s="1" customFormat="1" ht="18.75" customHeight="1">
      <c r="B157" s="127"/>
      <c r="C157" s="128">
        <v>10</v>
      </c>
      <c r="D157" s="128" t="s">
        <v>147</v>
      </c>
      <c r="E157" s="129" t="s">
        <v>550</v>
      </c>
      <c r="F157" s="130" t="s">
        <v>551</v>
      </c>
      <c r="G157" s="131" t="s">
        <v>257</v>
      </c>
      <c r="H157" s="132">
        <v>118.185</v>
      </c>
      <c r="I157" s="133"/>
      <c r="J157" s="133"/>
      <c r="K157" s="133">
        <f>ROUND(P157*H157,2)</f>
        <v>0</v>
      </c>
      <c r="L157" s="130" t="s">
        <v>1</v>
      </c>
      <c r="M157" s="26"/>
      <c r="N157" s="134" t="s">
        <v>1</v>
      </c>
      <c r="O157" s="135" t="s">
        <v>39</v>
      </c>
      <c r="P157" s="136">
        <f>I157+J157</f>
        <v>0</v>
      </c>
      <c r="Q157" s="136">
        <f>ROUND(I157*H157,2)</f>
        <v>0</v>
      </c>
      <c r="R157" s="136">
        <f>ROUND(J157*H157,2)</f>
        <v>0</v>
      </c>
      <c r="S157" s="137">
        <v>0</v>
      </c>
      <c r="T157" s="137">
        <f>S157*H157</f>
        <v>0</v>
      </c>
      <c r="U157" s="137">
        <v>0</v>
      </c>
      <c r="V157" s="137">
        <f>U157*H157</f>
        <v>0</v>
      </c>
      <c r="W157" s="137">
        <v>0</v>
      </c>
      <c r="X157" s="137">
        <f>W157*H157</f>
        <v>0</v>
      </c>
      <c r="Y157" s="138" t="s">
        <v>1</v>
      </c>
      <c r="AR157" s="139" t="s">
        <v>149</v>
      </c>
      <c r="AT157" s="139" t="s">
        <v>147</v>
      </c>
      <c r="AU157" s="139" t="s">
        <v>84</v>
      </c>
      <c r="AY157" s="14" t="s">
        <v>145</v>
      </c>
      <c r="BE157" s="140">
        <f>IF(O157="základní",K157,0)</f>
        <v>0</v>
      </c>
      <c r="BF157" s="140">
        <f>IF(O157="snížená",K157,0)</f>
        <v>0</v>
      </c>
      <c r="BG157" s="140">
        <f>IF(O157="zákl. přenesená",K157,0)</f>
        <v>0</v>
      </c>
      <c r="BH157" s="140">
        <f>IF(O157="sníž. přenesená",K157,0)</f>
        <v>0</v>
      </c>
      <c r="BI157" s="140">
        <f>IF(O157="nulová",K157,0)</f>
        <v>0</v>
      </c>
      <c r="BJ157" s="14" t="s">
        <v>84</v>
      </c>
      <c r="BK157" s="140">
        <f>ROUND(P157*H157,2)</f>
        <v>0</v>
      </c>
      <c r="BL157" s="14" t="s">
        <v>149</v>
      </c>
      <c r="BM157" s="139" t="s">
        <v>170</v>
      </c>
    </row>
    <row r="158" spans="2:51" s="12" customFormat="1" ht="12">
      <c r="B158" s="141"/>
      <c r="D158" s="142" t="s">
        <v>151</v>
      </c>
      <c r="E158" s="143"/>
      <c r="F158" s="144" t="s">
        <v>552</v>
      </c>
      <c r="H158" s="143">
        <v>36.0625</v>
      </c>
      <c r="M158" s="141"/>
      <c r="N158" s="145"/>
      <c r="Y158" s="146"/>
      <c r="AT158" s="143" t="s">
        <v>151</v>
      </c>
      <c r="AU158" s="143" t="s">
        <v>84</v>
      </c>
      <c r="AV158" s="12" t="s">
        <v>84</v>
      </c>
      <c r="AW158" s="12" t="s">
        <v>4</v>
      </c>
      <c r="AX158" s="12" t="s">
        <v>76</v>
      </c>
      <c r="AY158" s="143" t="s">
        <v>145</v>
      </c>
    </row>
    <row r="159" spans="2:51" s="12" customFormat="1" ht="12">
      <c r="B159" s="141"/>
      <c r="D159" s="142" t="s">
        <v>151</v>
      </c>
      <c r="E159" s="143"/>
      <c r="F159" s="144" t="s">
        <v>553</v>
      </c>
      <c r="H159" s="143">
        <v>21.7</v>
      </c>
      <c r="M159" s="141"/>
      <c r="N159" s="145"/>
      <c r="Y159" s="146"/>
      <c r="AT159" s="143" t="s">
        <v>151</v>
      </c>
      <c r="AU159" s="143" t="s">
        <v>84</v>
      </c>
      <c r="AV159" s="12" t="s">
        <v>84</v>
      </c>
      <c r="AW159" s="12" t="s">
        <v>4</v>
      </c>
      <c r="AX159" s="12" t="s">
        <v>76</v>
      </c>
      <c r="AY159" s="143" t="s">
        <v>145</v>
      </c>
    </row>
    <row r="160" spans="2:51" s="12" customFormat="1" ht="12">
      <c r="B160" s="141"/>
      <c r="D160" s="142" t="s">
        <v>151</v>
      </c>
      <c r="E160" s="143"/>
      <c r="F160" s="144" t="s">
        <v>554</v>
      </c>
      <c r="H160" s="143">
        <v>60.4225</v>
      </c>
      <c r="M160" s="141"/>
      <c r="N160" s="145"/>
      <c r="Y160" s="146"/>
      <c r="AT160" s="143" t="s">
        <v>151</v>
      </c>
      <c r="AU160" s="143" t="s">
        <v>84</v>
      </c>
      <c r="AV160" s="12" t="s">
        <v>84</v>
      </c>
      <c r="AW160" s="12" t="s">
        <v>4</v>
      </c>
      <c r="AX160" s="12" t="s">
        <v>76</v>
      </c>
      <c r="AY160" s="143" t="s">
        <v>145</v>
      </c>
    </row>
    <row r="161" spans="2:65" s="1" customFormat="1" ht="18.75" customHeight="1">
      <c r="B161" s="127"/>
      <c r="C161" s="128">
        <v>11</v>
      </c>
      <c r="D161" s="128" t="s">
        <v>147</v>
      </c>
      <c r="E161" s="129" t="s">
        <v>429</v>
      </c>
      <c r="F161" s="130" t="s">
        <v>430</v>
      </c>
      <c r="G161" s="131" t="s">
        <v>257</v>
      </c>
      <c r="H161" s="132">
        <v>448.0135</v>
      </c>
      <c r="I161" s="133"/>
      <c r="J161" s="133"/>
      <c r="K161" s="133">
        <f>ROUND(P161*H161,2)</f>
        <v>0</v>
      </c>
      <c r="L161" s="130" t="s">
        <v>1</v>
      </c>
      <c r="M161" s="26"/>
      <c r="N161" s="134" t="s">
        <v>1</v>
      </c>
      <c r="O161" s="135" t="s">
        <v>39</v>
      </c>
      <c r="P161" s="136">
        <f>I161+J161</f>
        <v>0</v>
      </c>
      <c r="Q161" s="136">
        <f>ROUND(I161*H161,2)</f>
        <v>0</v>
      </c>
      <c r="R161" s="136">
        <f>ROUND(J161*H161,2)</f>
        <v>0</v>
      </c>
      <c r="S161" s="137">
        <v>0</v>
      </c>
      <c r="T161" s="137">
        <f>S161*H161</f>
        <v>0</v>
      </c>
      <c r="U161" s="137">
        <v>0</v>
      </c>
      <c r="V161" s="137">
        <f>U161*H161</f>
        <v>0</v>
      </c>
      <c r="W161" s="137">
        <v>0</v>
      </c>
      <c r="X161" s="137">
        <f>W161*H161</f>
        <v>0</v>
      </c>
      <c r="Y161" s="138" t="s">
        <v>1</v>
      </c>
      <c r="AR161" s="139" t="s">
        <v>149</v>
      </c>
      <c r="AT161" s="139" t="s">
        <v>147</v>
      </c>
      <c r="AU161" s="139" t="s">
        <v>84</v>
      </c>
      <c r="AY161" s="14" t="s">
        <v>145</v>
      </c>
      <c r="BE161" s="140">
        <f>IF(O161="základní",K161,0)</f>
        <v>0</v>
      </c>
      <c r="BF161" s="140">
        <f>IF(O161="snížená",K161,0)</f>
        <v>0</v>
      </c>
      <c r="BG161" s="140">
        <f>IF(O161="zákl. přenesená",K161,0)</f>
        <v>0</v>
      </c>
      <c r="BH161" s="140">
        <f>IF(O161="sníž. přenesená",K161,0)</f>
        <v>0</v>
      </c>
      <c r="BI161" s="140">
        <f>IF(O161="nulová",K161,0)</f>
        <v>0</v>
      </c>
      <c r="BJ161" s="14" t="s">
        <v>84</v>
      </c>
      <c r="BK161" s="140">
        <f>ROUND(P161*H161,2)</f>
        <v>0</v>
      </c>
      <c r="BL161" s="14" t="s">
        <v>149</v>
      </c>
      <c r="BM161" s="139" t="s">
        <v>170</v>
      </c>
    </row>
    <row r="162" spans="2:51" s="12" customFormat="1" ht="12">
      <c r="B162" s="141"/>
      <c r="D162" s="142" t="s">
        <v>151</v>
      </c>
      <c r="E162" s="143"/>
      <c r="F162" s="144" t="s">
        <v>548</v>
      </c>
      <c r="H162" s="143">
        <v>448.0135</v>
      </c>
      <c r="M162" s="141"/>
      <c r="N162" s="145"/>
      <c r="Y162" s="146"/>
      <c r="AT162" s="143" t="s">
        <v>151</v>
      </c>
      <c r="AU162" s="143" t="s">
        <v>84</v>
      </c>
      <c r="AV162" s="12" t="s">
        <v>84</v>
      </c>
      <c r="AW162" s="12" t="s">
        <v>4</v>
      </c>
      <c r="AX162" s="12" t="s">
        <v>76</v>
      </c>
      <c r="AY162" s="143" t="s">
        <v>145</v>
      </c>
    </row>
    <row r="163" spans="2:65" s="1" customFormat="1" ht="16.5" customHeight="1">
      <c r="B163" s="127"/>
      <c r="C163" s="151"/>
      <c r="D163" s="151"/>
      <c r="E163" s="152" t="s">
        <v>86</v>
      </c>
      <c r="F163" s="153" t="s">
        <v>555</v>
      </c>
      <c r="G163" s="154"/>
      <c r="H163" s="155"/>
      <c r="I163" s="156"/>
      <c r="J163" s="156"/>
      <c r="K163" s="156"/>
      <c r="L163" s="153"/>
      <c r="M163" s="26"/>
      <c r="N163" s="134" t="s">
        <v>1</v>
      </c>
      <c r="O163" s="135" t="s">
        <v>39</v>
      </c>
      <c r="P163" s="136">
        <f>I163+J163</f>
        <v>0</v>
      </c>
      <c r="Q163" s="136">
        <f>ROUND(I163*H163,2)</f>
        <v>0</v>
      </c>
      <c r="R163" s="136">
        <f>ROUND(J163*H163,2)</f>
        <v>0</v>
      </c>
      <c r="S163" s="137">
        <v>0</v>
      </c>
      <c r="T163" s="137">
        <f>S163*H163</f>
        <v>0</v>
      </c>
      <c r="U163" s="137">
        <v>0</v>
      </c>
      <c r="V163" s="137">
        <f>U163*H163</f>
        <v>0</v>
      </c>
      <c r="W163" s="137">
        <v>0</v>
      </c>
      <c r="X163" s="137">
        <f>W163*H163</f>
        <v>0</v>
      </c>
      <c r="Y163" s="138" t="s">
        <v>1</v>
      </c>
      <c r="AR163" s="139" t="s">
        <v>149</v>
      </c>
      <c r="AT163" s="139" t="s">
        <v>147</v>
      </c>
      <c r="AU163" s="139" t="s">
        <v>84</v>
      </c>
      <c r="AY163" s="14" t="s">
        <v>145</v>
      </c>
      <c r="BE163" s="140">
        <f>IF(O163="základní",K163,0)</f>
        <v>0</v>
      </c>
      <c r="BF163" s="140">
        <f>IF(O163="snížená",K163,0)</f>
        <v>0</v>
      </c>
      <c r="BG163" s="140">
        <f>IF(O163="zákl. přenesená",K163,0)</f>
        <v>0</v>
      </c>
      <c r="BH163" s="140">
        <f>IF(O163="sníž. přenesená",K163,0)</f>
        <v>0</v>
      </c>
      <c r="BI163" s="140">
        <f>IF(O163="nulová",K163,0)</f>
        <v>0</v>
      </c>
      <c r="BJ163" s="14" t="s">
        <v>84</v>
      </c>
      <c r="BK163" s="140">
        <f>ROUND(P163*H163,2)</f>
        <v>0</v>
      </c>
      <c r="BL163" s="14" t="s">
        <v>149</v>
      </c>
      <c r="BM163" s="139" t="s">
        <v>169</v>
      </c>
    </row>
    <row r="164" spans="2:65" s="1" customFormat="1" ht="18.75" customHeight="1">
      <c r="B164" s="127"/>
      <c r="C164" s="202">
        <v>12</v>
      </c>
      <c r="D164" s="202" t="s">
        <v>147</v>
      </c>
      <c r="E164" s="203" t="s">
        <v>556</v>
      </c>
      <c r="F164" s="204" t="s">
        <v>557</v>
      </c>
      <c r="G164" s="205" t="s">
        <v>257</v>
      </c>
      <c r="H164" s="206">
        <v>127.9435</v>
      </c>
      <c r="I164" s="207"/>
      <c r="J164" s="207"/>
      <c r="K164" s="207">
        <f>ROUND(P164*H164,2)</f>
        <v>0</v>
      </c>
      <c r="L164" s="204" t="s">
        <v>1</v>
      </c>
      <c r="M164" s="26"/>
      <c r="N164" s="134" t="s">
        <v>1</v>
      </c>
      <c r="O164" s="135" t="s">
        <v>39</v>
      </c>
      <c r="P164" s="136">
        <f>I164+J164</f>
        <v>0</v>
      </c>
      <c r="Q164" s="136">
        <f>ROUND(I164*H164,2)</f>
        <v>0</v>
      </c>
      <c r="R164" s="136">
        <f>ROUND(J164*H164,2)</f>
        <v>0</v>
      </c>
      <c r="S164" s="137">
        <v>0</v>
      </c>
      <c r="T164" s="137">
        <f>S164*H164</f>
        <v>0</v>
      </c>
      <c r="U164" s="137">
        <v>0</v>
      </c>
      <c r="V164" s="137">
        <f>U164*H164</f>
        <v>0</v>
      </c>
      <c r="W164" s="137">
        <v>0</v>
      </c>
      <c r="X164" s="137">
        <f>W164*H164</f>
        <v>0</v>
      </c>
      <c r="Y164" s="138" t="s">
        <v>1</v>
      </c>
      <c r="AR164" s="139" t="s">
        <v>149</v>
      </c>
      <c r="AT164" s="139" t="s">
        <v>147</v>
      </c>
      <c r="AU164" s="139" t="s">
        <v>84</v>
      </c>
      <c r="AY164" s="14" t="s">
        <v>145</v>
      </c>
      <c r="BE164" s="140">
        <f>IF(O164="základní",K164,0)</f>
        <v>0</v>
      </c>
      <c r="BF164" s="140">
        <f>IF(O164="snížená",K164,0)</f>
        <v>0</v>
      </c>
      <c r="BG164" s="140">
        <f>IF(O164="zákl. přenesená",K164,0)</f>
        <v>0</v>
      </c>
      <c r="BH164" s="140">
        <f>IF(O164="sníž. přenesená",K164,0)</f>
        <v>0</v>
      </c>
      <c r="BI164" s="140">
        <f>IF(O164="nulová",K164,0)</f>
        <v>0</v>
      </c>
      <c r="BJ164" s="14" t="s">
        <v>84</v>
      </c>
      <c r="BK164" s="140">
        <f>ROUND(P164*H164,2)</f>
        <v>0</v>
      </c>
      <c r="BL164" s="14" t="s">
        <v>149</v>
      </c>
      <c r="BM164" s="139" t="s">
        <v>170</v>
      </c>
    </row>
    <row r="165" spans="2:51" s="12" customFormat="1" ht="12">
      <c r="B165" s="141"/>
      <c r="D165" s="142" t="s">
        <v>151</v>
      </c>
      <c r="E165" s="143"/>
      <c r="F165" s="144" t="s">
        <v>558</v>
      </c>
      <c r="H165" s="143">
        <v>0.504</v>
      </c>
      <c r="M165" s="141"/>
      <c r="N165" s="145"/>
      <c r="Y165" s="146"/>
      <c r="AT165" s="143" t="s">
        <v>151</v>
      </c>
      <c r="AU165" s="143" t="s">
        <v>84</v>
      </c>
      <c r="AV165" s="12" t="s">
        <v>84</v>
      </c>
      <c r="AW165" s="12" t="s">
        <v>4</v>
      </c>
      <c r="AX165" s="12" t="s">
        <v>76</v>
      </c>
      <c r="AY165" s="143" t="s">
        <v>145</v>
      </c>
    </row>
    <row r="166" spans="2:51" s="12" customFormat="1" ht="12">
      <c r="B166" s="141"/>
      <c r="D166" s="142" t="s">
        <v>151</v>
      </c>
      <c r="E166" s="143"/>
      <c r="F166" s="144" t="s">
        <v>559</v>
      </c>
      <c r="H166" s="143">
        <v>10.36</v>
      </c>
      <c r="M166" s="141"/>
      <c r="N166" s="145"/>
      <c r="Y166" s="146"/>
      <c r="AT166" s="143" t="s">
        <v>151</v>
      </c>
      <c r="AU166" s="143" t="s">
        <v>84</v>
      </c>
      <c r="AV166" s="12" t="s">
        <v>84</v>
      </c>
      <c r="AW166" s="12" t="s">
        <v>4</v>
      </c>
      <c r="AX166" s="12" t="s">
        <v>76</v>
      </c>
      <c r="AY166" s="143" t="s">
        <v>145</v>
      </c>
    </row>
    <row r="167" spans="2:51" s="12" customFormat="1" ht="12">
      <c r="B167" s="141"/>
      <c r="D167" s="142" t="s">
        <v>151</v>
      </c>
      <c r="E167" s="143"/>
      <c r="F167" s="144" t="s">
        <v>560</v>
      </c>
      <c r="H167" s="143">
        <v>65.408</v>
      </c>
      <c r="M167" s="141"/>
      <c r="N167" s="145"/>
      <c r="Y167" s="146"/>
      <c r="AT167" s="143" t="s">
        <v>151</v>
      </c>
      <c r="AU167" s="143" t="s">
        <v>84</v>
      </c>
      <c r="AV167" s="12" t="s">
        <v>84</v>
      </c>
      <c r="AW167" s="12" t="s">
        <v>4</v>
      </c>
      <c r="AX167" s="12" t="s">
        <v>76</v>
      </c>
      <c r="AY167" s="143" t="s">
        <v>145</v>
      </c>
    </row>
    <row r="168" spans="2:51" s="12" customFormat="1" ht="12">
      <c r="B168" s="141"/>
      <c r="D168" s="142" t="s">
        <v>151</v>
      </c>
      <c r="E168" s="143"/>
      <c r="F168" s="144" t="s">
        <v>561</v>
      </c>
      <c r="H168" s="143">
        <v>9.68</v>
      </c>
      <c r="M168" s="141"/>
      <c r="N168" s="145"/>
      <c r="Y168" s="146"/>
      <c r="AT168" s="143" t="s">
        <v>151</v>
      </c>
      <c r="AU168" s="143" t="s">
        <v>84</v>
      </c>
      <c r="AV168" s="12" t="s">
        <v>84</v>
      </c>
      <c r="AW168" s="12" t="s">
        <v>4</v>
      </c>
      <c r="AX168" s="12" t="s">
        <v>76</v>
      </c>
      <c r="AY168" s="143" t="s">
        <v>145</v>
      </c>
    </row>
    <row r="169" spans="2:51" s="12" customFormat="1" ht="12">
      <c r="B169" s="141"/>
      <c r="D169" s="142" t="s">
        <v>151</v>
      </c>
      <c r="E169" s="143"/>
      <c r="F169" s="144" t="s">
        <v>562</v>
      </c>
      <c r="H169" s="143">
        <v>28.304</v>
      </c>
      <c r="M169" s="141"/>
      <c r="N169" s="145"/>
      <c r="Y169" s="146"/>
      <c r="AT169" s="143" t="s">
        <v>151</v>
      </c>
      <c r="AU169" s="143" t="s">
        <v>84</v>
      </c>
      <c r="AV169" s="12" t="s">
        <v>84</v>
      </c>
      <c r="AW169" s="12" t="s">
        <v>4</v>
      </c>
      <c r="AX169" s="12" t="s">
        <v>76</v>
      </c>
      <c r="AY169" s="143" t="s">
        <v>145</v>
      </c>
    </row>
    <row r="170" spans="2:51" s="12" customFormat="1" ht="12">
      <c r="B170" s="141"/>
      <c r="D170" s="142" t="s">
        <v>151</v>
      </c>
      <c r="E170" s="143"/>
      <c r="F170" s="150" t="s">
        <v>1830</v>
      </c>
      <c r="H170" s="143">
        <v>10.5</v>
      </c>
      <c r="M170" s="141"/>
      <c r="N170" s="145"/>
      <c r="Y170" s="146"/>
      <c r="AT170" s="143" t="s">
        <v>151</v>
      </c>
      <c r="AU170" s="143" t="s">
        <v>84</v>
      </c>
      <c r="AV170" s="12" t="s">
        <v>84</v>
      </c>
      <c r="AW170" s="12" t="s">
        <v>4</v>
      </c>
      <c r="AX170" s="12" t="s">
        <v>76</v>
      </c>
      <c r="AY170" s="143" t="s">
        <v>145</v>
      </c>
    </row>
    <row r="171" spans="2:51" s="12" customFormat="1" ht="12">
      <c r="B171" s="141"/>
      <c r="D171" s="142" t="s">
        <v>151</v>
      </c>
      <c r="E171" s="143"/>
      <c r="F171" s="150" t="s">
        <v>1831</v>
      </c>
      <c r="H171" s="143">
        <v>3.1875</v>
      </c>
      <c r="M171" s="141"/>
      <c r="N171" s="145"/>
      <c r="Y171" s="146"/>
      <c r="AT171" s="143" t="s">
        <v>151</v>
      </c>
      <c r="AU171" s="143" t="s">
        <v>84</v>
      </c>
      <c r="AV171" s="12" t="s">
        <v>84</v>
      </c>
      <c r="AW171" s="12" t="s">
        <v>4</v>
      </c>
      <c r="AX171" s="12" t="s">
        <v>76</v>
      </c>
      <c r="AY171" s="143" t="s">
        <v>145</v>
      </c>
    </row>
    <row r="172" spans="2:65" s="1" customFormat="1" ht="18.75" customHeight="1">
      <c r="B172" s="127"/>
      <c r="C172" s="128">
        <v>13</v>
      </c>
      <c r="D172" s="128" t="s">
        <v>147</v>
      </c>
      <c r="E172" s="129" t="s">
        <v>436</v>
      </c>
      <c r="F172" s="130" t="s">
        <v>437</v>
      </c>
      <c r="G172" s="131" t="s">
        <v>271</v>
      </c>
      <c r="H172" s="132">
        <v>28.564</v>
      </c>
      <c r="I172" s="133"/>
      <c r="J172" s="133"/>
      <c r="K172" s="133">
        <f>ROUND(P172*H172,2)</f>
        <v>0</v>
      </c>
      <c r="L172" s="130" t="s">
        <v>1</v>
      </c>
      <c r="M172" s="26"/>
      <c r="N172" s="134" t="s">
        <v>1</v>
      </c>
      <c r="O172" s="135" t="s">
        <v>39</v>
      </c>
      <c r="P172" s="136">
        <f>I172+J172</f>
        <v>0</v>
      </c>
      <c r="Q172" s="136">
        <f>ROUND(I172*H172,2)</f>
        <v>0</v>
      </c>
      <c r="R172" s="136">
        <f>ROUND(J172*H172,2)</f>
        <v>0</v>
      </c>
      <c r="S172" s="137">
        <v>0</v>
      </c>
      <c r="T172" s="137">
        <f>S172*H172</f>
        <v>0</v>
      </c>
      <c r="U172" s="137">
        <v>0</v>
      </c>
      <c r="V172" s="137">
        <f>U172*H172</f>
        <v>0</v>
      </c>
      <c r="W172" s="137">
        <v>0</v>
      </c>
      <c r="X172" s="137">
        <f>W172*H172</f>
        <v>0</v>
      </c>
      <c r="Y172" s="138" t="s">
        <v>1</v>
      </c>
      <c r="AR172" s="139" t="s">
        <v>149</v>
      </c>
      <c r="AT172" s="139" t="s">
        <v>147</v>
      </c>
      <c r="AU172" s="139" t="s">
        <v>84</v>
      </c>
      <c r="AY172" s="14" t="s">
        <v>145</v>
      </c>
      <c r="BE172" s="140">
        <f>IF(O172="základní",K172,0)</f>
        <v>0</v>
      </c>
      <c r="BF172" s="140">
        <f>IF(O172="snížená",K172,0)</f>
        <v>0</v>
      </c>
      <c r="BG172" s="140">
        <f>IF(O172="zákl. přenesená",K172,0)</f>
        <v>0</v>
      </c>
      <c r="BH172" s="140">
        <f>IF(O172="sníž. přenesená",K172,0)</f>
        <v>0</v>
      </c>
      <c r="BI172" s="140">
        <f>IF(O172="nulová",K172,0)</f>
        <v>0</v>
      </c>
      <c r="BJ172" s="14" t="s">
        <v>84</v>
      </c>
      <c r="BK172" s="140">
        <f>ROUND(P172*H172,2)</f>
        <v>0</v>
      </c>
      <c r="BL172" s="14" t="s">
        <v>149</v>
      </c>
      <c r="BM172" s="139" t="s">
        <v>170</v>
      </c>
    </row>
    <row r="173" spans="2:51" s="12" customFormat="1" ht="12">
      <c r="B173" s="141"/>
      <c r="D173" s="142" t="s">
        <v>151</v>
      </c>
      <c r="E173" s="143"/>
      <c r="F173" s="144" t="s">
        <v>563</v>
      </c>
      <c r="H173" s="143">
        <v>28.564</v>
      </c>
      <c r="M173" s="141"/>
      <c r="N173" s="145"/>
      <c r="Y173" s="146"/>
      <c r="AT173" s="143" t="s">
        <v>151</v>
      </c>
      <c r="AU173" s="143" t="s">
        <v>84</v>
      </c>
      <c r="AV173" s="12" t="s">
        <v>84</v>
      </c>
      <c r="AW173" s="12" t="s">
        <v>4</v>
      </c>
      <c r="AX173" s="12" t="s">
        <v>76</v>
      </c>
      <c r="AY173" s="143" t="s">
        <v>145</v>
      </c>
    </row>
    <row r="174" spans="2:65" s="1" customFormat="1" ht="18.75" customHeight="1">
      <c r="B174" s="127"/>
      <c r="C174" s="128">
        <v>14</v>
      </c>
      <c r="D174" s="128" t="s">
        <v>147</v>
      </c>
      <c r="E174" s="129" t="s">
        <v>564</v>
      </c>
      <c r="F174" s="130" t="s">
        <v>565</v>
      </c>
      <c r="G174" s="131" t="s">
        <v>257</v>
      </c>
      <c r="H174" s="132">
        <v>16.68</v>
      </c>
      <c r="I174" s="133"/>
      <c r="J174" s="133"/>
      <c r="K174" s="133">
        <f>ROUND(P174*H174,2)</f>
        <v>0</v>
      </c>
      <c r="L174" s="130" t="s">
        <v>1</v>
      </c>
      <c r="M174" s="26"/>
      <c r="N174" s="134" t="s">
        <v>1</v>
      </c>
      <c r="O174" s="135" t="s">
        <v>39</v>
      </c>
      <c r="P174" s="136">
        <f>I174+J174</f>
        <v>0</v>
      </c>
      <c r="Q174" s="136">
        <f>ROUND(I174*H174,2)</f>
        <v>0</v>
      </c>
      <c r="R174" s="136">
        <f>ROUND(J174*H174,2)</f>
        <v>0</v>
      </c>
      <c r="S174" s="137">
        <v>0</v>
      </c>
      <c r="T174" s="137">
        <f>S174*H174</f>
        <v>0</v>
      </c>
      <c r="U174" s="137">
        <v>0</v>
      </c>
      <c r="V174" s="137">
        <f>U174*H174</f>
        <v>0</v>
      </c>
      <c r="W174" s="137">
        <v>0</v>
      </c>
      <c r="X174" s="137">
        <f>W174*H174</f>
        <v>0</v>
      </c>
      <c r="Y174" s="138" t="s">
        <v>1</v>
      </c>
      <c r="AR174" s="139" t="s">
        <v>149</v>
      </c>
      <c r="AT174" s="139" t="s">
        <v>147</v>
      </c>
      <c r="AU174" s="139" t="s">
        <v>84</v>
      </c>
      <c r="AY174" s="14" t="s">
        <v>145</v>
      </c>
      <c r="BE174" s="140">
        <f>IF(O174="základní",K174,0)</f>
        <v>0</v>
      </c>
      <c r="BF174" s="140">
        <f>IF(O174="snížená",K174,0)</f>
        <v>0</v>
      </c>
      <c r="BG174" s="140">
        <f>IF(O174="zákl. přenesená",K174,0)</f>
        <v>0</v>
      </c>
      <c r="BH174" s="140">
        <f>IF(O174="sníž. přenesená",K174,0)</f>
        <v>0</v>
      </c>
      <c r="BI174" s="140">
        <f>IF(O174="nulová",K174,0)</f>
        <v>0</v>
      </c>
      <c r="BJ174" s="14" t="s">
        <v>84</v>
      </c>
      <c r="BK174" s="140">
        <f>ROUND(P174*H174,2)</f>
        <v>0</v>
      </c>
      <c r="BL174" s="14" t="s">
        <v>149</v>
      </c>
      <c r="BM174" s="139" t="s">
        <v>170</v>
      </c>
    </row>
    <row r="175" spans="2:51" s="12" customFormat="1" ht="12">
      <c r="B175" s="141"/>
      <c r="D175" s="142" t="s">
        <v>151</v>
      </c>
      <c r="E175" s="143"/>
      <c r="F175" s="144" t="s">
        <v>566</v>
      </c>
      <c r="H175" s="143">
        <v>0.324</v>
      </c>
      <c r="M175" s="141"/>
      <c r="N175" s="145"/>
      <c r="Y175" s="146"/>
      <c r="AT175" s="143" t="s">
        <v>151</v>
      </c>
      <c r="AU175" s="143" t="s">
        <v>84</v>
      </c>
      <c r="AV175" s="12" t="s">
        <v>84</v>
      </c>
      <c r="AW175" s="12" t="s">
        <v>4</v>
      </c>
      <c r="AX175" s="12" t="s">
        <v>76</v>
      </c>
      <c r="AY175" s="143" t="s">
        <v>145</v>
      </c>
    </row>
    <row r="176" spans="2:51" s="12" customFormat="1" ht="12">
      <c r="B176" s="141"/>
      <c r="D176" s="142" t="s">
        <v>151</v>
      </c>
      <c r="E176" s="143"/>
      <c r="F176" s="144" t="s">
        <v>567</v>
      </c>
      <c r="H176" s="143">
        <v>13.986</v>
      </c>
      <c r="M176" s="141"/>
      <c r="N176" s="145"/>
      <c r="Y176" s="146"/>
      <c r="AT176" s="143" t="s">
        <v>151</v>
      </c>
      <c r="AU176" s="143" t="s">
        <v>84</v>
      </c>
      <c r="AV176" s="12" t="s">
        <v>84</v>
      </c>
      <c r="AW176" s="12" t="s">
        <v>4</v>
      </c>
      <c r="AX176" s="12" t="s">
        <v>76</v>
      </c>
      <c r="AY176" s="143" t="s">
        <v>145</v>
      </c>
    </row>
    <row r="177" spans="2:51" s="12" customFormat="1" ht="12">
      <c r="B177" s="141"/>
      <c r="D177" s="142" t="s">
        <v>151</v>
      </c>
      <c r="E177" s="143"/>
      <c r="F177" s="144" t="s">
        <v>568</v>
      </c>
      <c r="H177" s="143">
        <v>2.37</v>
      </c>
      <c r="M177" s="141"/>
      <c r="N177" s="145"/>
      <c r="Y177" s="146"/>
      <c r="AT177" s="143" t="s">
        <v>151</v>
      </c>
      <c r="AU177" s="143" t="s">
        <v>84</v>
      </c>
      <c r="AV177" s="12" t="s">
        <v>84</v>
      </c>
      <c r="AW177" s="12" t="s">
        <v>4</v>
      </c>
      <c r="AX177" s="12" t="s">
        <v>76</v>
      </c>
      <c r="AY177" s="143" t="s">
        <v>145</v>
      </c>
    </row>
    <row r="178" spans="2:65" s="1" customFormat="1" ht="18.75" customHeight="1">
      <c r="B178" s="127"/>
      <c r="C178" s="128">
        <v>15</v>
      </c>
      <c r="D178" s="128" t="s">
        <v>147</v>
      </c>
      <c r="E178" s="129" t="s">
        <v>569</v>
      </c>
      <c r="F178" s="130" t="s">
        <v>570</v>
      </c>
      <c r="G178" s="131" t="s">
        <v>257</v>
      </c>
      <c r="H178" s="132">
        <v>9.06</v>
      </c>
      <c r="I178" s="133"/>
      <c r="J178" s="133"/>
      <c r="K178" s="133">
        <f>ROUND(P178*H178,2)</f>
        <v>0</v>
      </c>
      <c r="L178" s="130" t="s">
        <v>1</v>
      </c>
      <c r="M178" s="26"/>
      <c r="N178" s="134" t="s">
        <v>1</v>
      </c>
      <c r="O178" s="135" t="s">
        <v>39</v>
      </c>
      <c r="P178" s="136">
        <f>I178+J178</f>
        <v>0</v>
      </c>
      <c r="Q178" s="136">
        <f>ROUND(I178*H178,2)</f>
        <v>0</v>
      </c>
      <c r="R178" s="136">
        <f>ROUND(J178*H178,2)</f>
        <v>0</v>
      </c>
      <c r="S178" s="137">
        <v>0</v>
      </c>
      <c r="T178" s="137">
        <f>S178*H178</f>
        <v>0</v>
      </c>
      <c r="U178" s="137">
        <v>0</v>
      </c>
      <c r="V178" s="137">
        <f>U178*H178</f>
        <v>0</v>
      </c>
      <c r="W178" s="137">
        <v>0</v>
      </c>
      <c r="X178" s="137">
        <f>W178*H178</f>
        <v>0</v>
      </c>
      <c r="Y178" s="138" t="s">
        <v>1</v>
      </c>
      <c r="AR178" s="139" t="s">
        <v>149</v>
      </c>
      <c r="AT178" s="139" t="s">
        <v>147</v>
      </c>
      <c r="AU178" s="139" t="s">
        <v>84</v>
      </c>
      <c r="AY178" s="14" t="s">
        <v>145</v>
      </c>
      <c r="BE178" s="140">
        <f>IF(O178="základní",K178,0)</f>
        <v>0</v>
      </c>
      <c r="BF178" s="140">
        <f>IF(O178="snížená",K178,0)</f>
        <v>0</v>
      </c>
      <c r="BG178" s="140">
        <f>IF(O178="zákl. přenesená",K178,0)</f>
        <v>0</v>
      </c>
      <c r="BH178" s="140">
        <f>IF(O178="sníž. přenesená",K178,0)</f>
        <v>0</v>
      </c>
      <c r="BI178" s="140">
        <f>IF(O178="nulová",K178,0)</f>
        <v>0</v>
      </c>
      <c r="BJ178" s="14" t="s">
        <v>84</v>
      </c>
      <c r="BK178" s="140">
        <f>ROUND(P178*H178,2)</f>
        <v>0</v>
      </c>
      <c r="BL178" s="14" t="s">
        <v>149</v>
      </c>
      <c r="BM178" s="139" t="s">
        <v>170</v>
      </c>
    </row>
    <row r="179" spans="2:51" s="12" customFormat="1" ht="12">
      <c r="B179" s="141"/>
      <c r="D179" s="142" t="s">
        <v>151</v>
      </c>
      <c r="E179" s="143"/>
      <c r="F179" s="144" t="s">
        <v>571</v>
      </c>
      <c r="H179" s="143">
        <v>9.06</v>
      </c>
      <c r="M179" s="141"/>
      <c r="N179" s="145"/>
      <c r="Y179" s="146"/>
      <c r="AT179" s="143" t="s">
        <v>151</v>
      </c>
      <c r="AU179" s="143" t="s">
        <v>84</v>
      </c>
      <c r="AV179" s="12" t="s">
        <v>84</v>
      </c>
      <c r="AW179" s="12" t="s">
        <v>4</v>
      </c>
      <c r="AX179" s="12" t="s">
        <v>76</v>
      </c>
      <c r="AY179" s="143" t="s">
        <v>145</v>
      </c>
    </row>
    <row r="180" spans="2:65" s="1" customFormat="1" ht="18.75" customHeight="1">
      <c r="B180" s="127"/>
      <c r="C180" s="128">
        <v>16</v>
      </c>
      <c r="D180" s="128" t="s">
        <v>147</v>
      </c>
      <c r="E180" s="129" t="s">
        <v>572</v>
      </c>
      <c r="F180" s="130" t="s">
        <v>573</v>
      </c>
      <c r="G180" s="131" t="s">
        <v>244</v>
      </c>
      <c r="H180" s="132">
        <v>30.2</v>
      </c>
      <c r="I180" s="133"/>
      <c r="J180" s="133"/>
      <c r="K180" s="133">
        <f>ROUND(P180*H180,2)</f>
        <v>0</v>
      </c>
      <c r="L180" s="130" t="s">
        <v>1</v>
      </c>
      <c r="M180" s="26"/>
      <c r="N180" s="134" t="s">
        <v>1</v>
      </c>
      <c r="O180" s="135" t="s">
        <v>39</v>
      </c>
      <c r="P180" s="136">
        <f>I180+J180</f>
        <v>0</v>
      </c>
      <c r="Q180" s="136">
        <f>ROUND(I180*H180,2)</f>
        <v>0</v>
      </c>
      <c r="R180" s="136">
        <f>ROUND(J180*H180,2)</f>
        <v>0</v>
      </c>
      <c r="S180" s="137">
        <v>0</v>
      </c>
      <c r="T180" s="137">
        <f>S180*H180</f>
        <v>0</v>
      </c>
      <c r="U180" s="137">
        <v>0</v>
      </c>
      <c r="V180" s="137">
        <f>U180*H180</f>
        <v>0</v>
      </c>
      <c r="W180" s="137">
        <v>0</v>
      </c>
      <c r="X180" s="137">
        <f>W180*H180</f>
        <v>0</v>
      </c>
      <c r="Y180" s="138" t="s">
        <v>1</v>
      </c>
      <c r="AR180" s="139" t="s">
        <v>149</v>
      </c>
      <c r="AT180" s="139" t="s">
        <v>147</v>
      </c>
      <c r="AU180" s="139" t="s">
        <v>84</v>
      </c>
      <c r="AY180" s="14" t="s">
        <v>145</v>
      </c>
      <c r="BE180" s="140">
        <f>IF(O180="základní",K180,0)</f>
        <v>0</v>
      </c>
      <c r="BF180" s="140">
        <f>IF(O180="snížená",K180,0)</f>
        <v>0</v>
      </c>
      <c r="BG180" s="140">
        <f>IF(O180="zákl. přenesená",K180,0)</f>
        <v>0</v>
      </c>
      <c r="BH180" s="140">
        <f>IF(O180="sníž. přenesená",K180,0)</f>
        <v>0</v>
      </c>
      <c r="BI180" s="140">
        <f>IF(O180="nulová",K180,0)</f>
        <v>0</v>
      </c>
      <c r="BJ180" s="14" t="s">
        <v>84</v>
      </c>
      <c r="BK180" s="140">
        <f>ROUND(P180*H180,2)</f>
        <v>0</v>
      </c>
      <c r="BL180" s="14" t="s">
        <v>149</v>
      </c>
      <c r="BM180" s="139" t="s">
        <v>170</v>
      </c>
    </row>
    <row r="181" spans="2:51" s="12" customFormat="1" ht="12">
      <c r="B181" s="141"/>
      <c r="D181" s="142" t="s">
        <v>151</v>
      </c>
      <c r="E181" s="143"/>
      <c r="F181" s="144" t="s">
        <v>574</v>
      </c>
      <c r="H181" s="143">
        <v>30.2</v>
      </c>
      <c r="M181" s="141"/>
      <c r="N181" s="145"/>
      <c r="Y181" s="146"/>
      <c r="AT181" s="143" t="s">
        <v>151</v>
      </c>
      <c r="AU181" s="143" t="s">
        <v>84</v>
      </c>
      <c r="AV181" s="12" t="s">
        <v>84</v>
      </c>
      <c r="AW181" s="12" t="s">
        <v>4</v>
      </c>
      <c r="AX181" s="12" t="s">
        <v>76</v>
      </c>
      <c r="AY181" s="143" t="s">
        <v>145</v>
      </c>
    </row>
    <row r="182" spans="2:65" s="1" customFormat="1" ht="18.75" customHeight="1">
      <c r="B182" s="127"/>
      <c r="C182" s="128">
        <v>17</v>
      </c>
      <c r="D182" s="128" t="s">
        <v>147</v>
      </c>
      <c r="E182" s="129" t="s">
        <v>575</v>
      </c>
      <c r="F182" s="130" t="s">
        <v>576</v>
      </c>
      <c r="G182" s="131" t="s">
        <v>244</v>
      </c>
      <c r="H182" s="132">
        <v>30.2</v>
      </c>
      <c r="I182" s="133"/>
      <c r="J182" s="133"/>
      <c r="K182" s="133">
        <f>ROUND(P182*H182,2)</f>
        <v>0</v>
      </c>
      <c r="L182" s="130" t="s">
        <v>1</v>
      </c>
      <c r="M182" s="26"/>
      <c r="N182" s="134" t="s">
        <v>1</v>
      </c>
      <c r="O182" s="135" t="s">
        <v>39</v>
      </c>
      <c r="P182" s="136">
        <f>I182+J182</f>
        <v>0</v>
      </c>
      <c r="Q182" s="136">
        <f>ROUND(I182*H182,2)</f>
        <v>0</v>
      </c>
      <c r="R182" s="136">
        <f>ROUND(J182*H182,2)</f>
        <v>0</v>
      </c>
      <c r="S182" s="137">
        <v>0</v>
      </c>
      <c r="T182" s="137">
        <f>S182*H182</f>
        <v>0</v>
      </c>
      <c r="U182" s="137">
        <v>0</v>
      </c>
      <c r="V182" s="137">
        <f>U182*H182</f>
        <v>0</v>
      </c>
      <c r="W182" s="137">
        <v>0</v>
      </c>
      <c r="X182" s="137">
        <f>W182*H182</f>
        <v>0</v>
      </c>
      <c r="Y182" s="138" t="s">
        <v>1</v>
      </c>
      <c r="AR182" s="139" t="s">
        <v>149</v>
      </c>
      <c r="AT182" s="139" t="s">
        <v>147</v>
      </c>
      <c r="AU182" s="139" t="s">
        <v>84</v>
      </c>
      <c r="AY182" s="14" t="s">
        <v>145</v>
      </c>
      <c r="BE182" s="140">
        <f>IF(O182="základní",K182,0)</f>
        <v>0</v>
      </c>
      <c r="BF182" s="140">
        <f>IF(O182="snížená",K182,0)</f>
        <v>0</v>
      </c>
      <c r="BG182" s="140">
        <f>IF(O182="zákl. přenesená",K182,0)</f>
        <v>0</v>
      </c>
      <c r="BH182" s="140">
        <f>IF(O182="sníž. přenesená",K182,0)</f>
        <v>0</v>
      </c>
      <c r="BI182" s="140">
        <f>IF(O182="nulová",K182,0)</f>
        <v>0</v>
      </c>
      <c r="BJ182" s="14" t="s">
        <v>84</v>
      </c>
      <c r="BK182" s="140">
        <f>ROUND(P182*H182,2)</f>
        <v>0</v>
      </c>
      <c r="BL182" s="14" t="s">
        <v>149</v>
      </c>
      <c r="BM182" s="139" t="s">
        <v>170</v>
      </c>
    </row>
    <row r="183" spans="2:65" s="1" customFormat="1" ht="18.75" customHeight="1">
      <c r="B183" s="127"/>
      <c r="C183" s="128">
        <v>18</v>
      </c>
      <c r="D183" s="128" t="s">
        <v>147</v>
      </c>
      <c r="E183" s="129" t="s">
        <v>442</v>
      </c>
      <c r="F183" s="130" t="s">
        <v>443</v>
      </c>
      <c r="G183" s="131" t="s">
        <v>244</v>
      </c>
      <c r="H183" s="132">
        <v>139.7</v>
      </c>
      <c r="I183" s="133"/>
      <c r="J183" s="133"/>
      <c r="K183" s="133">
        <f>ROUND(P183*H183,2)</f>
        <v>0</v>
      </c>
      <c r="L183" s="130" t="s">
        <v>1</v>
      </c>
      <c r="M183" s="26"/>
      <c r="N183" s="134" t="s">
        <v>1</v>
      </c>
      <c r="O183" s="135" t="s">
        <v>39</v>
      </c>
      <c r="P183" s="136">
        <f>I183+J183</f>
        <v>0</v>
      </c>
      <c r="Q183" s="136">
        <f>ROUND(I183*H183,2)</f>
        <v>0</v>
      </c>
      <c r="R183" s="136">
        <f>ROUND(J183*H183,2)</f>
        <v>0</v>
      </c>
      <c r="S183" s="137">
        <v>0</v>
      </c>
      <c r="T183" s="137">
        <f>S183*H183</f>
        <v>0</v>
      </c>
      <c r="U183" s="137">
        <v>0</v>
      </c>
      <c r="V183" s="137">
        <f>U183*H183</f>
        <v>0</v>
      </c>
      <c r="W183" s="137">
        <v>0</v>
      </c>
      <c r="X183" s="137">
        <f>W183*H183</f>
        <v>0</v>
      </c>
      <c r="Y183" s="138" t="s">
        <v>1</v>
      </c>
      <c r="AR183" s="139" t="s">
        <v>149</v>
      </c>
      <c r="AT183" s="139" t="s">
        <v>147</v>
      </c>
      <c r="AU183" s="139" t="s">
        <v>84</v>
      </c>
      <c r="AY183" s="14" t="s">
        <v>145</v>
      </c>
      <c r="BE183" s="140">
        <f>IF(O183="základní",K183,0)</f>
        <v>0</v>
      </c>
      <c r="BF183" s="140">
        <f>IF(O183="snížená",K183,0)</f>
        <v>0</v>
      </c>
      <c r="BG183" s="140">
        <f>IF(O183="zákl. přenesená",K183,0)</f>
        <v>0</v>
      </c>
      <c r="BH183" s="140">
        <f>IF(O183="sníž. přenesená",K183,0)</f>
        <v>0</v>
      </c>
      <c r="BI183" s="140">
        <f>IF(O183="nulová",K183,0)</f>
        <v>0</v>
      </c>
      <c r="BJ183" s="14" t="s">
        <v>84</v>
      </c>
      <c r="BK183" s="140">
        <f>ROUND(P183*H183,2)</f>
        <v>0</v>
      </c>
      <c r="BL183" s="14" t="s">
        <v>149</v>
      </c>
      <c r="BM183" s="139" t="s">
        <v>170</v>
      </c>
    </row>
    <row r="184" spans="2:51" s="12" customFormat="1" ht="12">
      <c r="B184" s="141"/>
      <c r="D184" s="142" t="s">
        <v>151</v>
      </c>
      <c r="E184" s="143"/>
      <c r="F184" s="144" t="s">
        <v>577</v>
      </c>
      <c r="H184" s="143">
        <v>5.04</v>
      </c>
      <c r="M184" s="141"/>
      <c r="N184" s="145"/>
      <c r="Y184" s="146"/>
      <c r="AT184" s="143" t="s">
        <v>151</v>
      </c>
      <c r="AU184" s="143" t="s">
        <v>84</v>
      </c>
      <c r="AV184" s="12" t="s">
        <v>84</v>
      </c>
      <c r="AW184" s="12" t="s">
        <v>4</v>
      </c>
      <c r="AX184" s="12" t="s">
        <v>76</v>
      </c>
      <c r="AY184" s="143" t="s">
        <v>145</v>
      </c>
    </row>
    <row r="185" spans="2:51" s="12" customFormat="1" ht="12">
      <c r="B185" s="141"/>
      <c r="D185" s="142" t="s">
        <v>151</v>
      </c>
      <c r="E185" s="143"/>
      <c r="F185" s="144" t="s">
        <v>578</v>
      </c>
      <c r="H185" s="143">
        <v>111</v>
      </c>
      <c r="M185" s="141"/>
      <c r="N185" s="145"/>
      <c r="Y185" s="146"/>
      <c r="AT185" s="143" t="s">
        <v>151</v>
      </c>
      <c r="AU185" s="143" t="s">
        <v>84</v>
      </c>
      <c r="AV185" s="12" t="s">
        <v>84</v>
      </c>
      <c r="AW185" s="12" t="s">
        <v>4</v>
      </c>
      <c r="AX185" s="12" t="s">
        <v>76</v>
      </c>
      <c r="AY185" s="143" t="s">
        <v>145</v>
      </c>
    </row>
    <row r="186" spans="2:51" s="12" customFormat="1" ht="12">
      <c r="B186" s="141"/>
      <c r="D186" s="142" t="s">
        <v>151</v>
      </c>
      <c r="E186" s="143"/>
      <c r="F186" s="144" t="s">
        <v>579</v>
      </c>
      <c r="H186" s="143">
        <v>23.66</v>
      </c>
      <c r="M186" s="141"/>
      <c r="N186" s="145"/>
      <c r="Y186" s="146"/>
      <c r="AT186" s="143" t="s">
        <v>151</v>
      </c>
      <c r="AU186" s="143" t="s">
        <v>84</v>
      </c>
      <c r="AV186" s="12" t="s">
        <v>84</v>
      </c>
      <c r="AW186" s="12" t="s">
        <v>4</v>
      </c>
      <c r="AX186" s="12" t="s">
        <v>76</v>
      </c>
      <c r="AY186" s="143" t="s">
        <v>145</v>
      </c>
    </row>
    <row r="187" spans="2:65" s="1" customFormat="1" ht="18.75" customHeight="1">
      <c r="B187" s="127"/>
      <c r="C187" s="128">
        <v>19</v>
      </c>
      <c r="D187" s="128" t="s">
        <v>147</v>
      </c>
      <c r="E187" s="129" t="s">
        <v>445</v>
      </c>
      <c r="F187" s="130" t="s">
        <v>446</v>
      </c>
      <c r="G187" s="131" t="s">
        <v>244</v>
      </c>
      <c r="H187" s="132">
        <v>139.7</v>
      </c>
      <c r="I187" s="133"/>
      <c r="J187" s="133"/>
      <c r="K187" s="133">
        <f>ROUND(P187*H187,2)</f>
        <v>0</v>
      </c>
      <c r="L187" s="130" t="s">
        <v>1</v>
      </c>
      <c r="M187" s="26"/>
      <c r="N187" s="134" t="s">
        <v>1</v>
      </c>
      <c r="O187" s="135" t="s">
        <v>39</v>
      </c>
      <c r="P187" s="136">
        <f>I187+J187</f>
        <v>0</v>
      </c>
      <c r="Q187" s="136">
        <f>ROUND(I187*H187,2)</f>
        <v>0</v>
      </c>
      <c r="R187" s="136">
        <f>ROUND(J187*H187,2)</f>
        <v>0</v>
      </c>
      <c r="S187" s="137">
        <v>0</v>
      </c>
      <c r="T187" s="137">
        <f>S187*H187</f>
        <v>0</v>
      </c>
      <c r="U187" s="137">
        <v>0</v>
      </c>
      <c r="V187" s="137">
        <f>U187*H187</f>
        <v>0</v>
      </c>
      <c r="W187" s="137">
        <v>0</v>
      </c>
      <c r="X187" s="137">
        <f>W187*H187</f>
        <v>0</v>
      </c>
      <c r="Y187" s="138" t="s">
        <v>1</v>
      </c>
      <c r="AR187" s="139" t="s">
        <v>149</v>
      </c>
      <c r="AT187" s="139" t="s">
        <v>147</v>
      </c>
      <c r="AU187" s="139" t="s">
        <v>84</v>
      </c>
      <c r="AY187" s="14" t="s">
        <v>145</v>
      </c>
      <c r="BE187" s="140">
        <f>IF(O187="základní",K187,0)</f>
        <v>0</v>
      </c>
      <c r="BF187" s="140">
        <f>IF(O187="snížená",K187,0)</f>
        <v>0</v>
      </c>
      <c r="BG187" s="140">
        <f>IF(O187="zákl. přenesená",K187,0)</f>
        <v>0</v>
      </c>
      <c r="BH187" s="140">
        <f>IF(O187="sníž. přenesená",K187,0)</f>
        <v>0</v>
      </c>
      <c r="BI187" s="140">
        <f>IF(O187="nulová",K187,0)</f>
        <v>0</v>
      </c>
      <c r="BJ187" s="14" t="s">
        <v>84</v>
      </c>
      <c r="BK187" s="140">
        <f>ROUND(P187*H187,2)</f>
        <v>0</v>
      </c>
      <c r="BL187" s="14" t="s">
        <v>149</v>
      </c>
      <c r="BM187" s="139" t="s">
        <v>170</v>
      </c>
    </row>
    <row r="188" spans="2:65" s="1" customFormat="1" ht="18.75" customHeight="1">
      <c r="B188" s="127"/>
      <c r="C188" s="128">
        <v>20</v>
      </c>
      <c r="D188" s="128" t="s">
        <v>147</v>
      </c>
      <c r="E188" s="129" t="s">
        <v>447</v>
      </c>
      <c r="F188" s="130" t="s">
        <v>448</v>
      </c>
      <c r="G188" s="131" t="s">
        <v>271</v>
      </c>
      <c r="H188" s="132">
        <v>5.004</v>
      </c>
      <c r="I188" s="133"/>
      <c r="J188" s="133"/>
      <c r="K188" s="133">
        <f>ROUND(P188*H188,2)</f>
        <v>0</v>
      </c>
      <c r="L188" s="130" t="s">
        <v>1</v>
      </c>
      <c r="M188" s="26"/>
      <c r="N188" s="134" t="s">
        <v>1</v>
      </c>
      <c r="O188" s="135" t="s">
        <v>39</v>
      </c>
      <c r="P188" s="136">
        <f>I188+J188</f>
        <v>0</v>
      </c>
      <c r="Q188" s="136">
        <f>ROUND(I188*H188,2)</f>
        <v>0</v>
      </c>
      <c r="R188" s="136">
        <f>ROUND(J188*H188,2)</f>
        <v>0</v>
      </c>
      <c r="S188" s="137">
        <v>0</v>
      </c>
      <c r="T188" s="137">
        <f>S188*H188</f>
        <v>0</v>
      </c>
      <c r="U188" s="137">
        <v>0</v>
      </c>
      <c r="V188" s="137">
        <f>U188*H188</f>
        <v>0</v>
      </c>
      <c r="W188" s="137">
        <v>0</v>
      </c>
      <c r="X188" s="137">
        <f>W188*H188</f>
        <v>0</v>
      </c>
      <c r="Y188" s="138" t="s">
        <v>1</v>
      </c>
      <c r="AR188" s="139" t="s">
        <v>149</v>
      </c>
      <c r="AT188" s="139" t="s">
        <v>147</v>
      </c>
      <c r="AU188" s="139" t="s">
        <v>84</v>
      </c>
      <c r="AY188" s="14" t="s">
        <v>145</v>
      </c>
      <c r="BE188" s="140">
        <f>IF(O188="základní",K188,0)</f>
        <v>0</v>
      </c>
      <c r="BF188" s="140">
        <f>IF(O188="snížená",K188,0)</f>
        <v>0</v>
      </c>
      <c r="BG188" s="140">
        <f>IF(O188="zákl. přenesená",K188,0)</f>
        <v>0</v>
      </c>
      <c r="BH188" s="140">
        <f>IF(O188="sníž. přenesená",K188,0)</f>
        <v>0</v>
      </c>
      <c r="BI188" s="140">
        <f>IF(O188="nulová",K188,0)</f>
        <v>0</v>
      </c>
      <c r="BJ188" s="14" t="s">
        <v>84</v>
      </c>
      <c r="BK188" s="140">
        <f>ROUND(P188*H188,2)</f>
        <v>0</v>
      </c>
      <c r="BL188" s="14" t="s">
        <v>149</v>
      </c>
      <c r="BM188" s="139" t="s">
        <v>170</v>
      </c>
    </row>
    <row r="189" spans="2:51" s="12" customFormat="1" ht="12">
      <c r="B189" s="141"/>
      <c r="D189" s="142" t="s">
        <v>151</v>
      </c>
      <c r="E189" s="143"/>
      <c r="F189" s="144" t="s">
        <v>580</v>
      </c>
      <c r="H189" s="143">
        <v>5.004</v>
      </c>
      <c r="M189" s="141"/>
      <c r="N189" s="145"/>
      <c r="Y189" s="146"/>
      <c r="AT189" s="143" t="s">
        <v>151</v>
      </c>
      <c r="AU189" s="143" t="s">
        <v>84</v>
      </c>
      <c r="AV189" s="12" t="s">
        <v>84</v>
      </c>
      <c r="AW189" s="12" t="s">
        <v>4</v>
      </c>
      <c r="AX189" s="12" t="s">
        <v>76</v>
      </c>
      <c r="AY189" s="143" t="s">
        <v>145</v>
      </c>
    </row>
    <row r="190" spans="2:65" s="1" customFormat="1" ht="18.75" customHeight="1">
      <c r="B190" s="127"/>
      <c r="C190" s="213">
        <v>44581</v>
      </c>
      <c r="D190" s="202" t="s">
        <v>147</v>
      </c>
      <c r="E190" s="203" t="s">
        <v>1832</v>
      </c>
      <c r="F190" s="204" t="s">
        <v>1833</v>
      </c>
      <c r="G190" s="205" t="s">
        <v>244</v>
      </c>
      <c r="H190" s="206">
        <v>6.375</v>
      </c>
      <c r="I190" s="207"/>
      <c r="J190" s="207"/>
      <c r="K190" s="207">
        <f>ROUND(P190*H190,2)</f>
        <v>0</v>
      </c>
      <c r="L190" s="204" t="s">
        <v>1</v>
      </c>
      <c r="M190" s="26"/>
      <c r="N190" s="134" t="s">
        <v>1</v>
      </c>
      <c r="O190" s="135" t="s">
        <v>39</v>
      </c>
      <c r="P190" s="136">
        <f>I190+J190</f>
        <v>0</v>
      </c>
      <c r="Q190" s="136">
        <f>ROUND(I190*H190,2)</f>
        <v>0</v>
      </c>
      <c r="R190" s="136">
        <f>ROUND(J190*H190,2)</f>
        <v>0</v>
      </c>
      <c r="S190" s="137">
        <v>0</v>
      </c>
      <c r="T190" s="137">
        <f>S190*H190</f>
        <v>0</v>
      </c>
      <c r="U190" s="137">
        <v>0</v>
      </c>
      <c r="V190" s="137">
        <f>U190*H190</f>
        <v>0</v>
      </c>
      <c r="W190" s="137">
        <v>0</v>
      </c>
      <c r="X190" s="137">
        <f>W190*H190</f>
        <v>0</v>
      </c>
      <c r="Y190" s="138" t="s">
        <v>1</v>
      </c>
      <c r="AR190" s="139" t="s">
        <v>149</v>
      </c>
      <c r="AT190" s="139" t="s">
        <v>147</v>
      </c>
      <c r="AU190" s="139" t="s">
        <v>84</v>
      </c>
      <c r="AY190" s="14" t="s">
        <v>145</v>
      </c>
      <c r="BE190" s="140">
        <f>IF(O190="základní",K190,0)</f>
        <v>0</v>
      </c>
      <c r="BF190" s="140">
        <f>IF(O190="snížená",K190,0)</f>
        <v>0</v>
      </c>
      <c r="BG190" s="140">
        <f>IF(O190="zákl. přenesená",K190,0)</f>
        <v>0</v>
      </c>
      <c r="BH190" s="140">
        <f>IF(O190="sníž. přenesená",K190,0)</f>
        <v>0</v>
      </c>
      <c r="BI190" s="140">
        <f>IF(O190="nulová",K190,0)</f>
        <v>0</v>
      </c>
      <c r="BJ190" s="14" t="s">
        <v>84</v>
      </c>
      <c r="BK190" s="140">
        <f>ROUND(P190*H190,2)</f>
        <v>0</v>
      </c>
      <c r="BL190" s="14" t="s">
        <v>149</v>
      </c>
      <c r="BM190" s="139" t="s">
        <v>170</v>
      </c>
    </row>
    <row r="191" spans="2:51" s="12" customFormat="1" ht="12">
      <c r="B191" s="141"/>
      <c r="D191" s="142" t="s">
        <v>151</v>
      </c>
      <c r="E191" s="143"/>
      <c r="F191" s="150" t="s">
        <v>1834</v>
      </c>
      <c r="H191" s="143">
        <v>6.375</v>
      </c>
      <c r="M191" s="141"/>
      <c r="N191" s="145"/>
      <c r="Y191" s="146"/>
      <c r="AT191" s="143" t="s">
        <v>151</v>
      </c>
      <c r="AU191" s="143" t="s">
        <v>84</v>
      </c>
      <c r="AV191" s="12" t="s">
        <v>84</v>
      </c>
      <c r="AW191" s="12" t="s">
        <v>4</v>
      </c>
      <c r="AX191" s="12" t="s">
        <v>76</v>
      </c>
      <c r="AY191" s="143" t="s">
        <v>145</v>
      </c>
    </row>
    <row r="192" spans="2:65" s="1" customFormat="1" ht="18.75" customHeight="1">
      <c r="B192" s="127"/>
      <c r="C192" s="213">
        <v>44612</v>
      </c>
      <c r="D192" s="202" t="s">
        <v>147</v>
      </c>
      <c r="E192" s="203" t="s">
        <v>1835</v>
      </c>
      <c r="F192" s="204" t="s">
        <v>1836</v>
      </c>
      <c r="G192" s="205" t="s">
        <v>244</v>
      </c>
      <c r="H192" s="206">
        <v>6.375</v>
      </c>
      <c r="I192" s="207"/>
      <c r="J192" s="207"/>
      <c r="K192" s="207">
        <f>ROUND(P192*H192,2)</f>
        <v>0</v>
      </c>
      <c r="L192" s="204" t="s">
        <v>1</v>
      </c>
      <c r="M192" s="26"/>
      <c r="N192" s="134" t="s">
        <v>1</v>
      </c>
      <c r="O192" s="135" t="s">
        <v>39</v>
      </c>
      <c r="P192" s="136">
        <f>I192+J192</f>
        <v>0</v>
      </c>
      <c r="Q192" s="136">
        <f>ROUND(I192*H192,2)</f>
        <v>0</v>
      </c>
      <c r="R192" s="136">
        <f>ROUND(J192*H192,2)</f>
        <v>0</v>
      </c>
      <c r="S192" s="137">
        <v>0</v>
      </c>
      <c r="T192" s="137">
        <f>S192*H192</f>
        <v>0</v>
      </c>
      <c r="U192" s="137">
        <v>0</v>
      </c>
      <c r="V192" s="137">
        <f>U192*H192</f>
        <v>0</v>
      </c>
      <c r="W192" s="137">
        <v>0</v>
      </c>
      <c r="X192" s="137">
        <f>W192*H192</f>
        <v>0</v>
      </c>
      <c r="Y192" s="138" t="s">
        <v>1</v>
      </c>
      <c r="AR192" s="139" t="s">
        <v>149</v>
      </c>
      <c r="AT192" s="139" t="s">
        <v>147</v>
      </c>
      <c r="AU192" s="139" t="s">
        <v>84</v>
      </c>
      <c r="AY192" s="14" t="s">
        <v>145</v>
      </c>
      <c r="BE192" s="140">
        <f>IF(O192="základní",K192,0)</f>
        <v>0</v>
      </c>
      <c r="BF192" s="140">
        <f>IF(O192="snížená",K192,0)</f>
        <v>0</v>
      </c>
      <c r="BG192" s="140">
        <f>IF(O192="zákl. přenesená",K192,0)</f>
        <v>0</v>
      </c>
      <c r="BH192" s="140">
        <f>IF(O192="sníž. přenesená",K192,0)</f>
        <v>0</v>
      </c>
      <c r="BI192" s="140">
        <f>IF(O192="nulová",K192,0)</f>
        <v>0</v>
      </c>
      <c r="BJ192" s="14" t="s">
        <v>84</v>
      </c>
      <c r="BK192" s="140">
        <f>ROUND(P192*H192,2)</f>
        <v>0</v>
      </c>
      <c r="BL192" s="14" t="s">
        <v>149</v>
      </c>
      <c r="BM192" s="139" t="s">
        <v>170</v>
      </c>
    </row>
    <row r="193" spans="2:65" s="1" customFormat="1" ht="16.5" customHeight="1">
      <c r="B193" s="127"/>
      <c r="C193" s="151"/>
      <c r="D193" s="151"/>
      <c r="E193" s="152" t="s">
        <v>173</v>
      </c>
      <c r="F193" s="153" t="s">
        <v>450</v>
      </c>
      <c r="G193" s="154"/>
      <c r="H193" s="155"/>
      <c r="I193" s="156"/>
      <c r="J193" s="156"/>
      <c r="K193" s="156"/>
      <c r="L193" s="153"/>
      <c r="M193" s="26"/>
      <c r="N193" s="134" t="s">
        <v>1</v>
      </c>
      <c r="O193" s="135" t="s">
        <v>39</v>
      </c>
      <c r="P193" s="136">
        <f>I193+J193</f>
        <v>0</v>
      </c>
      <c r="Q193" s="136">
        <f>ROUND(I193*H193,2)</f>
        <v>0</v>
      </c>
      <c r="R193" s="136">
        <f>ROUND(J193*H193,2)</f>
        <v>0</v>
      </c>
      <c r="S193" s="137">
        <v>0</v>
      </c>
      <c r="T193" s="137">
        <f>S193*H193</f>
        <v>0</v>
      </c>
      <c r="U193" s="137">
        <v>0</v>
      </c>
      <c r="V193" s="137">
        <f>U193*H193</f>
        <v>0</v>
      </c>
      <c r="W193" s="137">
        <v>0</v>
      </c>
      <c r="X193" s="137">
        <f>W193*H193</f>
        <v>0</v>
      </c>
      <c r="Y193" s="138" t="s">
        <v>1</v>
      </c>
      <c r="AR193" s="139" t="s">
        <v>149</v>
      </c>
      <c r="AT193" s="139" t="s">
        <v>147</v>
      </c>
      <c r="AU193" s="139" t="s">
        <v>84</v>
      </c>
      <c r="AY193" s="14" t="s">
        <v>145</v>
      </c>
      <c r="BE193" s="140">
        <f>IF(O193="základní",K193,0)</f>
        <v>0</v>
      </c>
      <c r="BF193" s="140">
        <f>IF(O193="snížená",K193,0)</f>
        <v>0</v>
      </c>
      <c r="BG193" s="140">
        <f>IF(O193="zákl. přenesená",K193,0)</f>
        <v>0</v>
      </c>
      <c r="BH193" s="140">
        <f>IF(O193="sníž. přenesená",K193,0)</f>
        <v>0</v>
      </c>
      <c r="BI193" s="140">
        <f>IF(O193="nulová",K193,0)</f>
        <v>0</v>
      </c>
      <c r="BJ193" s="14" t="s">
        <v>84</v>
      </c>
      <c r="BK193" s="140">
        <f>ROUND(P193*H193,2)</f>
        <v>0</v>
      </c>
      <c r="BL193" s="14" t="s">
        <v>149</v>
      </c>
      <c r="BM193" s="139" t="s">
        <v>169</v>
      </c>
    </row>
    <row r="194" spans="2:65" s="1" customFormat="1" ht="18.75" customHeight="1">
      <c r="B194" s="127"/>
      <c r="C194" s="128">
        <v>21</v>
      </c>
      <c r="D194" s="128" t="s">
        <v>147</v>
      </c>
      <c r="E194" s="129" t="s">
        <v>581</v>
      </c>
      <c r="F194" s="130" t="s">
        <v>582</v>
      </c>
      <c r="G194" s="131" t="s">
        <v>257</v>
      </c>
      <c r="H194" s="132">
        <v>6.48</v>
      </c>
      <c r="I194" s="133"/>
      <c r="J194" s="133"/>
      <c r="K194" s="133">
        <f>ROUND(P194*H194,2)</f>
        <v>0</v>
      </c>
      <c r="L194" s="130" t="s">
        <v>1</v>
      </c>
      <c r="M194" s="26"/>
      <c r="N194" s="134" t="s">
        <v>1</v>
      </c>
      <c r="O194" s="135" t="s">
        <v>39</v>
      </c>
      <c r="P194" s="136">
        <f>I194+J194</f>
        <v>0</v>
      </c>
      <c r="Q194" s="136">
        <f>ROUND(I194*H194,2)</f>
        <v>0</v>
      </c>
      <c r="R194" s="136">
        <f>ROUND(J194*H194,2)</f>
        <v>0</v>
      </c>
      <c r="S194" s="137">
        <v>0</v>
      </c>
      <c r="T194" s="137">
        <f>S194*H194</f>
        <v>0</v>
      </c>
      <c r="U194" s="137">
        <v>0</v>
      </c>
      <c r="V194" s="137">
        <f>U194*H194</f>
        <v>0</v>
      </c>
      <c r="W194" s="137">
        <v>0</v>
      </c>
      <c r="X194" s="137">
        <f>W194*H194</f>
        <v>0</v>
      </c>
      <c r="Y194" s="138" t="s">
        <v>1</v>
      </c>
      <c r="AR194" s="139" t="s">
        <v>149</v>
      </c>
      <c r="AT194" s="139" t="s">
        <v>147</v>
      </c>
      <c r="AU194" s="139" t="s">
        <v>84</v>
      </c>
      <c r="AY194" s="14" t="s">
        <v>145</v>
      </c>
      <c r="BE194" s="140">
        <f>IF(O194="základní",K194,0)</f>
        <v>0</v>
      </c>
      <c r="BF194" s="140">
        <f>IF(O194="snížená",K194,0)</f>
        <v>0</v>
      </c>
      <c r="BG194" s="140">
        <f>IF(O194="zákl. přenesená",K194,0)</f>
        <v>0</v>
      </c>
      <c r="BH194" s="140">
        <f>IF(O194="sníž. přenesená",K194,0)</f>
        <v>0</v>
      </c>
      <c r="BI194" s="140">
        <f>IF(O194="nulová",K194,0)</f>
        <v>0</v>
      </c>
      <c r="BJ194" s="14" t="s">
        <v>84</v>
      </c>
      <c r="BK194" s="140">
        <f>ROUND(P194*H194,2)</f>
        <v>0</v>
      </c>
      <c r="BL194" s="14" t="s">
        <v>149</v>
      </c>
      <c r="BM194" s="139" t="s">
        <v>170</v>
      </c>
    </row>
    <row r="195" spans="2:51" s="12" customFormat="1" ht="12">
      <c r="B195" s="141"/>
      <c r="D195" s="142" t="s">
        <v>151</v>
      </c>
      <c r="E195" s="143"/>
      <c r="F195" s="144" t="s">
        <v>583</v>
      </c>
      <c r="H195" s="143">
        <v>6.48</v>
      </c>
      <c r="M195" s="141"/>
      <c r="N195" s="145"/>
      <c r="Y195" s="146"/>
      <c r="AT195" s="143" t="s">
        <v>151</v>
      </c>
      <c r="AU195" s="143" t="s">
        <v>84</v>
      </c>
      <c r="AV195" s="12" t="s">
        <v>84</v>
      </c>
      <c r="AW195" s="12" t="s">
        <v>4</v>
      </c>
      <c r="AX195" s="12" t="s">
        <v>76</v>
      </c>
      <c r="AY195" s="143" t="s">
        <v>145</v>
      </c>
    </row>
    <row r="196" spans="2:65" s="1" customFormat="1" ht="24">
      <c r="B196" s="127"/>
      <c r="C196" s="202">
        <v>22</v>
      </c>
      <c r="D196" s="202" t="s">
        <v>147</v>
      </c>
      <c r="E196" s="203" t="s">
        <v>1838</v>
      </c>
      <c r="F196" s="204" t="s">
        <v>1837</v>
      </c>
      <c r="G196" s="205" t="s">
        <v>257</v>
      </c>
      <c r="H196" s="206">
        <v>146.2895</v>
      </c>
      <c r="I196" s="207"/>
      <c r="J196" s="207"/>
      <c r="K196" s="207">
        <f>ROUND(P196*H196,2)</f>
        <v>0</v>
      </c>
      <c r="L196" s="204" t="s">
        <v>1</v>
      </c>
      <c r="M196" s="26"/>
      <c r="N196" s="134" t="s">
        <v>1</v>
      </c>
      <c r="O196" s="135" t="s">
        <v>39</v>
      </c>
      <c r="P196" s="136">
        <f>I196+J196</f>
        <v>0</v>
      </c>
      <c r="Q196" s="136">
        <f>ROUND(I196*H196,2)</f>
        <v>0</v>
      </c>
      <c r="R196" s="136">
        <f>ROUND(J196*H196,2)</f>
        <v>0</v>
      </c>
      <c r="S196" s="137">
        <v>0</v>
      </c>
      <c r="T196" s="137">
        <f>S196*H196</f>
        <v>0</v>
      </c>
      <c r="U196" s="137">
        <v>0</v>
      </c>
      <c r="V196" s="137">
        <f>U196*H196</f>
        <v>0</v>
      </c>
      <c r="W196" s="137">
        <v>0</v>
      </c>
      <c r="X196" s="137">
        <f>W196*H196</f>
        <v>0</v>
      </c>
      <c r="Y196" s="138" t="s">
        <v>1</v>
      </c>
      <c r="AR196" s="139" t="s">
        <v>149</v>
      </c>
      <c r="AT196" s="139" t="s">
        <v>147</v>
      </c>
      <c r="AU196" s="139" t="s">
        <v>84</v>
      </c>
      <c r="AY196" s="14" t="s">
        <v>145</v>
      </c>
      <c r="BE196" s="140">
        <f>IF(O196="základní",K196,0)</f>
        <v>0</v>
      </c>
      <c r="BF196" s="140">
        <f>IF(O196="snížená",K196,0)</f>
        <v>0</v>
      </c>
      <c r="BG196" s="140">
        <f>IF(O196="zákl. přenesená",K196,0)</f>
        <v>0</v>
      </c>
      <c r="BH196" s="140">
        <f>IF(O196="sníž. přenesená",K196,0)</f>
        <v>0</v>
      </c>
      <c r="BI196" s="140">
        <f>IF(O196="nulová",K196,0)</f>
        <v>0</v>
      </c>
      <c r="BJ196" s="14" t="s">
        <v>84</v>
      </c>
      <c r="BK196" s="140">
        <f>ROUND(P196*H196,2)</f>
        <v>0</v>
      </c>
      <c r="BL196" s="14" t="s">
        <v>149</v>
      </c>
      <c r="BM196" s="139" t="s">
        <v>170</v>
      </c>
    </row>
    <row r="197" spans="2:51" s="12" customFormat="1" ht="12">
      <c r="B197" s="141"/>
      <c r="D197" s="142" t="s">
        <v>151</v>
      </c>
      <c r="E197" s="143"/>
      <c r="F197" s="144" t="s">
        <v>584</v>
      </c>
      <c r="H197" s="143">
        <v>33.966</v>
      </c>
      <c r="M197" s="141"/>
      <c r="N197" s="145"/>
      <c r="Y197" s="146"/>
      <c r="AT197" s="143" t="s">
        <v>151</v>
      </c>
      <c r="AU197" s="143" t="s">
        <v>84</v>
      </c>
      <c r="AV197" s="12" t="s">
        <v>84</v>
      </c>
      <c r="AW197" s="12" t="s">
        <v>4</v>
      </c>
      <c r="AX197" s="12" t="s">
        <v>76</v>
      </c>
      <c r="AY197" s="143" t="s">
        <v>145</v>
      </c>
    </row>
    <row r="198" spans="2:51" s="12" customFormat="1" ht="12">
      <c r="B198" s="141"/>
      <c r="D198" s="142" t="s">
        <v>151</v>
      </c>
      <c r="E198" s="143"/>
      <c r="F198" s="144" t="s">
        <v>585</v>
      </c>
      <c r="H198" s="143">
        <v>-4.93875</v>
      </c>
      <c r="M198" s="141"/>
      <c r="N198" s="145"/>
      <c r="Y198" s="146"/>
      <c r="AT198" s="143" t="s">
        <v>151</v>
      </c>
      <c r="AU198" s="143" t="s">
        <v>84</v>
      </c>
      <c r="AV198" s="12" t="s">
        <v>84</v>
      </c>
      <c r="AW198" s="12" t="s">
        <v>4</v>
      </c>
      <c r="AX198" s="12" t="s">
        <v>76</v>
      </c>
      <c r="AY198" s="143" t="s">
        <v>145</v>
      </c>
    </row>
    <row r="199" spans="2:51" s="12" customFormat="1" ht="12">
      <c r="B199" s="141"/>
      <c r="D199" s="142" t="s">
        <v>151</v>
      </c>
      <c r="E199" s="143"/>
      <c r="F199" s="144" t="s">
        <v>586</v>
      </c>
      <c r="H199" s="143">
        <v>52.65</v>
      </c>
      <c r="M199" s="141"/>
      <c r="N199" s="145"/>
      <c r="Y199" s="146"/>
      <c r="AT199" s="143" t="s">
        <v>151</v>
      </c>
      <c r="AU199" s="143" t="s">
        <v>84</v>
      </c>
      <c r="AV199" s="12" t="s">
        <v>84</v>
      </c>
      <c r="AW199" s="12" t="s">
        <v>4</v>
      </c>
      <c r="AX199" s="12" t="s">
        <v>76</v>
      </c>
      <c r="AY199" s="143" t="s">
        <v>145</v>
      </c>
    </row>
    <row r="200" spans="2:51" s="12" customFormat="1" ht="12">
      <c r="B200" s="141"/>
      <c r="D200" s="142" t="s">
        <v>151</v>
      </c>
      <c r="E200" s="143"/>
      <c r="F200" s="144" t="s">
        <v>587</v>
      </c>
      <c r="H200" s="143">
        <v>-1.21875</v>
      </c>
      <c r="M200" s="141"/>
      <c r="N200" s="145"/>
      <c r="Y200" s="146"/>
      <c r="AT200" s="143" t="s">
        <v>151</v>
      </c>
      <c r="AU200" s="143" t="s">
        <v>84</v>
      </c>
      <c r="AV200" s="12" t="s">
        <v>84</v>
      </c>
      <c r="AW200" s="12" t="s">
        <v>4</v>
      </c>
      <c r="AX200" s="12" t="s">
        <v>76</v>
      </c>
      <c r="AY200" s="143" t="s">
        <v>145</v>
      </c>
    </row>
    <row r="201" spans="2:51" s="12" customFormat="1" ht="12">
      <c r="B201" s="141"/>
      <c r="D201" s="142" t="s">
        <v>151</v>
      </c>
      <c r="E201" s="143"/>
      <c r="F201" s="144" t="s">
        <v>588</v>
      </c>
      <c r="H201" s="143">
        <v>-9.225</v>
      </c>
      <c r="M201" s="141"/>
      <c r="N201" s="145"/>
      <c r="Y201" s="146"/>
      <c r="AT201" s="143" t="s">
        <v>151</v>
      </c>
      <c r="AU201" s="143" t="s">
        <v>84</v>
      </c>
      <c r="AV201" s="12" t="s">
        <v>84</v>
      </c>
      <c r="AW201" s="12" t="s">
        <v>4</v>
      </c>
      <c r="AX201" s="12" t="s">
        <v>76</v>
      </c>
      <c r="AY201" s="143" t="s">
        <v>145</v>
      </c>
    </row>
    <row r="202" spans="2:51" s="12" customFormat="1" ht="12">
      <c r="B202" s="141"/>
      <c r="D202" s="142" t="s">
        <v>151</v>
      </c>
      <c r="E202" s="143"/>
      <c r="F202" s="144" t="s">
        <v>538</v>
      </c>
      <c r="H202" s="143">
        <v>71.2335</v>
      </c>
      <c r="M202" s="141"/>
      <c r="N202" s="145"/>
      <c r="Y202" s="146"/>
      <c r="AT202" s="143" t="s">
        <v>151</v>
      </c>
      <c r="AU202" s="143" t="s">
        <v>84</v>
      </c>
      <c r="AV202" s="12" t="s">
        <v>84</v>
      </c>
      <c r="AW202" s="12" t="s">
        <v>4</v>
      </c>
      <c r="AX202" s="12" t="s">
        <v>76</v>
      </c>
      <c r="AY202" s="143" t="s">
        <v>145</v>
      </c>
    </row>
    <row r="203" spans="2:51" s="12" customFormat="1" ht="12">
      <c r="B203" s="141"/>
      <c r="D203" s="142" t="s">
        <v>151</v>
      </c>
      <c r="E203" s="143"/>
      <c r="F203" s="144" t="s">
        <v>589</v>
      </c>
      <c r="H203" s="143">
        <v>26.196</v>
      </c>
      <c r="M203" s="141"/>
      <c r="N203" s="145"/>
      <c r="Y203" s="146"/>
      <c r="AT203" s="143" t="s">
        <v>151</v>
      </c>
      <c r="AU203" s="143" t="s">
        <v>84</v>
      </c>
      <c r="AV203" s="12" t="s">
        <v>84</v>
      </c>
      <c r="AW203" s="12" t="s">
        <v>4</v>
      </c>
      <c r="AX203" s="12" t="s">
        <v>76</v>
      </c>
      <c r="AY203" s="143" t="s">
        <v>145</v>
      </c>
    </row>
    <row r="204" spans="2:51" s="12" customFormat="1" ht="12">
      <c r="B204" s="141"/>
      <c r="D204" s="142" t="s">
        <v>151</v>
      </c>
      <c r="E204" s="143"/>
      <c r="F204" s="144" t="s">
        <v>590</v>
      </c>
      <c r="H204" s="143">
        <v>38.87</v>
      </c>
      <c r="M204" s="141"/>
      <c r="N204" s="145"/>
      <c r="Y204" s="146"/>
      <c r="AT204" s="143" t="s">
        <v>151</v>
      </c>
      <c r="AU204" s="143" t="s">
        <v>84</v>
      </c>
      <c r="AV204" s="12" t="s">
        <v>84</v>
      </c>
      <c r="AW204" s="12" t="s">
        <v>4</v>
      </c>
      <c r="AX204" s="12" t="s">
        <v>76</v>
      </c>
      <c r="AY204" s="143" t="s">
        <v>145</v>
      </c>
    </row>
    <row r="205" spans="2:51" s="12" customFormat="1" ht="12">
      <c r="B205" s="141"/>
      <c r="D205" s="142" t="s">
        <v>151</v>
      </c>
      <c r="E205" s="143"/>
      <c r="F205" s="144" t="s">
        <v>538</v>
      </c>
      <c r="H205" s="143">
        <v>65.066</v>
      </c>
      <c r="M205" s="141"/>
      <c r="N205" s="145"/>
      <c r="Y205" s="146"/>
      <c r="AT205" s="143" t="s">
        <v>151</v>
      </c>
      <c r="AU205" s="143" t="s">
        <v>84</v>
      </c>
      <c r="AV205" s="12" t="s">
        <v>84</v>
      </c>
      <c r="AW205" s="12" t="s">
        <v>4</v>
      </c>
      <c r="AX205" s="12" t="s">
        <v>76</v>
      </c>
      <c r="AY205" s="143" t="s">
        <v>145</v>
      </c>
    </row>
    <row r="206" spans="2:51" s="12" customFormat="1" ht="12">
      <c r="B206" s="141"/>
      <c r="D206" s="142" t="s">
        <v>151</v>
      </c>
      <c r="E206" s="143"/>
      <c r="F206" s="144" t="s">
        <v>591</v>
      </c>
      <c r="H206" s="143">
        <v>6.97</v>
      </c>
      <c r="M206" s="141"/>
      <c r="N206" s="145"/>
      <c r="Y206" s="146"/>
      <c r="AT206" s="143" t="s">
        <v>151</v>
      </c>
      <c r="AU206" s="143" t="s">
        <v>84</v>
      </c>
      <c r="AV206" s="12" t="s">
        <v>84</v>
      </c>
      <c r="AW206" s="12" t="s">
        <v>4</v>
      </c>
      <c r="AX206" s="12" t="s">
        <v>76</v>
      </c>
      <c r="AY206" s="143" t="s">
        <v>145</v>
      </c>
    </row>
    <row r="207" spans="2:51" s="12" customFormat="1" ht="12">
      <c r="B207" s="141"/>
      <c r="D207" s="142" t="s">
        <v>151</v>
      </c>
      <c r="E207" s="143"/>
      <c r="F207" s="144" t="s">
        <v>592</v>
      </c>
      <c r="H207" s="143">
        <v>3.02</v>
      </c>
      <c r="M207" s="141"/>
      <c r="N207" s="145"/>
      <c r="Y207" s="146"/>
      <c r="AT207" s="143" t="s">
        <v>151</v>
      </c>
      <c r="AU207" s="143" t="s">
        <v>84</v>
      </c>
      <c r="AV207" s="12" t="s">
        <v>84</v>
      </c>
      <c r="AW207" s="12" t="s">
        <v>4</v>
      </c>
      <c r="AX207" s="12" t="s">
        <v>76</v>
      </c>
      <c r="AY207" s="143" t="s">
        <v>145</v>
      </c>
    </row>
    <row r="208" spans="2:65" s="1" customFormat="1" ht="18.75" customHeight="1">
      <c r="B208" s="127"/>
      <c r="C208" s="202">
        <v>23</v>
      </c>
      <c r="D208" s="202" t="s">
        <v>147</v>
      </c>
      <c r="E208" s="203" t="s">
        <v>593</v>
      </c>
      <c r="F208" s="204" t="s">
        <v>1839</v>
      </c>
      <c r="G208" s="205" t="s">
        <v>244</v>
      </c>
      <c r="H208" s="206">
        <v>1395.32</v>
      </c>
      <c r="I208" s="207"/>
      <c r="J208" s="207"/>
      <c r="K208" s="207">
        <f>ROUND(P208*H208,2)</f>
        <v>0</v>
      </c>
      <c r="L208" s="204" t="s">
        <v>1</v>
      </c>
      <c r="M208" s="26"/>
      <c r="N208" s="134" t="s">
        <v>1</v>
      </c>
      <c r="O208" s="135" t="s">
        <v>39</v>
      </c>
      <c r="P208" s="136">
        <f>I208+J208</f>
        <v>0</v>
      </c>
      <c r="Q208" s="136">
        <f>ROUND(I208*H208,2)</f>
        <v>0</v>
      </c>
      <c r="R208" s="136">
        <f>ROUND(J208*H208,2)</f>
        <v>0</v>
      </c>
      <c r="S208" s="137">
        <v>0</v>
      </c>
      <c r="T208" s="137">
        <f>S208*H208</f>
        <v>0</v>
      </c>
      <c r="U208" s="137">
        <v>0</v>
      </c>
      <c r="V208" s="137">
        <f>U208*H208</f>
        <v>0</v>
      </c>
      <c r="W208" s="137">
        <v>0</v>
      </c>
      <c r="X208" s="137">
        <f>W208*H208</f>
        <v>0</v>
      </c>
      <c r="Y208" s="138" t="s">
        <v>1</v>
      </c>
      <c r="AR208" s="139" t="s">
        <v>149</v>
      </c>
      <c r="AT208" s="139" t="s">
        <v>147</v>
      </c>
      <c r="AU208" s="139" t="s">
        <v>84</v>
      </c>
      <c r="AY208" s="14" t="s">
        <v>145</v>
      </c>
      <c r="BE208" s="140">
        <f>IF(O208="základní",K208,0)</f>
        <v>0</v>
      </c>
      <c r="BF208" s="140">
        <f>IF(O208="snížená",K208,0)</f>
        <v>0</v>
      </c>
      <c r="BG208" s="140">
        <f>IF(O208="zákl. přenesená",K208,0)</f>
        <v>0</v>
      </c>
      <c r="BH208" s="140">
        <f>IF(O208="sníž. přenesená",K208,0)</f>
        <v>0</v>
      </c>
      <c r="BI208" s="140">
        <f>IF(O208="nulová",K208,0)</f>
        <v>0</v>
      </c>
      <c r="BJ208" s="14" t="s">
        <v>84</v>
      </c>
      <c r="BK208" s="140">
        <f>ROUND(P208*H208,2)</f>
        <v>0</v>
      </c>
      <c r="BL208" s="14" t="s">
        <v>149</v>
      </c>
      <c r="BM208" s="139" t="s">
        <v>170</v>
      </c>
    </row>
    <row r="209" spans="2:51" s="12" customFormat="1" ht="12">
      <c r="B209" s="141"/>
      <c r="D209" s="142" t="s">
        <v>151</v>
      </c>
      <c r="E209" s="143"/>
      <c r="F209" s="144" t="s">
        <v>594</v>
      </c>
      <c r="H209" s="143">
        <v>235.62</v>
      </c>
      <c r="M209" s="141"/>
      <c r="N209" s="145"/>
      <c r="Y209" s="146"/>
      <c r="AT209" s="143" t="s">
        <v>151</v>
      </c>
      <c r="AU209" s="143" t="s">
        <v>84</v>
      </c>
      <c r="AV209" s="12" t="s">
        <v>84</v>
      </c>
      <c r="AW209" s="12" t="s">
        <v>4</v>
      </c>
      <c r="AX209" s="12" t="s">
        <v>76</v>
      </c>
      <c r="AY209" s="143" t="s">
        <v>145</v>
      </c>
    </row>
    <row r="210" spans="2:51" s="12" customFormat="1" ht="12">
      <c r="B210" s="141"/>
      <c r="D210" s="142" t="s">
        <v>151</v>
      </c>
      <c r="E210" s="143"/>
      <c r="F210" s="144" t="s">
        <v>595</v>
      </c>
      <c r="H210" s="143">
        <v>6.285</v>
      </c>
      <c r="M210" s="141"/>
      <c r="N210" s="145"/>
      <c r="Y210" s="146"/>
      <c r="AT210" s="143" t="s">
        <v>151</v>
      </c>
      <c r="AU210" s="143" t="s">
        <v>84</v>
      </c>
      <c r="AV210" s="12" t="s">
        <v>84</v>
      </c>
      <c r="AW210" s="12" t="s">
        <v>4</v>
      </c>
      <c r="AX210" s="12" t="s">
        <v>76</v>
      </c>
      <c r="AY210" s="143" t="s">
        <v>145</v>
      </c>
    </row>
    <row r="211" spans="2:51" s="12" customFormat="1" ht="12">
      <c r="B211" s="141"/>
      <c r="D211" s="142" t="s">
        <v>151</v>
      </c>
      <c r="E211" s="143"/>
      <c r="F211" s="144" t="s">
        <v>596</v>
      </c>
      <c r="H211" s="143">
        <v>3.27</v>
      </c>
      <c r="M211" s="141"/>
      <c r="N211" s="145"/>
      <c r="Y211" s="146"/>
      <c r="AT211" s="143" t="s">
        <v>151</v>
      </c>
      <c r="AU211" s="143" t="s">
        <v>84</v>
      </c>
      <c r="AV211" s="12" t="s">
        <v>84</v>
      </c>
      <c r="AW211" s="12" t="s">
        <v>4</v>
      </c>
      <c r="AX211" s="12" t="s">
        <v>76</v>
      </c>
      <c r="AY211" s="143" t="s">
        <v>145</v>
      </c>
    </row>
    <row r="212" spans="2:51" s="12" customFormat="1" ht="12">
      <c r="B212" s="141"/>
      <c r="D212" s="142" t="s">
        <v>151</v>
      </c>
      <c r="E212" s="143"/>
      <c r="F212" s="144" t="s">
        <v>597</v>
      </c>
      <c r="H212" s="143">
        <v>11.28</v>
      </c>
      <c r="M212" s="141"/>
      <c r="N212" s="145"/>
      <c r="Y212" s="146"/>
      <c r="AT212" s="143" t="s">
        <v>151</v>
      </c>
      <c r="AU212" s="143" t="s">
        <v>84</v>
      </c>
      <c r="AV212" s="12" t="s">
        <v>84</v>
      </c>
      <c r="AW212" s="12" t="s">
        <v>4</v>
      </c>
      <c r="AX212" s="12" t="s">
        <v>76</v>
      </c>
      <c r="AY212" s="143" t="s">
        <v>145</v>
      </c>
    </row>
    <row r="213" spans="2:51" s="12" customFormat="1" ht="12">
      <c r="B213" s="141"/>
      <c r="D213" s="142" t="s">
        <v>151</v>
      </c>
      <c r="E213" s="143"/>
      <c r="F213" s="144" t="s">
        <v>598</v>
      </c>
      <c r="H213" s="143">
        <v>362.7</v>
      </c>
      <c r="M213" s="141"/>
      <c r="N213" s="145"/>
      <c r="Y213" s="146"/>
      <c r="AT213" s="143" t="s">
        <v>151</v>
      </c>
      <c r="AU213" s="143" t="s">
        <v>84</v>
      </c>
      <c r="AV213" s="12" t="s">
        <v>84</v>
      </c>
      <c r="AW213" s="12" t="s">
        <v>4</v>
      </c>
      <c r="AX213" s="12" t="s">
        <v>76</v>
      </c>
      <c r="AY213" s="143" t="s">
        <v>145</v>
      </c>
    </row>
    <row r="214" spans="2:51" s="12" customFormat="1" ht="12">
      <c r="B214" s="141"/>
      <c r="D214" s="142" t="s">
        <v>151</v>
      </c>
      <c r="E214" s="143"/>
      <c r="F214" s="144" t="s">
        <v>599</v>
      </c>
      <c r="H214" s="143">
        <v>6.825</v>
      </c>
      <c r="M214" s="141"/>
      <c r="N214" s="145"/>
      <c r="Y214" s="146"/>
      <c r="AT214" s="143" t="s">
        <v>151</v>
      </c>
      <c r="AU214" s="143" t="s">
        <v>84</v>
      </c>
      <c r="AV214" s="12" t="s">
        <v>84</v>
      </c>
      <c r="AW214" s="12" t="s">
        <v>4</v>
      </c>
      <c r="AX214" s="12" t="s">
        <v>76</v>
      </c>
      <c r="AY214" s="143" t="s">
        <v>145</v>
      </c>
    </row>
    <row r="215" spans="2:51" s="12" customFormat="1" ht="12">
      <c r="B215" s="141"/>
      <c r="D215" s="142" t="s">
        <v>151</v>
      </c>
      <c r="E215" s="143"/>
      <c r="F215" s="144" t="s">
        <v>600</v>
      </c>
      <c r="H215" s="143">
        <v>11.91</v>
      </c>
      <c r="M215" s="141"/>
      <c r="N215" s="145"/>
      <c r="Y215" s="146"/>
      <c r="AT215" s="143" t="s">
        <v>151</v>
      </c>
      <c r="AU215" s="143" t="s">
        <v>84</v>
      </c>
      <c r="AV215" s="12" t="s">
        <v>84</v>
      </c>
      <c r="AW215" s="12" t="s">
        <v>4</v>
      </c>
      <c r="AX215" s="12" t="s">
        <v>76</v>
      </c>
      <c r="AY215" s="143" t="s">
        <v>145</v>
      </c>
    </row>
    <row r="216" spans="2:51" s="12" customFormat="1" ht="12">
      <c r="B216" s="141"/>
      <c r="D216" s="142" t="s">
        <v>151</v>
      </c>
      <c r="E216" s="143"/>
      <c r="F216" s="144" t="s">
        <v>601</v>
      </c>
      <c r="H216" s="143">
        <v>4.32</v>
      </c>
      <c r="M216" s="141"/>
      <c r="N216" s="145"/>
      <c r="Y216" s="146"/>
      <c r="AT216" s="143" t="s">
        <v>151</v>
      </c>
      <c r="AU216" s="143" t="s">
        <v>84</v>
      </c>
      <c r="AV216" s="12" t="s">
        <v>84</v>
      </c>
      <c r="AW216" s="12" t="s">
        <v>4</v>
      </c>
      <c r="AX216" s="12" t="s">
        <v>76</v>
      </c>
      <c r="AY216" s="143" t="s">
        <v>145</v>
      </c>
    </row>
    <row r="217" spans="2:51" s="12" customFormat="1" ht="12">
      <c r="B217" s="141"/>
      <c r="D217" s="142" t="s">
        <v>151</v>
      </c>
      <c r="E217" s="143"/>
      <c r="F217" s="144" t="s">
        <v>602</v>
      </c>
      <c r="H217" s="143">
        <v>3.51</v>
      </c>
      <c r="M217" s="141"/>
      <c r="N217" s="145"/>
      <c r="Y217" s="146"/>
      <c r="AT217" s="143" t="s">
        <v>151</v>
      </c>
      <c r="AU217" s="143" t="s">
        <v>84</v>
      </c>
      <c r="AV217" s="12" t="s">
        <v>84</v>
      </c>
      <c r="AW217" s="12" t="s">
        <v>4</v>
      </c>
      <c r="AX217" s="12" t="s">
        <v>76</v>
      </c>
      <c r="AY217" s="143" t="s">
        <v>145</v>
      </c>
    </row>
    <row r="218" spans="2:51" s="12" customFormat="1" ht="12">
      <c r="B218" s="141"/>
      <c r="D218" s="142" t="s">
        <v>151</v>
      </c>
      <c r="E218" s="143"/>
      <c r="F218" s="144" t="s">
        <v>603</v>
      </c>
      <c r="H218" s="143">
        <v>261.96</v>
      </c>
      <c r="M218" s="141"/>
      <c r="N218" s="145"/>
      <c r="Y218" s="146"/>
      <c r="AT218" s="143" t="s">
        <v>151</v>
      </c>
      <c r="AU218" s="143" t="s">
        <v>84</v>
      </c>
      <c r="AV218" s="12" t="s">
        <v>84</v>
      </c>
      <c r="AW218" s="12" t="s">
        <v>4</v>
      </c>
      <c r="AX218" s="12" t="s">
        <v>76</v>
      </c>
      <c r="AY218" s="143" t="s">
        <v>145</v>
      </c>
    </row>
    <row r="219" spans="2:51" s="12" customFormat="1" ht="12">
      <c r="B219" s="141"/>
      <c r="D219" s="142" t="s">
        <v>151</v>
      </c>
      <c r="E219" s="143"/>
      <c r="F219" s="144" t="s">
        <v>604</v>
      </c>
      <c r="H219" s="143">
        <v>395.42</v>
      </c>
      <c r="M219" s="141"/>
      <c r="N219" s="145"/>
      <c r="Y219" s="146"/>
      <c r="AT219" s="143" t="s">
        <v>151</v>
      </c>
      <c r="AU219" s="143" t="s">
        <v>84</v>
      </c>
      <c r="AV219" s="12" t="s">
        <v>84</v>
      </c>
      <c r="AW219" s="12" t="s">
        <v>4</v>
      </c>
      <c r="AX219" s="12" t="s">
        <v>76</v>
      </c>
      <c r="AY219" s="143" t="s">
        <v>145</v>
      </c>
    </row>
    <row r="220" spans="2:51" s="12" customFormat="1" ht="12">
      <c r="B220" s="141"/>
      <c r="D220" s="142" t="s">
        <v>151</v>
      </c>
      <c r="E220" s="143"/>
      <c r="F220" s="144" t="s">
        <v>605</v>
      </c>
      <c r="H220" s="143">
        <v>6.84</v>
      </c>
      <c r="M220" s="141"/>
      <c r="N220" s="145"/>
      <c r="Y220" s="146"/>
      <c r="AT220" s="143" t="s">
        <v>151</v>
      </c>
      <c r="AU220" s="143" t="s">
        <v>84</v>
      </c>
      <c r="AV220" s="12" t="s">
        <v>84</v>
      </c>
      <c r="AW220" s="12" t="s">
        <v>4</v>
      </c>
      <c r="AX220" s="12" t="s">
        <v>76</v>
      </c>
      <c r="AY220" s="143" t="s">
        <v>145</v>
      </c>
    </row>
    <row r="221" spans="2:51" s="12" customFormat="1" ht="12">
      <c r="B221" s="141"/>
      <c r="D221" s="142" t="s">
        <v>151</v>
      </c>
      <c r="E221" s="143"/>
      <c r="F221" s="144" t="s">
        <v>606</v>
      </c>
      <c r="H221" s="143">
        <v>5.46</v>
      </c>
      <c r="M221" s="141"/>
      <c r="N221" s="145"/>
      <c r="Y221" s="146"/>
      <c r="AT221" s="143" t="s">
        <v>151</v>
      </c>
      <c r="AU221" s="143" t="s">
        <v>84</v>
      </c>
      <c r="AV221" s="12" t="s">
        <v>84</v>
      </c>
      <c r="AW221" s="12" t="s">
        <v>4</v>
      </c>
      <c r="AX221" s="12" t="s">
        <v>76</v>
      </c>
      <c r="AY221" s="143" t="s">
        <v>145</v>
      </c>
    </row>
    <row r="222" spans="2:51" s="12" customFormat="1" ht="12">
      <c r="B222" s="141"/>
      <c r="D222" s="142" t="s">
        <v>151</v>
      </c>
      <c r="E222" s="143"/>
      <c r="F222" s="144" t="s">
        <v>607</v>
      </c>
      <c r="H222" s="143">
        <v>55.76</v>
      </c>
      <c r="M222" s="141"/>
      <c r="N222" s="145"/>
      <c r="Y222" s="146"/>
      <c r="AT222" s="143" t="s">
        <v>151</v>
      </c>
      <c r="AU222" s="143" t="s">
        <v>84</v>
      </c>
      <c r="AV222" s="12" t="s">
        <v>84</v>
      </c>
      <c r="AW222" s="12" t="s">
        <v>4</v>
      </c>
      <c r="AX222" s="12" t="s">
        <v>76</v>
      </c>
      <c r="AY222" s="143" t="s">
        <v>145</v>
      </c>
    </row>
    <row r="223" spans="2:51" s="12" customFormat="1" ht="12">
      <c r="B223" s="141"/>
      <c r="D223" s="142" t="s">
        <v>151</v>
      </c>
      <c r="E223" s="143"/>
      <c r="F223" s="144" t="s">
        <v>608</v>
      </c>
      <c r="H223" s="143">
        <v>24.16</v>
      </c>
      <c r="M223" s="141"/>
      <c r="N223" s="145"/>
      <c r="Y223" s="146"/>
      <c r="AT223" s="143" t="s">
        <v>151</v>
      </c>
      <c r="AU223" s="143" t="s">
        <v>84</v>
      </c>
      <c r="AV223" s="12" t="s">
        <v>84</v>
      </c>
      <c r="AW223" s="12" t="s">
        <v>4</v>
      </c>
      <c r="AX223" s="12" t="s">
        <v>76</v>
      </c>
      <c r="AY223" s="143" t="s">
        <v>145</v>
      </c>
    </row>
    <row r="224" spans="2:65" s="1" customFormat="1" ht="24">
      <c r="B224" s="127"/>
      <c r="C224" s="202">
        <v>24</v>
      </c>
      <c r="D224" s="202" t="s">
        <v>147</v>
      </c>
      <c r="E224" s="203" t="s">
        <v>1841</v>
      </c>
      <c r="F224" s="204" t="s">
        <v>1840</v>
      </c>
      <c r="G224" s="205" t="s">
        <v>244</v>
      </c>
      <c r="H224" s="206">
        <v>1395.32</v>
      </c>
      <c r="I224" s="207"/>
      <c r="J224" s="207"/>
      <c r="K224" s="207">
        <f>ROUND(P224*H224,2)</f>
        <v>0</v>
      </c>
      <c r="L224" s="204" t="s">
        <v>1</v>
      </c>
      <c r="M224" s="26"/>
      <c r="N224" s="134" t="s">
        <v>1</v>
      </c>
      <c r="O224" s="135" t="s">
        <v>39</v>
      </c>
      <c r="P224" s="136">
        <f>I224+J224</f>
        <v>0</v>
      </c>
      <c r="Q224" s="136">
        <f>ROUND(I224*H224,2)</f>
        <v>0</v>
      </c>
      <c r="R224" s="136">
        <f>ROUND(J224*H224,2)</f>
        <v>0</v>
      </c>
      <c r="S224" s="137">
        <v>0</v>
      </c>
      <c r="T224" s="137">
        <f>S224*H224</f>
        <v>0</v>
      </c>
      <c r="U224" s="137">
        <v>0</v>
      </c>
      <c r="V224" s="137">
        <f>U224*H224</f>
        <v>0</v>
      </c>
      <c r="W224" s="137">
        <v>0</v>
      </c>
      <c r="X224" s="137">
        <f>W224*H224</f>
        <v>0</v>
      </c>
      <c r="Y224" s="138" t="s">
        <v>1</v>
      </c>
      <c r="AR224" s="139" t="s">
        <v>149</v>
      </c>
      <c r="AT224" s="139" t="s">
        <v>147</v>
      </c>
      <c r="AU224" s="139" t="s">
        <v>84</v>
      </c>
      <c r="AY224" s="14" t="s">
        <v>145</v>
      </c>
      <c r="BE224" s="140">
        <f>IF(O224="základní",K224,0)</f>
        <v>0</v>
      </c>
      <c r="BF224" s="140">
        <f>IF(O224="snížená",K224,0)</f>
        <v>0</v>
      </c>
      <c r="BG224" s="140">
        <f>IF(O224="zákl. přenesená",K224,0)</f>
        <v>0</v>
      </c>
      <c r="BH224" s="140">
        <f>IF(O224="sníž. přenesená",K224,0)</f>
        <v>0</v>
      </c>
      <c r="BI224" s="140">
        <f>IF(O224="nulová",K224,0)</f>
        <v>0</v>
      </c>
      <c r="BJ224" s="14" t="s">
        <v>84</v>
      </c>
      <c r="BK224" s="140">
        <f>ROUND(P224*H224,2)</f>
        <v>0</v>
      </c>
      <c r="BL224" s="14" t="s">
        <v>149</v>
      </c>
      <c r="BM224" s="139" t="s">
        <v>170</v>
      </c>
    </row>
    <row r="225" spans="2:65" s="1" customFormat="1" ht="18.75" customHeight="1">
      <c r="B225" s="127"/>
      <c r="C225" s="128">
        <v>25</v>
      </c>
      <c r="D225" s="128" t="s">
        <v>147</v>
      </c>
      <c r="E225" s="129" t="s">
        <v>609</v>
      </c>
      <c r="F225" s="130" t="s">
        <v>610</v>
      </c>
      <c r="G225" s="131" t="s">
        <v>271</v>
      </c>
      <c r="H225" s="132">
        <v>43.88685</v>
      </c>
      <c r="I225" s="133"/>
      <c r="J225" s="133"/>
      <c r="K225" s="133">
        <f>ROUND(P225*H225,2)</f>
        <v>0</v>
      </c>
      <c r="L225" s="130" t="s">
        <v>1</v>
      </c>
      <c r="M225" s="26"/>
      <c r="N225" s="134" t="s">
        <v>1</v>
      </c>
      <c r="O225" s="135" t="s">
        <v>39</v>
      </c>
      <c r="P225" s="136">
        <f>I225+J225</f>
        <v>0</v>
      </c>
      <c r="Q225" s="136">
        <f>ROUND(I225*H225,2)</f>
        <v>0</v>
      </c>
      <c r="R225" s="136">
        <f>ROUND(J225*H225,2)</f>
        <v>0</v>
      </c>
      <c r="S225" s="137">
        <v>0</v>
      </c>
      <c r="T225" s="137">
        <f>S225*H225</f>
        <v>0</v>
      </c>
      <c r="U225" s="137">
        <v>0</v>
      </c>
      <c r="V225" s="137">
        <f>U225*H225</f>
        <v>0</v>
      </c>
      <c r="W225" s="137">
        <v>0</v>
      </c>
      <c r="X225" s="137">
        <f>W225*H225</f>
        <v>0</v>
      </c>
      <c r="Y225" s="138" t="s">
        <v>1</v>
      </c>
      <c r="AR225" s="139" t="s">
        <v>149</v>
      </c>
      <c r="AT225" s="139" t="s">
        <v>147</v>
      </c>
      <c r="AU225" s="139" t="s">
        <v>84</v>
      </c>
      <c r="AY225" s="14" t="s">
        <v>145</v>
      </c>
      <c r="BE225" s="140">
        <f>IF(O225="základní",K225,0)</f>
        <v>0</v>
      </c>
      <c r="BF225" s="140">
        <f>IF(O225="snížená",K225,0)</f>
        <v>0</v>
      </c>
      <c r="BG225" s="140">
        <f>IF(O225="zákl. přenesená",K225,0)</f>
        <v>0</v>
      </c>
      <c r="BH225" s="140">
        <f>IF(O225="sníž. přenesená",K225,0)</f>
        <v>0</v>
      </c>
      <c r="BI225" s="140">
        <f>IF(O225="nulová",K225,0)</f>
        <v>0</v>
      </c>
      <c r="BJ225" s="14" t="s">
        <v>84</v>
      </c>
      <c r="BK225" s="140">
        <f>ROUND(P225*H225,2)</f>
        <v>0</v>
      </c>
      <c r="BL225" s="14" t="s">
        <v>149</v>
      </c>
      <c r="BM225" s="139" t="s">
        <v>170</v>
      </c>
    </row>
    <row r="226" spans="2:51" s="12" customFormat="1" ht="12">
      <c r="B226" s="141"/>
      <c r="D226" s="142" t="s">
        <v>151</v>
      </c>
      <c r="E226" s="143"/>
      <c r="F226" s="144" t="s">
        <v>611</v>
      </c>
      <c r="H226" s="143">
        <v>43.88685</v>
      </c>
      <c r="M226" s="141"/>
      <c r="N226" s="145"/>
      <c r="Y226" s="146"/>
      <c r="AT226" s="143" t="s">
        <v>151</v>
      </c>
      <c r="AU226" s="143" t="s">
        <v>84</v>
      </c>
      <c r="AV226" s="12" t="s">
        <v>84</v>
      </c>
      <c r="AW226" s="12" t="s">
        <v>4</v>
      </c>
      <c r="AX226" s="12" t="s">
        <v>76</v>
      </c>
      <c r="AY226" s="143" t="s">
        <v>145</v>
      </c>
    </row>
    <row r="227" spans="2:65" s="1" customFormat="1" ht="16.5" customHeight="1">
      <c r="B227" s="127"/>
      <c r="C227" s="151"/>
      <c r="D227" s="151"/>
      <c r="E227" s="152" t="s">
        <v>149</v>
      </c>
      <c r="F227" s="153" t="s">
        <v>612</v>
      </c>
      <c r="G227" s="154"/>
      <c r="H227" s="155"/>
      <c r="I227" s="156"/>
      <c r="J227" s="156"/>
      <c r="K227" s="156"/>
      <c r="L227" s="153"/>
      <c r="M227" s="26"/>
      <c r="N227" s="134" t="s">
        <v>1</v>
      </c>
      <c r="O227" s="135" t="s">
        <v>39</v>
      </c>
      <c r="P227" s="136">
        <f>I227+J227</f>
        <v>0</v>
      </c>
      <c r="Q227" s="136">
        <f>ROUND(I227*H227,2)</f>
        <v>0</v>
      </c>
      <c r="R227" s="136">
        <f>ROUND(J227*H227,2)</f>
        <v>0</v>
      </c>
      <c r="S227" s="137">
        <v>0</v>
      </c>
      <c r="T227" s="137">
        <f>S227*H227</f>
        <v>0</v>
      </c>
      <c r="U227" s="137">
        <v>0</v>
      </c>
      <c r="V227" s="137">
        <f>U227*H227</f>
        <v>0</v>
      </c>
      <c r="W227" s="137">
        <v>0</v>
      </c>
      <c r="X227" s="137">
        <f>W227*H227</f>
        <v>0</v>
      </c>
      <c r="Y227" s="138" t="s">
        <v>1</v>
      </c>
      <c r="AR227" s="139" t="s">
        <v>149</v>
      </c>
      <c r="AT227" s="139" t="s">
        <v>147</v>
      </c>
      <c r="AU227" s="139" t="s">
        <v>84</v>
      </c>
      <c r="AY227" s="14" t="s">
        <v>145</v>
      </c>
      <c r="BE227" s="140">
        <f>IF(O227="základní",K227,0)</f>
        <v>0</v>
      </c>
      <c r="BF227" s="140">
        <f>IF(O227="snížená",K227,0)</f>
        <v>0</v>
      </c>
      <c r="BG227" s="140">
        <f>IF(O227="zákl. přenesená",K227,0)</f>
        <v>0</v>
      </c>
      <c r="BH227" s="140">
        <f>IF(O227="sníž. přenesená",K227,0)</f>
        <v>0</v>
      </c>
      <c r="BI227" s="140">
        <f>IF(O227="nulová",K227,0)</f>
        <v>0</v>
      </c>
      <c r="BJ227" s="14" t="s">
        <v>84</v>
      </c>
      <c r="BK227" s="140">
        <f>ROUND(P227*H227,2)</f>
        <v>0</v>
      </c>
      <c r="BL227" s="14" t="s">
        <v>149</v>
      </c>
      <c r="BM227" s="139" t="s">
        <v>169</v>
      </c>
    </row>
    <row r="228" spans="2:65" s="1" customFormat="1" ht="18.75" customHeight="1">
      <c r="B228" s="127"/>
      <c r="C228" s="128">
        <v>26</v>
      </c>
      <c r="D228" s="128" t="s">
        <v>147</v>
      </c>
      <c r="E228" s="129" t="s">
        <v>613</v>
      </c>
      <c r="F228" s="130" t="s">
        <v>614</v>
      </c>
      <c r="G228" s="131" t="s">
        <v>257</v>
      </c>
      <c r="H228" s="132">
        <v>70.165</v>
      </c>
      <c r="I228" s="133"/>
      <c r="J228" s="133"/>
      <c r="K228" s="133">
        <f>ROUND(P228*H228,2)</f>
        <v>0</v>
      </c>
      <c r="L228" s="130" t="s">
        <v>1</v>
      </c>
      <c r="M228" s="26"/>
      <c r="N228" s="134" t="s">
        <v>1</v>
      </c>
      <c r="O228" s="135" t="s">
        <v>39</v>
      </c>
      <c r="P228" s="136">
        <f>I228+J228</f>
        <v>0</v>
      </c>
      <c r="Q228" s="136">
        <f>ROUND(I228*H228,2)</f>
        <v>0</v>
      </c>
      <c r="R228" s="136">
        <f>ROUND(J228*H228,2)</f>
        <v>0</v>
      </c>
      <c r="S228" s="137">
        <v>0</v>
      </c>
      <c r="T228" s="137">
        <f>S228*H228</f>
        <v>0</v>
      </c>
      <c r="U228" s="137">
        <v>0</v>
      </c>
      <c r="V228" s="137">
        <f>U228*H228</f>
        <v>0</v>
      </c>
      <c r="W228" s="137">
        <v>0</v>
      </c>
      <c r="X228" s="137">
        <f>W228*H228</f>
        <v>0</v>
      </c>
      <c r="Y228" s="138" t="s">
        <v>1</v>
      </c>
      <c r="AR228" s="139" t="s">
        <v>149</v>
      </c>
      <c r="AT228" s="139" t="s">
        <v>147</v>
      </c>
      <c r="AU228" s="139" t="s">
        <v>84</v>
      </c>
      <c r="AY228" s="14" t="s">
        <v>145</v>
      </c>
      <c r="BE228" s="140">
        <f>IF(O228="základní",K228,0)</f>
        <v>0</v>
      </c>
      <c r="BF228" s="140">
        <f>IF(O228="snížená",K228,0)</f>
        <v>0</v>
      </c>
      <c r="BG228" s="140">
        <f>IF(O228="zákl. přenesená",K228,0)</f>
        <v>0</v>
      </c>
      <c r="BH228" s="140">
        <f>IF(O228="sníž. přenesená",K228,0)</f>
        <v>0</v>
      </c>
      <c r="BI228" s="140">
        <f>IF(O228="nulová",K228,0)</f>
        <v>0</v>
      </c>
      <c r="BJ228" s="14" t="s">
        <v>84</v>
      </c>
      <c r="BK228" s="140">
        <f>ROUND(P228*H228,2)</f>
        <v>0</v>
      </c>
      <c r="BL228" s="14" t="s">
        <v>149</v>
      </c>
      <c r="BM228" s="139" t="s">
        <v>170</v>
      </c>
    </row>
    <row r="229" spans="2:51" s="12" customFormat="1" ht="12">
      <c r="B229" s="141"/>
      <c r="D229" s="142" t="s">
        <v>151</v>
      </c>
      <c r="E229" s="143"/>
      <c r="F229" s="144" t="s">
        <v>615</v>
      </c>
      <c r="H229" s="143">
        <v>2.405</v>
      </c>
      <c r="M229" s="141"/>
      <c r="N229" s="145"/>
      <c r="Y229" s="146"/>
      <c r="AT229" s="143" t="s">
        <v>151</v>
      </c>
      <c r="AU229" s="143" t="s">
        <v>84</v>
      </c>
      <c r="AV229" s="12" t="s">
        <v>84</v>
      </c>
      <c r="AW229" s="12" t="s">
        <v>4</v>
      </c>
      <c r="AX229" s="12" t="s">
        <v>76</v>
      </c>
      <c r="AY229" s="143" t="s">
        <v>145</v>
      </c>
    </row>
    <row r="230" spans="2:51" s="12" customFormat="1" ht="12">
      <c r="B230" s="141"/>
      <c r="D230" s="142" t="s">
        <v>151</v>
      </c>
      <c r="E230" s="143"/>
      <c r="F230" s="144" t="s">
        <v>616</v>
      </c>
      <c r="H230" s="143">
        <v>67.76</v>
      </c>
      <c r="M230" s="141"/>
      <c r="N230" s="145"/>
      <c r="Y230" s="146"/>
      <c r="AT230" s="143" t="s">
        <v>151</v>
      </c>
      <c r="AU230" s="143" t="s">
        <v>84</v>
      </c>
      <c r="AV230" s="12" t="s">
        <v>84</v>
      </c>
      <c r="AW230" s="12" t="s">
        <v>4</v>
      </c>
      <c r="AX230" s="12" t="s">
        <v>76</v>
      </c>
      <c r="AY230" s="143" t="s">
        <v>145</v>
      </c>
    </row>
    <row r="231" spans="2:65" s="1" customFormat="1" ht="24">
      <c r="B231" s="127"/>
      <c r="C231" s="128">
        <v>27</v>
      </c>
      <c r="D231" s="128" t="s">
        <v>147</v>
      </c>
      <c r="E231" s="129" t="s">
        <v>617</v>
      </c>
      <c r="F231" s="130" t="s">
        <v>618</v>
      </c>
      <c r="G231" s="131" t="s">
        <v>244</v>
      </c>
      <c r="H231" s="132">
        <v>295.505</v>
      </c>
      <c r="I231" s="133"/>
      <c r="J231" s="133"/>
      <c r="K231" s="133">
        <f>ROUND(P231*H231,2)</f>
        <v>0</v>
      </c>
      <c r="L231" s="130" t="s">
        <v>1</v>
      </c>
      <c r="M231" s="26"/>
      <c r="N231" s="134" t="s">
        <v>1</v>
      </c>
      <c r="O231" s="135" t="s">
        <v>39</v>
      </c>
      <c r="P231" s="136">
        <f>I231+J231</f>
        <v>0</v>
      </c>
      <c r="Q231" s="136">
        <f>ROUND(I231*H231,2)</f>
        <v>0</v>
      </c>
      <c r="R231" s="136">
        <f>ROUND(J231*H231,2)</f>
        <v>0</v>
      </c>
      <c r="S231" s="137">
        <v>0</v>
      </c>
      <c r="T231" s="137">
        <f>S231*H231</f>
        <v>0</v>
      </c>
      <c r="U231" s="137">
        <v>0</v>
      </c>
      <c r="V231" s="137">
        <f>U231*H231</f>
        <v>0</v>
      </c>
      <c r="W231" s="137">
        <v>0</v>
      </c>
      <c r="X231" s="137">
        <f>W231*H231</f>
        <v>0</v>
      </c>
      <c r="Y231" s="138" t="s">
        <v>1</v>
      </c>
      <c r="AR231" s="139" t="s">
        <v>149</v>
      </c>
      <c r="AT231" s="139" t="s">
        <v>147</v>
      </c>
      <c r="AU231" s="139" t="s">
        <v>84</v>
      </c>
      <c r="AY231" s="14" t="s">
        <v>145</v>
      </c>
      <c r="BE231" s="140">
        <f>IF(O231="základní",K231,0)</f>
        <v>0</v>
      </c>
      <c r="BF231" s="140">
        <f>IF(O231="snížená",K231,0)</f>
        <v>0</v>
      </c>
      <c r="BG231" s="140">
        <f>IF(O231="zákl. přenesená",K231,0)</f>
        <v>0</v>
      </c>
      <c r="BH231" s="140">
        <f>IF(O231="sníž. přenesená",K231,0)</f>
        <v>0</v>
      </c>
      <c r="BI231" s="140">
        <f>IF(O231="nulová",K231,0)</f>
        <v>0</v>
      </c>
      <c r="BJ231" s="14" t="s">
        <v>84</v>
      </c>
      <c r="BK231" s="140">
        <f>ROUND(P231*H231,2)</f>
        <v>0</v>
      </c>
      <c r="BL231" s="14" t="s">
        <v>149</v>
      </c>
      <c r="BM231" s="139" t="s">
        <v>170</v>
      </c>
    </row>
    <row r="232" spans="2:51" s="12" customFormat="1" ht="12">
      <c r="B232" s="141"/>
      <c r="D232" s="142" t="s">
        <v>151</v>
      </c>
      <c r="E232" s="143"/>
      <c r="F232" s="144" t="s">
        <v>619</v>
      </c>
      <c r="H232" s="143">
        <v>11.195</v>
      </c>
      <c r="M232" s="141"/>
      <c r="N232" s="145"/>
      <c r="Y232" s="146"/>
      <c r="AT232" s="143" t="s">
        <v>151</v>
      </c>
      <c r="AU232" s="143" t="s">
        <v>84</v>
      </c>
      <c r="AV232" s="12" t="s">
        <v>84</v>
      </c>
      <c r="AW232" s="12" t="s">
        <v>4</v>
      </c>
      <c r="AX232" s="12" t="s">
        <v>76</v>
      </c>
      <c r="AY232" s="143" t="s">
        <v>145</v>
      </c>
    </row>
    <row r="233" spans="2:51" s="12" customFormat="1" ht="12">
      <c r="B233" s="141"/>
      <c r="D233" s="142" t="s">
        <v>151</v>
      </c>
      <c r="E233" s="143"/>
      <c r="F233" s="144" t="s">
        <v>620</v>
      </c>
      <c r="H233" s="143">
        <v>279.14</v>
      </c>
      <c r="M233" s="141"/>
      <c r="N233" s="145"/>
      <c r="Y233" s="146"/>
      <c r="AT233" s="143" t="s">
        <v>151</v>
      </c>
      <c r="AU233" s="143" t="s">
        <v>84</v>
      </c>
      <c r="AV233" s="12" t="s">
        <v>84</v>
      </c>
      <c r="AW233" s="12" t="s">
        <v>4</v>
      </c>
      <c r="AX233" s="12" t="s">
        <v>76</v>
      </c>
      <c r="AY233" s="143" t="s">
        <v>145</v>
      </c>
    </row>
    <row r="234" spans="2:51" s="12" customFormat="1" ht="22.5">
      <c r="B234" s="141"/>
      <c r="D234" s="142" t="s">
        <v>151</v>
      </c>
      <c r="E234" s="143"/>
      <c r="F234" s="144" t="s">
        <v>621</v>
      </c>
      <c r="H234" s="143">
        <v>5.17</v>
      </c>
      <c r="M234" s="141"/>
      <c r="N234" s="145"/>
      <c r="Y234" s="146"/>
      <c r="AT234" s="143" t="s">
        <v>151</v>
      </c>
      <c r="AU234" s="143" t="s">
        <v>84</v>
      </c>
      <c r="AV234" s="12" t="s">
        <v>84</v>
      </c>
      <c r="AW234" s="12" t="s">
        <v>4</v>
      </c>
      <c r="AX234" s="12" t="s">
        <v>76</v>
      </c>
      <c r="AY234" s="143" t="s">
        <v>145</v>
      </c>
    </row>
    <row r="235" spans="2:65" s="1" customFormat="1" ht="24">
      <c r="B235" s="127"/>
      <c r="C235" s="128">
        <v>28</v>
      </c>
      <c r="D235" s="128" t="s">
        <v>147</v>
      </c>
      <c r="E235" s="129" t="s">
        <v>622</v>
      </c>
      <c r="F235" s="130" t="s">
        <v>623</v>
      </c>
      <c r="G235" s="131" t="s">
        <v>244</v>
      </c>
      <c r="H235" s="132">
        <v>295.505</v>
      </c>
      <c r="I235" s="133"/>
      <c r="J235" s="133"/>
      <c r="K235" s="133">
        <f>ROUND(P235*H235,2)</f>
        <v>0</v>
      </c>
      <c r="L235" s="130" t="s">
        <v>1</v>
      </c>
      <c r="M235" s="26"/>
      <c r="N235" s="134" t="s">
        <v>1</v>
      </c>
      <c r="O235" s="135" t="s">
        <v>39</v>
      </c>
      <c r="P235" s="136">
        <f>I235+J235</f>
        <v>0</v>
      </c>
      <c r="Q235" s="136">
        <f>ROUND(I235*H235,2)</f>
        <v>0</v>
      </c>
      <c r="R235" s="136">
        <f>ROUND(J235*H235,2)</f>
        <v>0</v>
      </c>
      <c r="S235" s="137">
        <v>0</v>
      </c>
      <c r="T235" s="137">
        <f>S235*H235</f>
        <v>0</v>
      </c>
      <c r="U235" s="137">
        <v>0</v>
      </c>
      <c r="V235" s="137">
        <f>U235*H235</f>
        <v>0</v>
      </c>
      <c r="W235" s="137">
        <v>0</v>
      </c>
      <c r="X235" s="137">
        <f>W235*H235</f>
        <v>0</v>
      </c>
      <c r="Y235" s="138" t="s">
        <v>1</v>
      </c>
      <c r="AR235" s="139" t="s">
        <v>149</v>
      </c>
      <c r="AT235" s="139" t="s">
        <v>147</v>
      </c>
      <c r="AU235" s="139" t="s">
        <v>84</v>
      </c>
      <c r="AY235" s="14" t="s">
        <v>145</v>
      </c>
      <c r="BE235" s="140">
        <f>IF(O235="základní",K235,0)</f>
        <v>0</v>
      </c>
      <c r="BF235" s="140">
        <f>IF(O235="snížená",K235,0)</f>
        <v>0</v>
      </c>
      <c r="BG235" s="140">
        <f>IF(O235="zákl. přenesená",K235,0)</f>
        <v>0</v>
      </c>
      <c r="BH235" s="140">
        <f>IF(O235="sníž. přenesená",K235,0)</f>
        <v>0</v>
      </c>
      <c r="BI235" s="140">
        <f>IF(O235="nulová",K235,0)</f>
        <v>0</v>
      </c>
      <c r="BJ235" s="14" t="s">
        <v>84</v>
      </c>
      <c r="BK235" s="140">
        <f>ROUND(P235*H235,2)</f>
        <v>0</v>
      </c>
      <c r="BL235" s="14" t="s">
        <v>149</v>
      </c>
      <c r="BM235" s="139" t="s">
        <v>170</v>
      </c>
    </row>
    <row r="236" spans="2:65" s="1" customFormat="1" ht="18.75" customHeight="1">
      <c r="B236" s="127"/>
      <c r="C236" s="128">
        <v>29</v>
      </c>
      <c r="D236" s="128" t="s">
        <v>147</v>
      </c>
      <c r="E236" s="129" t="s">
        <v>624</v>
      </c>
      <c r="F236" s="130" t="s">
        <v>625</v>
      </c>
      <c r="G236" s="131" t="s">
        <v>244</v>
      </c>
      <c r="H236" s="132">
        <v>271.04</v>
      </c>
      <c r="I236" s="133"/>
      <c r="J236" s="133"/>
      <c r="K236" s="133">
        <f>ROUND(P236*H236,2)</f>
        <v>0</v>
      </c>
      <c r="L236" s="130" t="s">
        <v>1</v>
      </c>
      <c r="M236" s="26"/>
      <c r="N236" s="134" t="s">
        <v>1</v>
      </c>
      <c r="O236" s="135" t="s">
        <v>39</v>
      </c>
      <c r="P236" s="136">
        <f>I236+J236</f>
        <v>0</v>
      </c>
      <c r="Q236" s="136">
        <f>ROUND(I236*H236,2)</f>
        <v>0</v>
      </c>
      <c r="R236" s="136">
        <f>ROUND(J236*H236,2)</f>
        <v>0</v>
      </c>
      <c r="S236" s="137">
        <v>0</v>
      </c>
      <c r="T236" s="137">
        <f>S236*H236</f>
        <v>0</v>
      </c>
      <c r="U236" s="137">
        <v>0</v>
      </c>
      <c r="V236" s="137">
        <f>U236*H236</f>
        <v>0</v>
      </c>
      <c r="W236" s="137">
        <v>0</v>
      </c>
      <c r="X236" s="137">
        <f>W236*H236</f>
        <v>0</v>
      </c>
      <c r="Y236" s="138" t="s">
        <v>1</v>
      </c>
      <c r="AR236" s="139" t="s">
        <v>149</v>
      </c>
      <c r="AT236" s="139" t="s">
        <v>147</v>
      </c>
      <c r="AU236" s="139" t="s">
        <v>84</v>
      </c>
      <c r="AY236" s="14" t="s">
        <v>145</v>
      </c>
      <c r="BE236" s="140">
        <f>IF(O236="základní",K236,0)</f>
        <v>0</v>
      </c>
      <c r="BF236" s="140">
        <f>IF(O236="snížená",K236,0)</f>
        <v>0</v>
      </c>
      <c r="BG236" s="140">
        <f>IF(O236="zákl. přenesená",K236,0)</f>
        <v>0</v>
      </c>
      <c r="BH236" s="140">
        <f>IF(O236="sníž. přenesená",K236,0)</f>
        <v>0</v>
      </c>
      <c r="BI236" s="140">
        <f>IF(O236="nulová",K236,0)</f>
        <v>0</v>
      </c>
      <c r="BJ236" s="14" t="s">
        <v>84</v>
      </c>
      <c r="BK236" s="140">
        <f>ROUND(P236*H236,2)</f>
        <v>0</v>
      </c>
      <c r="BL236" s="14" t="s">
        <v>149</v>
      </c>
      <c r="BM236" s="139" t="s">
        <v>170</v>
      </c>
    </row>
    <row r="237" spans="2:51" s="12" customFormat="1" ht="12">
      <c r="B237" s="141"/>
      <c r="D237" s="142" t="s">
        <v>151</v>
      </c>
      <c r="E237" s="143"/>
      <c r="F237" s="144" t="s">
        <v>626</v>
      </c>
      <c r="H237" s="143">
        <v>271.04</v>
      </c>
      <c r="M237" s="141"/>
      <c r="N237" s="145"/>
      <c r="Y237" s="146"/>
      <c r="AT237" s="143" t="s">
        <v>151</v>
      </c>
      <c r="AU237" s="143" t="s">
        <v>84</v>
      </c>
      <c r="AV237" s="12" t="s">
        <v>84</v>
      </c>
      <c r="AW237" s="12" t="s">
        <v>4</v>
      </c>
      <c r="AX237" s="12" t="s">
        <v>76</v>
      </c>
      <c r="AY237" s="143" t="s">
        <v>145</v>
      </c>
    </row>
    <row r="238" spans="2:65" s="1" customFormat="1" ht="24">
      <c r="B238" s="127"/>
      <c r="C238" s="128">
        <v>30</v>
      </c>
      <c r="D238" s="128" t="s">
        <v>147</v>
      </c>
      <c r="E238" s="129" t="s">
        <v>627</v>
      </c>
      <c r="F238" s="130" t="s">
        <v>628</v>
      </c>
      <c r="G238" s="131" t="s">
        <v>244</v>
      </c>
      <c r="H238" s="132">
        <v>271.04</v>
      </c>
      <c r="I238" s="133"/>
      <c r="J238" s="133"/>
      <c r="K238" s="133">
        <f>ROUND(P238*H238,2)</f>
        <v>0</v>
      </c>
      <c r="L238" s="130" t="s">
        <v>1</v>
      </c>
      <c r="M238" s="26"/>
      <c r="N238" s="134" t="s">
        <v>1</v>
      </c>
      <c r="O238" s="135" t="s">
        <v>39</v>
      </c>
      <c r="P238" s="136">
        <f>I238+J238</f>
        <v>0</v>
      </c>
      <c r="Q238" s="136">
        <f>ROUND(I238*H238,2)</f>
        <v>0</v>
      </c>
      <c r="R238" s="136">
        <f>ROUND(J238*H238,2)</f>
        <v>0</v>
      </c>
      <c r="S238" s="137">
        <v>0</v>
      </c>
      <c r="T238" s="137">
        <f>S238*H238</f>
        <v>0</v>
      </c>
      <c r="U238" s="137">
        <v>0</v>
      </c>
      <c r="V238" s="137">
        <f>U238*H238</f>
        <v>0</v>
      </c>
      <c r="W238" s="137">
        <v>0</v>
      </c>
      <c r="X238" s="137">
        <f>W238*H238</f>
        <v>0</v>
      </c>
      <c r="Y238" s="138" t="s">
        <v>1</v>
      </c>
      <c r="AR238" s="139" t="s">
        <v>149</v>
      </c>
      <c r="AT238" s="139" t="s">
        <v>147</v>
      </c>
      <c r="AU238" s="139" t="s">
        <v>84</v>
      </c>
      <c r="AY238" s="14" t="s">
        <v>145</v>
      </c>
      <c r="BE238" s="140">
        <f>IF(O238="základní",K238,0)</f>
        <v>0</v>
      </c>
      <c r="BF238" s="140">
        <f>IF(O238="snížená",K238,0)</f>
        <v>0</v>
      </c>
      <c r="BG238" s="140">
        <f>IF(O238="zákl. přenesená",K238,0)</f>
        <v>0</v>
      </c>
      <c r="BH238" s="140">
        <f>IF(O238="sníž. přenesená",K238,0)</f>
        <v>0</v>
      </c>
      <c r="BI238" s="140">
        <f>IF(O238="nulová",K238,0)</f>
        <v>0</v>
      </c>
      <c r="BJ238" s="14" t="s">
        <v>84</v>
      </c>
      <c r="BK238" s="140">
        <f>ROUND(P238*H238,2)</f>
        <v>0</v>
      </c>
      <c r="BL238" s="14" t="s">
        <v>149</v>
      </c>
      <c r="BM238" s="139" t="s">
        <v>170</v>
      </c>
    </row>
    <row r="239" spans="2:65" s="1" customFormat="1" ht="18.75" customHeight="1">
      <c r="B239" s="127"/>
      <c r="C239" s="128">
        <v>31</v>
      </c>
      <c r="D239" s="128" t="s">
        <v>147</v>
      </c>
      <c r="E239" s="129" t="s">
        <v>629</v>
      </c>
      <c r="F239" s="130" t="s">
        <v>630</v>
      </c>
      <c r="G239" s="131" t="s">
        <v>257</v>
      </c>
      <c r="H239" s="132">
        <v>3.75</v>
      </c>
      <c r="I239" s="133"/>
      <c r="J239" s="133"/>
      <c r="K239" s="133">
        <f>ROUND(P239*H239,2)</f>
        <v>0</v>
      </c>
      <c r="L239" s="130" t="s">
        <v>1</v>
      </c>
      <c r="M239" s="26"/>
      <c r="N239" s="134" t="s">
        <v>1</v>
      </c>
      <c r="O239" s="135" t="s">
        <v>39</v>
      </c>
      <c r="P239" s="136">
        <f>I239+J239</f>
        <v>0</v>
      </c>
      <c r="Q239" s="136">
        <f>ROUND(I239*H239,2)</f>
        <v>0</v>
      </c>
      <c r="R239" s="136">
        <f>ROUND(J239*H239,2)</f>
        <v>0</v>
      </c>
      <c r="S239" s="137">
        <v>0</v>
      </c>
      <c r="T239" s="137">
        <f>S239*H239</f>
        <v>0</v>
      </c>
      <c r="U239" s="137">
        <v>0</v>
      </c>
      <c r="V239" s="137">
        <f>U239*H239</f>
        <v>0</v>
      </c>
      <c r="W239" s="137">
        <v>0</v>
      </c>
      <c r="X239" s="137">
        <f>W239*H239</f>
        <v>0</v>
      </c>
      <c r="Y239" s="138" t="s">
        <v>1</v>
      </c>
      <c r="AR239" s="139" t="s">
        <v>149</v>
      </c>
      <c r="AT239" s="139" t="s">
        <v>147</v>
      </c>
      <c r="AU239" s="139" t="s">
        <v>84</v>
      </c>
      <c r="AY239" s="14" t="s">
        <v>145</v>
      </c>
      <c r="BE239" s="140">
        <f>IF(O239="základní",K239,0)</f>
        <v>0</v>
      </c>
      <c r="BF239" s="140">
        <f>IF(O239="snížená",K239,0)</f>
        <v>0</v>
      </c>
      <c r="BG239" s="140">
        <f>IF(O239="zákl. přenesená",K239,0)</f>
        <v>0</v>
      </c>
      <c r="BH239" s="140">
        <f>IF(O239="sníž. přenesená",K239,0)</f>
        <v>0</v>
      </c>
      <c r="BI239" s="140">
        <f>IF(O239="nulová",K239,0)</f>
        <v>0</v>
      </c>
      <c r="BJ239" s="14" t="s">
        <v>84</v>
      </c>
      <c r="BK239" s="140">
        <f>ROUND(P239*H239,2)</f>
        <v>0</v>
      </c>
      <c r="BL239" s="14" t="s">
        <v>149</v>
      </c>
      <c r="BM239" s="139" t="s">
        <v>170</v>
      </c>
    </row>
    <row r="240" spans="2:51" s="12" customFormat="1" ht="12">
      <c r="B240" s="141"/>
      <c r="D240" s="142" t="s">
        <v>151</v>
      </c>
      <c r="E240" s="143"/>
      <c r="F240" s="144" t="s">
        <v>631</v>
      </c>
      <c r="H240" s="143">
        <v>3.75</v>
      </c>
      <c r="M240" s="141"/>
      <c r="N240" s="145"/>
      <c r="Y240" s="146"/>
      <c r="AT240" s="143" t="s">
        <v>151</v>
      </c>
      <c r="AU240" s="143" t="s">
        <v>84</v>
      </c>
      <c r="AV240" s="12" t="s">
        <v>84</v>
      </c>
      <c r="AW240" s="12" t="s">
        <v>4</v>
      </c>
      <c r="AX240" s="12" t="s">
        <v>76</v>
      </c>
      <c r="AY240" s="143" t="s">
        <v>145</v>
      </c>
    </row>
    <row r="241" spans="2:65" s="1" customFormat="1" ht="16.5" customHeight="1">
      <c r="B241" s="127"/>
      <c r="C241" s="151"/>
      <c r="D241" s="151"/>
      <c r="E241" s="152" t="s">
        <v>176</v>
      </c>
      <c r="F241" s="153" t="s">
        <v>632</v>
      </c>
      <c r="G241" s="154"/>
      <c r="H241" s="155"/>
      <c r="I241" s="156"/>
      <c r="J241" s="156"/>
      <c r="K241" s="156"/>
      <c r="L241" s="153"/>
      <c r="M241" s="26"/>
      <c r="N241" s="134" t="s">
        <v>1</v>
      </c>
      <c r="O241" s="135" t="s">
        <v>39</v>
      </c>
      <c r="P241" s="136">
        <f>I241+J241</f>
        <v>0</v>
      </c>
      <c r="Q241" s="136">
        <f>ROUND(I241*H241,2)</f>
        <v>0</v>
      </c>
      <c r="R241" s="136">
        <f>ROUND(J241*H241,2)</f>
        <v>0</v>
      </c>
      <c r="S241" s="137">
        <v>0</v>
      </c>
      <c r="T241" s="137">
        <f>S241*H241</f>
        <v>0</v>
      </c>
      <c r="U241" s="137">
        <v>0</v>
      </c>
      <c r="V241" s="137">
        <f>U241*H241</f>
        <v>0</v>
      </c>
      <c r="W241" s="137">
        <v>0</v>
      </c>
      <c r="X241" s="137">
        <f>W241*H241</f>
        <v>0</v>
      </c>
      <c r="Y241" s="138" t="s">
        <v>1</v>
      </c>
      <c r="AR241" s="139" t="s">
        <v>149</v>
      </c>
      <c r="AT241" s="139" t="s">
        <v>147</v>
      </c>
      <c r="AU241" s="139" t="s">
        <v>84</v>
      </c>
      <c r="AY241" s="14" t="s">
        <v>145</v>
      </c>
      <c r="BE241" s="140">
        <f>IF(O241="základní",K241,0)</f>
        <v>0</v>
      </c>
      <c r="BF241" s="140">
        <f>IF(O241="snížená",K241,0)</f>
        <v>0</v>
      </c>
      <c r="BG241" s="140">
        <f>IF(O241="zákl. přenesená",K241,0)</f>
        <v>0</v>
      </c>
      <c r="BH241" s="140">
        <f>IF(O241="sníž. přenesená",K241,0)</f>
        <v>0</v>
      </c>
      <c r="BI241" s="140">
        <f>IF(O241="nulová",K241,0)</f>
        <v>0</v>
      </c>
      <c r="BJ241" s="14" t="s">
        <v>84</v>
      </c>
      <c r="BK241" s="140">
        <f>ROUND(P241*H241,2)</f>
        <v>0</v>
      </c>
      <c r="BL241" s="14" t="s">
        <v>149</v>
      </c>
      <c r="BM241" s="139" t="s">
        <v>169</v>
      </c>
    </row>
    <row r="242" spans="2:65" s="1" customFormat="1" ht="12">
      <c r="B242" s="127"/>
      <c r="C242" s="128">
        <v>32</v>
      </c>
      <c r="D242" s="128" t="s">
        <v>147</v>
      </c>
      <c r="E242" s="129" t="s">
        <v>633</v>
      </c>
      <c r="F242" s="130" t="s">
        <v>634</v>
      </c>
      <c r="G242" s="131" t="s">
        <v>244</v>
      </c>
      <c r="H242" s="132">
        <v>291.95</v>
      </c>
      <c r="I242" s="133"/>
      <c r="J242" s="133"/>
      <c r="K242" s="133">
        <f>ROUND(P242*H242,2)</f>
        <v>0</v>
      </c>
      <c r="L242" s="130" t="s">
        <v>1</v>
      </c>
      <c r="M242" s="26"/>
      <c r="N242" s="134" t="s">
        <v>1</v>
      </c>
      <c r="O242" s="135" t="s">
        <v>39</v>
      </c>
      <c r="P242" s="136">
        <f>I242+J242</f>
        <v>0</v>
      </c>
      <c r="Q242" s="136">
        <f>ROUND(I242*H242,2)</f>
        <v>0</v>
      </c>
      <c r="R242" s="136">
        <f>ROUND(J242*H242,2)</f>
        <v>0</v>
      </c>
      <c r="S242" s="137">
        <v>0</v>
      </c>
      <c r="T242" s="137">
        <f>S242*H242</f>
        <v>0</v>
      </c>
      <c r="U242" s="137">
        <v>0</v>
      </c>
      <c r="V242" s="137">
        <f>U242*H242</f>
        <v>0</v>
      </c>
      <c r="W242" s="137">
        <v>0</v>
      </c>
      <c r="X242" s="137">
        <f>W242*H242</f>
        <v>0</v>
      </c>
      <c r="Y242" s="138" t="s">
        <v>1</v>
      </c>
      <c r="AR242" s="139" t="s">
        <v>149</v>
      </c>
      <c r="AT242" s="139" t="s">
        <v>147</v>
      </c>
      <c r="AU242" s="139" t="s">
        <v>84</v>
      </c>
      <c r="AY242" s="14" t="s">
        <v>145</v>
      </c>
      <c r="BE242" s="140">
        <f>IF(O242="základní",K242,0)</f>
        <v>0</v>
      </c>
      <c r="BF242" s="140">
        <f>IF(O242="snížená",K242,0)</f>
        <v>0</v>
      </c>
      <c r="BG242" s="140">
        <f>IF(O242="zákl. přenesená",K242,0)</f>
        <v>0</v>
      </c>
      <c r="BH242" s="140">
        <f>IF(O242="sníž. přenesená",K242,0)</f>
        <v>0</v>
      </c>
      <c r="BI242" s="140">
        <f>IF(O242="nulová",K242,0)</f>
        <v>0</v>
      </c>
      <c r="BJ242" s="14" t="s">
        <v>84</v>
      </c>
      <c r="BK242" s="140">
        <f>ROUND(P242*H242,2)</f>
        <v>0</v>
      </c>
      <c r="BL242" s="14" t="s">
        <v>149</v>
      </c>
      <c r="BM242" s="139" t="s">
        <v>170</v>
      </c>
    </row>
    <row r="243" spans="2:51" s="12" customFormat="1" ht="12">
      <c r="B243" s="141"/>
      <c r="D243" s="142" t="s">
        <v>151</v>
      </c>
      <c r="E243" s="143"/>
      <c r="F243" s="144" t="s">
        <v>635</v>
      </c>
      <c r="H243" s="143">
        <v>2.56</v>
      </c>
      <c r="M243" s="141"/>
      <c r="N243" s="145"/>
      <c r="Y243" s="146"/>
      <c r="AT243" s="143" t="s">
        <v>151</v>
      </c>
      <c r="AU243" s="143" t="s">
        <v>84</v>
      </c>
      <c r="AV243" s="12" t="s">
        <v>84</v>
      </c>
      <c r="AW243" s="12" t="s">
        <v>4</v>
      </c>
      <c r="AX243" s="12" t="s">
        <v>76</v>
      </c>
      <c r="AY243" s="143" t="s">
        <v>145</v>
      </c>
    </row>
    <row r="244" spans="2:51" s="12" customFormat="1" ht="12">
      <c r="B244" s="141"/>
      <c r="D244" s="142" t="s">
        <v>151</v>
      </c>
      <c r="E244" s="143"/>
      <c r="F244" s="144" t="s">
        <v>636</v>
      </c>
      <c r="H244" s="143">
        <v>38.74</v>
      </c>
      <c r="M244" s="141"/>
      <c r="N244" s="145"/>
      <c r="Y244" s="146"/>
      <c r="AT244" s="143" t="s">
        <v>151</v>
      </c>
      <c r="AU244" s="143" t="s">
        <v>84</v>
      </c>
      <c r="AV244" s="12" t="s">
        <v>84</v>
      </c>
      <c r="AW244" s="12" t="s">
        <v>4</v>
      </c>
      <c r="AX244" s="12" t="s">
        <v>76</v>
      </c>
      <c r="AY244" s="143" t="s">
        <v>145</v>
      </c>
    </row>
    <row r="245" spans="2:51" s="12" customFormat="1" ht="12">
      <c r="B245" s="141"/>
      <c r="D245" s="142" t="s">
        <v>151</v>
      </c>
      <c r="E245" s="143"/>
      <c r="F245" s="144" t="s">
        <v>637</v>
      </c>
      <c r="H245" s="143">
        <v>250.65</v>
      </c>
      <c r="M245" s="141"/>
      <c r="N245" s="145"/>
      <c r="Y245" s="146"/>
      <c r="AT245" s="143" t="s">
        <v>151</v>
      </c>
      <c r="AU245" s="143" t="s">
        <v>84</v>
      </c>
      <c r="AV245" s="12" t="s">
        <v>84</v>
      </c>
      <c r="AW245" s="12" t="s">
        <v>4</v>
      </c>
      <c r="AX245" s="12" t="s">
        <v>76</v>
      </c>
      <c r="AY245" s="143" t="s">
        <v>145</v>
      </c>
    </row>
    <row r="246" spans="2:65" s="1" customFormat="1" ht="12">
      <c r="B246" s="127"/>
      <c r="C246" s="128">
        <v>33</v>
      </c>
      <c r="D246" s="128" t="s">
        <v>147</v>
      </c>
      <c r="E246" s="129" t="s">
        <v>638</v>
      </c>
      <c r="F246" s="130" t="s">
        <v>639</v>
      </c>
      <c r="G246" s="131" t="s">
        <v>244</v>
      </c>
      <c r="H246" s="132">
        <v>408.02</v>
      </c>
      <c r="I246" s="133"/>
      <c r="J246" s="133"/>
      <c r="K246" s="133">
        <f>ROUND(P246*H246,2)</f>
        <v>0</v>
      </c>
      <c r="L246" s="130" t="s">
        <v>1</v>
      </c>
      <c r="M246" s="26"/>
      <c r="N246" s="134" t="s">
        <v>1</v>
      </c>
      <c r="O246" s="135" t="s">
        <v>39</v>
      </c>
      <c r="P246" s="136">
        <f>I246+J246</f>
        <v>0</v>
      </c>
      <c r="Q246" s="136">
        <f>ROUND(I246*H246,2)</f>
        <v>0</v>
      </c>
      <c r="R246" s="136">
        <f>ROUND(J246*H246,2)</f>
        <v>0</v>
      </c>
      <c r="S246" s="137">
        <v>0</v>
      </c>
      <c r="T246" s="137">
        <f>S246*H246</f>
        <v>0</v>
      </c>
      <c r="U246" s="137">
        <v>0</v>
      </c>
      <c r="V246" s="137">
        <f>U246*H246</f>
        <v>0</v>
      </c>
      <c r="W246" s="137">
        <v>0</v>
      </c>
      <c r="X246" s="137">
        <f>W246*H246</f>
        <v>0</v>
      </c>
      <c r="Y246" s="138" t="s">
        <v>1</v>
      </c>
      <c r="AR246" s="139" t="s">
        <v>149</v>
      </c>
      <c r="AT246" s="139" t="s">
        <v>147</v>
      </c>
      <c r="AU246" s="139" t="s">
        <v>84</v>
      </c>
      <c r="AY246" s="14" t="s">
        <v>145</v>
      </c>
      <c r="BE246" s="140">
        <f>IF(O246="základní",K246,0)</f>
        <v>0</v>
      </c>
      <c r="BF246" s="140">
        <f>IF(O246="snížená",K246,0)</f>
        <v>0</v>
      </c>
      <c r="BG246" s="140">
        <f>IF(O246="zákl. přenesená",K246,0)</f>
        <v>0</v>
      </c>
      <c r="BH246" s="140">
        <f>IF(O246="sníž. přenesená",K246,0)</f>
        <v>0</v>
      </c>
      <c r="BI246" s="140">
        <f>IF(O246="nulová",K246,0)</f>
        <v>0</v>
      </c>
      <c r="BJ246" s="14" t="s">
        <v>84</v>
      </c>
      <c r="BK246" s="140">
        <f>ROUND(P246*H246,2)</f>
        <v>0</v>
      </c>
      <c r="BL246" s="14" t="s">
        <v>149</v>
      </c>
      <c r="BM246" s="139" t="s">
        <v>170</v>
      </c>
    </row>
    <row r="247" spans="2:51" s="12" customFormat="1" ht="12">
      <c r="B247" s="141"/>
      <c r="D247" s="142" t="s">
        <v>151</v>
      </c>
      <c r="E247" s="143"/>
      <c r="F247" s="144" t="s">
        <v>640</v>
      </c>
      <c r="H247" s="143"/>
      <c r="M247" s="141"/>
      <c r="N247" s="145"/>
      <c r="Y247" s="146"/>
      <c r="AT247" s="143" t="s">
        <v>151</v>
      </c>
      <c r="AU247" s="143" t="s">
        <v>84</v>
      </c>
      <c r="AV247" s="12" t="s">
        <v>84</v>
      </c>
      <c r="AW247" s="12" t="s">
        <v>4</v>
      </c>
      <c r="AX247" s="12" t="s">
        <v>76</v>
      </c>
      <c r="AY247" s="143" t="s">
        <v>145</v>
      </c>
    </row>
    <row r="248" spans="2:51" s="12" customFormat="1" ht="12">
      <c r="B248" s="141"/>
      <c r="D248" s="142" t="s">
        <v>151</v>
      </c>
      <c r="E248" s="143"/>
      <c r="F248" s="144" t="s">
        <v>641</v>
      </c>
      <c r="H248" s="143">
        <v>1.74</v>
      </c>
      <c r="M248" s="141"/>
      <c r="N248" s="145"/>
      <c r="Y248" s="146"/>
      <c r="AT248" s="143" t="s">
        <v>151</v>
      </c>
      <c r="AU248" s="143" t="s">
        <v>84</v>
      </c>
      <c r="AV248" s="12" t="s">
        <v>84</v>
      </c>
      <c r="AW248" s="12" t="s">
        <v>4</v>
      </c>
      <c r="AX248" s="12" t="s">
        <v>76</v>
      </c>
      <c r="AY248" s="143" t="s">
        <v>145</v>
      </c>
    </row>
    <row r="249" spans="2:51" s="12" customFormat="1" ht="12">
      <c r="B249" s="141"/>
      <c r="D249" s="142" t="s">
        <v>151</v>
      </c>
      <c r="E249" s="143"/>
      <c r="F249" s="144" t="s">
        <v>642</v>
      </c>
      <c r="H249" s="143">
        <v>99</v>
      </c>
      <c r="M249" s="141"/>
      <c r="N249" s="145"/>
      <c r="Y249" s="146"/>
      <c r="AT249" s="143" t="s">
        <v>151</v>
      </c>
      <c r="AU249" s="143" t="s">
        <v>84</v>
      </c>
      <c r="AV249" s="12" t="s">
        <v>84</v>
      </c>
      <c r="AW249" s="12" t="s">
        <v>4</v>
      </c>
      <c r="AX249" s="12" t="s">
        <v>76</v>
      </c>
      <c r="AY249" s="143" t="s">
        <v>145</v>
      </c>
    </row>
    <row r="250" spans="2:51" s="12" customFormat="1" ht="12">
      <c r="B250" s="141"/>
      <c r="D250" s="142" t="s">
        <v>151</v>
      </c>
      <c r="E250" s="143"/>
      <c r="F250" s="144" t="s">
        <v>643</v>
      </c>
      <c r="H250" s="143">
        <v>307.28</v>
      </c>
      <c r="M250" s="141"/>
      <c r="N250" s="145"/>
      <c r="Y250" s="146"/>
      <c r="AT250" s="143" t="s">
        <v>151</v>
      </c>
      <c r="AU250" s="143" t="s">
        <v>84</v>
      </c>
      <c r="AV250" s="12" t="s">
        <v>84</v>
      </c>
      <c r="AW250" s="12" t="s">
        <v>4</v>
      </c>
      <c r="AX250" s="12" t="s">
        <v>76</v>
      </c>
      <c r="AY250" s="143" t="s">
        <v>145</v>
      </c>
    </row>
    <row r="251" spans="2:65" s="1" customFormat="1" ht="16.5" customHeight="1">
      <c r="B251" s="127"/>
      <c r="C251" s="151"/>
      <c r="D251" s="151"/>
      <c r="E251" s="152" t="s">
        <v>176</v>
      </c>
      <c r="F251" s="153" t="s">
        <v>665</v>
      </c>
      <c r="G251" s="154"/>
      <c r="H251" s="155"/>
      <c r="I251" s="156"/>
      <c r="J251" s="156"/>
      <c r="K251" s="156"/>
      <c r="L251" s="153"/>
      <c r="M251" s="26"/>
      <c r="N251" s="134" t="s">
        <v>1</v>
      </c>
      <c r="O251" s="135" t="s">
        <v>39</v>
      </c>
      <c r="P251" s="136">
        <f aca="true" t="shared" si="0" ref="P251:P256">I251+J251</f>
        <v>0</v>
      </c>
      <c r="Q251" s="136">
        <f aca="true" t="shared" si="1" ref="Q251:Q256">ROUND(I251*H251,2)</f>
        <v>0</v>
      </c>
      <c r="R251" s="136">
        <f aca="true" t="shared" si="2" ref="R251:R256">ROUND(J251*H251,2)</f>
        <v>0</v>
      </c>
      <c r="S251" s="137">
        <v>0</v>
      </c>
      <c r="T251" s="137">
        <f aca="true" t="shared" si="3" ref="T251:T256">S251*H251</f>
        <v>0</v>
      </c>
      <c r="U251" s="137">
        <v>0</v>
      </c>
      <c r="V251" s="137">
        <f aca="true" t="shared" si="4" ref="V251:V256">U251*H251</f>
        <v>0</v>
      </c>
      <c r="W251" s="137">
        <v>0</v>
      </c>
      <c r="X251" s="137">
        <f aca="true" t="shared" si="5" ref="X251:X256">W251*H251</f>
        <v>0</v>
      </c>
      <c r="Y251" s="138" t="s">
        <v>1</v>
      </c>
      <c r="AR251" s="139" t="s">
        <v>149</v>
      </c>
      <c r="AT251" s="139" t="s">
        <v>147</v>
      </c>
      <c r="AU251" s="139" t="s">
        <v>84</v>
      </c>
      <c r="AY251" s="14" t="s">
        <v>145</v>
      </c>
      <c r="BE251" s="140">
        <f aca="true" t="shared" si="6" ref="BE251:BE256">IF(O251="základní",K251,0)</f>
        <v>0</v>
      </c>
      <c r="BF251" s="140">
        <f aca="true" t="shared" si="7" ref="BF251:BF256">IF(O251="snížená",K251,0)</f>
        <v>0</v>
      </c>
      <c r="BG251" s="140">
        <f aca="true" t="shared" si="8" ref="BG251:BG256">IF(O251="zákl. přenesená",K251,0)</f>
        <v>0</v>
      </c>
      <c r="BH251" s="140">
        <f aca="true" t="shared" si="9" ref="BH251:BH256">IF(O251="sníž. přenesená",K251,0)</f>
        <v>0</v>
      </c>
      <c r="BI251" s="140">
        <f aca="true" t="shared" si="10" ref="BI251:BI256">IF(O251="nulová",K251,0)</f>
        <v>0</v>
      </c>
      <c r="BJ251" s="14" t="s">
        <v>84</v>
      </c>
      <c r="BK251" s="140">
        <f aca="true" t="shared" si="11" ref="BK251:BK256">ROUND(P251*H251,2)</f>
        <v>0</v>
      </c>
      <c r="BL251" s="14" t="s">
        <v>149</v>
      </c>
      <c r="BM251" s="139" t="s">
        <v>169</v>
      </c>
    </row>
    <row r="252" spans="2:65" s="1" customFormat="1" ht="24">
      <c r="B252" s="127"/>
      <c r="C252" s="202" t="s">
        <v>644</v>
      </c>
      <c r="D252" s="202" t="s">
        <v>147</v>
      </c>
      <c r="E252" s="203" t="s">
        <v>646</v>
      </c>
      <c r="F252" s="204" t="s">
        <v>1828</v>
      </c>
      <c r="G252" s="205" t="s">
        <v>244</v>
      </c>
      <c r="H252" s="206">
        <v>503.39</v>
      </c>
      <c r="I252" s="207"/>
      <c r="J252" s="207"/>
      <c r="K252" s="207">
        <f>ROUND(P252*H252,2)</f>
        <v>0</v>
      </c>
      <c r="L252" s="204" t="s">
        <v>1</v>
      </c>
      <c r="M252" s="26"/>
      <c r="N252" s="134" t="s">
        <v>1</v>
      </c>
      <c r="O252" s="135" t="s">
        <v>39</v>
      </c>
      <c r="P252" s="136">
        <f t="shared" si="0"/>
        <v>0</v>
      </c>
      <c r="Q252" s="136">
        <f t="shared" si="1"/>
        <v>0</v>
      </c>
      <c r="R252" s="136">
        <f t="shared" si="2"/>
        <v>0</v>
      </c>
      <c r="S252" s="137">
        <v>0</v>
      </c>
      <c r="T252" s="137">
        <f t="shared" si="3"/>
        <v>0</v>
      </c>
      <c r="U252" s="137">
        <v>0</v>
      </c>
      <c r="V252" s="137">
        <f t="shared" si="4"/>
        <v>0</v>
      </c>
      <c r="W252" s="137">
        <v>0</v>
      </c>
      <c r="X252" s="137">
        <f t="shared" si="5"/>
        <v>0</v>
      </c>
      <c r="Y252" s="138" t="s">
        <v>1</v>
      </c>
      <c r="AR252" s="139" t="s">
        <v>149</v>
      </c>
      <c r="AT252" s="139" t="s">
        <v>147</v>
      </c>
      <c r="AU252" s="139" t="s">
        <v>84</v>
      </c>
      <c r="AY252" s="14" t="s">
        <v>145</v>
      </c>
      <c r="BE252" s="140">
        <f t="shared" si="6"/>
        <v>0</v>
      </c>
      <c r="BF252" s="140">
        <f t="shared" si="7"/>
        <v>0</v>
      </c>
      <c r="BG252" s="140">
        <f t="shared" si="8"/>
        <v>0</v>
      </c>
      <c r="BH252" s="140">
        <f t="shared" si="9"/>
        <v>0</v>
      </c>
      <c r="BI252" s="140">
        <f t="shared" si="10"/>
        <v>0</v>
      </c>
      <c r="BJ252" s="14" t="s">
        <v>84</v>
      </c>
      <c r="BK252" s="140">
        <f t="shared" si="11"/>
        <v>0</v>
      </c>
      <c r="BL252" s="14" t="s">
        <v>149</v>
      </c>
      <c r="BM252" s="139" t="s">
        <v>170</v>
      </c>
    </row>
    <row r="253" spans="2:65" s="1" customFormat="1" ht="24">
      <c r="B253" s="127"/>
      <c r="C253" s="202" t="s">
        <v>645</v>
      </c>
      <c r="D253" s="202" t="s">
        <v>147</v>
      </c>
      <c r="E253" s="203" t="s">
        <v>647</v>
      </c>
      <c r="F253" s="204" t="s">
        <v>648</v>
      </c>
      <c r="G253" s="205" t="s">
        <v>244</v>
      </c>
      <c r="H253" s="206">
        <v>0</v>
      </c>
      <c r="I253" s="207"/>
      <c r="J253" s="207"/>
      <c r="K253" s="207">
        <f>ROUND(P253*H253,2)</f>
        <v>0</v>
      </c>
      <c r="L253" s="204" t="s">
        <v>1</v>
      </c>
      <c r="M253" s="26"/>
      <c r="N253" s="134" t="s">
        <v>1</v>
      </c>
      <c r="O253" s="135" t="s">
        <v>39</v>
      </c>
      <c r="P253" s="136">
        <f t="shared" si="0"/>
        <v>0</v>
      </c>
      <c r="Q253" s="136">
        <f t="shared" si="1"/>
        <v>0</v>
      </c>
      <c r="R253" s="136">
        <f t="shared" si="2"/>
        <v>0</v>
      </c>
      <c r="S253" s="137">
        <v>0</v>
      </c>
      <c r="T253" s="137">
        <f t="shared" si="3"/>
        <v>0</v>
      </c>
      <c r="U253" s="137">
        <v>0</v>
      </c>
      <c r="V253" s="137">
        <f t="shared" si="4"/>
        <v>0</v>
      </c>
      <c r="W253" s="137">
        <v>0</v>
      </c>
      <c r="X253" s="137">
        <f t="shared" si="5"/>
        <v>0</v>
      </c>
      <c r="Y253" s="138" t="s">
        <v>1</v>
      </c>
      <c r="AR253" s="139" t="s">
        <v>149</v>
      </c>
      <c r="AT253" s="139" t="s">
        <v>147</v>
      </c>
      <c r="AU253" s="139" t="s">
        <v>84</v>
      </c>
      <c r="AY253" s="14" t="s">
        <v>145</v>
      </c>
      <c r="BE253" s="140">
        <f t="shared" si="6"/>
        <v>0</v>
      </c>
      <c r="BF253" s="140">
        <f t="shared" si="7"/>
        <v>0</v>
      </c>
      <c r="BG253" s="140">
        <f t="shared" si="8"/>
        <v>0</v>
      </c>
      <c r="BH253" s="140">
        <f t="shared" si="9"/>
        <v>0</v>
      </c>
      <c r="BI253" s="140">
        <f t="shared" si="10"/>
        <v>0</v>
      </c>
      <c r="BJ253" s="14" t="s">
        <v>84</v>
      </c>
      <c r="BK253" s="140">
        <f t="shared" si="11"/>
        <v>0</v>
      </c>
      <c r="BL253" s="14" t="s">
        <v>149</v>
      </c>
      <c r="BM253" s="139" t="s">
        <v>170</v>
      </c>
    </row>
    <row r="254" spans="2:65" s="1" customFormat="1" ht="18.75" customHeight="1">
      <c r="B254" s="127"/>
      <c r="C254" s="128" t="s">
        <v>653</v>
      </c>
      <c r="D254" s="128" t="s">
        <v>147</v>
      </c>
      <c r="E254" s="129" t="s">
        <v>649</v>
      </c>
      <c r="F254" s="130" t="s">
        <v>650</v>
      </c>
      <c r="G254" s="131" t="s">
        <v>244</v>
      </c>
      <c r="H254" s="132">
        <v>503.39</v>
      </c>
      <c r="I254" s="133"/>
      <c r="J254" s="133"/>
      <c r="K254" s="133">
        <f>ROUND(P254*H254,2)</f>
        <v>0</v>
      </c>
      <c r="L254" s="130" t="s">
        <v>1</v>
      </c>
      <c r="M254" s="26"/>
      <c r="N254" s="134" t="s">
        <v>1</v>
      </c>
      <c r="O254" s="135" t="s">
        <v>39</v>
      </c>
      <c r="P254" s="136">
        <f t="shared" si="0"/>
        <v>0</v>
      </c>
      <c r="Q254" s="136">
        <f t="shared" si="1"/>
        <v>0</v>
      </c>
      <c r="R254" s="136">
        <f t="shared" si="2"/>
        <v>0</v>
      </c>
      <c r="S254" s="137">
        <v>0</v>
      </c>
      <c r="T254" s="137">
        <f t="shared" si="3"/>
        <v>0</v>
      </c>
      <c r="U254" s="137">
        <v>0</v>
      </c>
      <c r="V254" s="137">
        <f t="shared" si="4"/>
        <v>0</v>
      </c>
      <c r="W254" s="137">
        <v>0</v>
      </c>
      <c r="X254" s="137">
        <f t="shared" si="5"/>
        <v>0</v>
      </c>
      <c r="Y254" s="138" t="s">
        <v>1</v>
      </c>
      <c r="AR254" s="139" t="s">
        <v>149</v>
      </c>
      <c r="AT254" s="139" t="s">
        <v>147</v>
      </c>
      <c r="AU254" s="139" t="s">
        <v>84</v>
      </c>
      <c r="AY254" s="14" t="s">
        <v>145</v>
      </c>
      <c r="BE254" s="140">
        <f t="shared" si="6"/>
        <v>0</v>
      </c>
      <c r="BF254" s="140">
        <f t="shared" si="7"/>
        <v>0</v>
      </c>
      <c r="BG254" s="140">
        <f t="shared" si="8"/>
        <v>0</v>
      </c>
      <c r="BH254" s="140">
        <f t="shared" si="9"/>
        <v>0</v>
      </c>
      <c r="BI254" s="140">
        <f t="shared" si="10"/>
        <v>0</v>
      </c>
      <c r="BJ254" s="14" t="s">
        <v>84</v>
      </c>
      <c r="BK254" s="140">
        <f t="shared" si="11"/>
        <v>0</v>
      </c>
      <c r="BL254" s="14" t="s">
        <v>149</v>
      </c>
      <c r="BM254" s="139" t="s">
        <v>170</v>
      </c>
    </row>
    <row r="255" spans="2:65" s="1" customFormat="1" ht="18.75" customHeight="1">
      <c r="B255" s="127"/>
      <c r="C255" s="128" t="s">
        <v>654</v>
      </c>
      <c r="D255" s="128" t="s">
        <v>147</v>
      </c>
      <c r="E255" s="129" t="s">
        <v>651</v>
      </c>
      <c r="F255" s="130" t="s">
        <v>652</v>
      </c>
      <c r="G255" s="131" t="s">
        <v>244</v>
      </c>
      <c r="H255" s="132">
        <v>503.39</v>
      </c>
      <c r="I255" s="133"/>
      <c r="J255" s="133"/>
      <c r="K255" s="133">
        <f>ROUND(P255*H255,2)</f>
        <v>0</v>
      </c>
      <c r="L255" s="130" t="s">
        <v>1</v>
      </c>
      <c r="M255" s="26"/>
      <c r="N255" s="134" t="s">
        <v>1</v>
      </c>
      <c r="O255" s="135" t="s">
        <v>39</v>
      </c>
      <c r="P255" s="136">
        <f t="shared" si="0"/>
        <v>0</v>
      </c>
      <c r="Q255" s="136">
        <f t="shared" si="1"/>
        <v>0</v>
      </c>
      <c r="R255" s="136">
        <f t="shared" si="2"/>
        <v>0</v>
      </c>
      <c r="S255" s="137">
        <v>0</v>
      </c>
      <c r="T255" s="137">
        <f t="shared" si="3"/>
        <v>0</v>
      </c>
      <c r="U255" s="137">
        <v>0</v>
      </c>
      <c r="V255" s="137">
        <f t="shared" si="4"/>
        <v>0</v>
      </c>
      <c r="W255" s="137">
        <v>0</v>
      </c>
      <c r="X255" s="137">
        <f t="shared" si="5"/>
        <v>0</v>
      </c>
      <c r="Y255" s="138" t="s">
        <v>1</v>
      </c>
      <c r="AR255" s="139" t="s">
        <v>149</v>
      </c>
      <c r="AT255" s="139" t="s">
        <v>147</v>
      </c>
      <c r="AU255" s="139" t="s">
        <v>84</v>
      </c>
      <c r="AY255" s="14" t="s">
        <v>145</v>
      </c>
      <c r="BE255" s="140">
        <f t="shared" si="6"/>
        <v>0</v>
      </c>
      <c r="BF255" s="140">
        <f t="shared" si="7"/>
        <v>0</v>
      </c>
      <c r="BG255" s="140">
        <f t="shared" si="8"/>
        <v>0</v>
      </c>
      <c r="BH255" s="140">
        <f t="shared" si="9"/>
        <v>0</v>
      </c>
      <c r="BI255" s="140">
        <f t="shared" si="10"/>
        <v>0</v>
      </c>
      <c r="BJ255" s="14" t="s">
        <v>84</v>
      </c>
      <c r="BK255" s="140">
        <f t="shared" si="11"/>
        <v>0</v>
      </c>
      <c r="BL255" s="14" t="s">
        <v>149</v>
      </c>
      <c r="BM255" s="139" t="s">
        <v>170</v>
      </c>
    </row>
    <row r="256" spans="2:65" s="1" customFormat="1" ht="12">
      <c r="B256" s="127"/>
      <c r="C256" s="128" t="s">
        <v>655</v>
      </c>
      <c r="D256" s="128" t="s">
        <v>147</v>
      </c>
      <c r="E256" s="129" t="s">
        <v>656</v>
      </c>
      <c r="F256" s="130" t="s">
        <v>657</v>
      </c>
      <c r="G256" s="131" t="s">
        <v>244</v>
      </c>
      <c r="H256" s="132">
        <v>503.39</v>
      </c>
      <c r="I256" s="133"/>
      <c r="J256" s="133"/>
      <c r="K256" s="133">
        <f>ROUND(P256*H256,2)</f>
        <v>0</v>
      </c>
      <c r="L256" s="130" t="s">
        <v>1</v>
      </c>
      <c r="M256" s="26"/>
      <c r="N256" s="134" t="s">
        <v>1</v>
      </c>
      <c r="O256" s="135" t="s">
        <v>39</v>
      </c>
      <c r="P256" s="136">
        <f t="shared" si="0"/>
        <v>0</v>
      </c>
      <c r="Q256" s="136">
        <f t="shared" si="1"/>
        <v>0</v>
      </c>
      <c r="R256" s="136">
        <f t="shared" si="2"/>
        <v>0</v>
      </c>
      <c r="S256" s="137">
        <v>0</v>
      </c>
      <c r="T256" s="137">
        <f t="shared" si="3"/>
        <v>0</v>
      </c>
      <c r="U256" s="137">
        <v>0</v>
      </c>
      <c r="V256" s="137">
        <f t="shared" si="4"/>
        <v>0</v>
      </c>
      <c r="W256" s="137">
        <v>0</v>
      </c>
      <c r="X256" s="137">
        <f t="shared" si="5"/>
        <v>0</v>
      </c>
      <c r="Y256" s="138" t="s">
        <v>1</v>
      </c>
      <c r="AR256" s="139" t="s">
        <v>149</v>
      </c>
      <c r="AT256" s="139" t="s">
        <v>147</v>
      </c>
      <c r="AU256" s="139" t="s">
        <v>84</v>
      </c>
      <c r="AY256" s="14" t="s">
        <v>145</v>
      </c>
      <c r="BE256" s="140">
        <f t="shared" si="6"/>
        <v>0</v>
      </c>
      <c r="BF256" s="140">
        <f t="shared" si="7"/>
        <v>0</v>
      </c>
      <c r="BG256" s="140">
        <f t="shared" si="8"/>
        <v>0</v>
      </c>
      <c r="BH256" s="140">
        <f t="shared" si="9"/>
        <v>0</v>
      </c>
      <c r="BI256" s="140">
        <f t="shared" si="10"/>
        <v>0</v>
      </c>
      <c r="BJ256" s="14" t="s">
        <v>84</v>
      </c>
      <c r="BK256" s="140">
        <f t="shared" si="11"/>
        <v>0</v>
      </c>
      <c r="BL256" s="14" t="s">
        <v>149</v>
      </c>
      <c r="BM256" s="139" t="s">
        <v>170</v>
      </c>
    </row>
    <row r="257" spans="2:51" s="12" customFormat="1" ht="12">
      <c r="B257" s="141"/>
      <c r="D257" s="142" t="s">
        <v>151</v>
      </c>
      <c r="E257" s="143"/>
      <c r="F257" s="144" t="s">
        <v>658</v>
      </c>
      <c r="H257" s="143">
        <v>141.75</v>
      </c>
      <c r="M257" s="141"/>
      <c r="N257" s="145"/>
      <c r="Y257" s="146"/>
      <c r="AT257" s="143" t="s">
        <v>151</v>
      </c>
      <c r="AU257" s="143" t="s">
        <v>84</v>
      </c>
      <c r="AV257" s="12" t="s">
        <v>84</v>
      </c>
      <c r="AW257" s="12" t="s">
        <v>4</v>
      </c>
      <c r="AX257" s="12" t="s">
        <v>76</v>
      </c>
      <c r="AY257" s="143" t="s">
        <v>145</v>
      </c>
    </row>
    <row r="258" spans="2:51" s="12" customFormat="1" ht="12">
      <c r="B258" s="141"/>
      <c r="D258" s="142" t="s">
        <v>151</v>
      </c>
      <c r="E258" s="143"/>
      <c r="F258" s="144" t="s">
        <v>659</v>
      </c>
      <c r="H258" s="143">
        <v>240.1</v>
      </c>
      <c r="M258" s="141"/>
      <c r="N258" s="145"/>
      <c r="Y258" s="146"/>
      <c r="AT258" s="143" t="s">
        <v>151</v>
      </c>
      <c r="AU258" s="143" t="s">
        <v>84</v>
      </c>
      <c r="AV258" s="12" t="s">
        <v>84</v>
      </c>
      <c r="AW258" s="12" t="s">
        <v>4</v>
      </c>
      <c r="AX258" s="12" t="s">
        <v>76</v>
      </c>
      <c r="AY258" s="143" t="s">
        <v>145</v>
      </c>
    </row>
    <row r="259" spans="2:51" s="12" customFormat="1" ht="12">
      <c r="B259" s="141"/>
      <c r="D259" s="142" t="s">
        <v>151</v>
      </c>
      <c r="E259" s="143"/>
      <c r="F259" s="144" t="s">
        <v>660</v>
      </c>
      <c r="H259" s="143">
        <v>75.6</v>
      </c>
      <c r="M259" s="141"/>
      <c r="N259" s="145"/>
      <c r="Y259" s="146"/>
      <c r="AT259" s="143" t="s">
        <v>151</v>
      </c>
      <c r="AU259" s="143" t="s">
        <v>84</v>
      </c>
      <c r="AV259" s="12" t="s">
        <v>84</v>
      </c>
      <c r="AW259" s="12" t="s">
        <v>4</v>
      </c>
      <c r="AX259" s="12" t="s">
        <v>76</v>
      </c>
      <c r="AY259" s="143" t="s">
        <v>145</v>
      </c>
    </row>
    <row r="260" spans="2:51" s="12" customFormat="1" ht="12">
      <c r="B260" s="141"/>
      <c r="D260" s="142" t="s">
        <v>151</v>
      </c>
      <c r="E260" s="143"/>
      <c r="F260" s="144" t="s">
        <v>661</v>
      </c>
      <c r="H260" s="143">
        <v>45.94</v>
      </c>
      <c r="M260" s="141"/>
      <c r="N260" s="145"/>
      <c r="Y260" s="146"/>
      <c r="AT260" s="143" t="s">
        <v>151</v>
      </c>
      <c r="AU260" s="143" t="s">
        <v>84</v>
      </c>
      <c r="AV260" s="12" t="s">
        <v>84</v>
      </c>
      <c r="AW260" s="12" t="s">
        <v>4</v>
      </c>
      <c r="AX260" s="12" t="s">
        <v>76</v>
      </c>
      <c r="AY260" s="143" t="s">
        <v>145</v>
      </c>
    </row>
    <row r="261" spans="2:65" s="1" customFormat="1" ht="18.75" customHeight="1">
      <c r="B261" s="127"/>
      <c r="C261" s="202" t="s">
        <v>662</v>
      </c>
      <c r="D261" s="202" t="s">
        <v>147</v>
      </c>
      <c r="E261" s="203" t="s">
        <v>663</v>
      </c>
      <c r="F261" s="204" t="s">
        <v>664</v>
      </c>
      <c r="G261" s="205" t="s">
        <v>244</v>
      </c>
      <c r="H261" s="206">
        <v>0</v>
      </c>
      <c r="I261" s="207"/>
      <c r="J261" s="207"/>
      <c r="K261" s="207">
        <f>ROUND(P261*H261,2)</f>
        <v>0</v>
      </c>
      <c r="L261" s="204" t="s">
        <v>1</v>
      </c>
      <c r="M261" s="26"/>
      <c r="N261" s="134" t="s">
        <v>1</v>
      </c>
      <c r="O261" s="135" t="s">
        <v>39</v>
      </c>
      <c r="P261" s="136">
        <f>I261+J261</f>
        <v>0</v>
      </c>
      <c r="Q261" s="136">
        <f>ROUND(I261*H261,2)</f>
        <v>0</v>
      </c>
      <c r="R261" s="136">
        <f>ROUND(J261*H261,2)</f>
        <v>0</v>
      </c>
      <c r="S261" s="137">
        <v>0</v>
      </c>
      <c r="T261" s="137">
        <f>S261*H261</f>
        <v>0</v>
      </c>
      <c r="U261" s="137">
        <v>0</v>
      </c>
      <c r="V261" s="137">
        <f>U261*H261</f>
        <v>0</v>
      </c>
      <c r="W261" s="137">
        <v>0</v>
      </c>
      <c r="X261" s="137">
        <f>W261*H261</f>
        <v>0</v>
      </c>
      <c r="Y261" s="138" t="s">
        <v>1</v>
      </c>
      <c r="AR261" s="139" t="s">
        <v>149</v>
      </c>
      <c r="AT261" s="139" t="s">
        <v>147</v>
      </c>
      <c r="AU261" s="139" t="s">
        <v>84</v>
      </c>
      <c r="AY261" s="14" t="s">
        <v>145</v>
      </c>
      <c r="BE261" s="140">
        <f>IF(O261="základní",K261,0)</f>
        <v>0</v>
      </c>
      <c r="BF261" s="140">
        <f>IF(O261="snížená",K261,0)</f>
        <v>0</v>
      </c>
      <c r="BG261" s="140">
        <f>IF(O261="zákl. přenesená",K261,0)</f>
        <v>0</v>
      </c>
      <c r="BH261" s="140">
        <f>IF(O261="sníž. přenesená",K261,0)</f>
        <v>0</v>
      </c>
      <c r="BI261" s="140">
        <f>IF(O261="nulová",K261,0)</f>
        <v>0</v>
      </c>
      <c r="BJ261" s="14" t="s">
        <v>84</v>
      </c>
      <c r="BK261" s="140">
        <f>ROUND(P261*H261,2)</f>
        <v>0</v>
      </c>
      <c r="BL261" s="14" t="s">
        <v>149</v>
      </c>
      <c r="BM261" s="139" t="s">
        <v>170</v>
      </c>
    </row>
    <row r="262" spans="2:65" s="1" customFormat="1" ht="18.75" customHeight="1">
      <c r="B262" s="127"/>
      <c r="C262" s="202" t="s">
        <v>662</v>
      </c>
      <c r="D262" s="202" t="s">
        <v>147</v>
      </c>
      <c r="E262" s="203" t="s">
        <v>663</v>
      </c>
      <c r="F262" s="204" t="s">
        <v>1829</v>
      </c>
      <c r="G262" s="205" t="s">
        <v>244</v>
      </c>
      <c r="H262" s="206">
        <v>503.39</v>
      </c>
      <c r="I262" s="207"/>
      <c r="J262" s="207"/>
      <c r="K262" s="207">
        <f>ROUND(P262*H262,2)</f>
        <v>0</v>
      </c>
      <c r="L262" s="204" t="s">
        <v>1</v>
      </c>
      <c r="M262" s="26"/>
      <c r="N262" s="134" t="s">
        <v>1</v>
      </c>
      <c r="O262" s="135" t="s">
        <v>39</v>
      </c>
      <c r="P262" s="136">
        <f>I262+J262</f>
        <v>0</v>
      </c>
      <c r="Q262" s="136">
        <f>ROUND(I262*H262,2)</f>
        <v>0</v>
      </c>
      <c r="R262" s="136">
        <f>ROUND(J262*H262,2)</f>
        <v>0</v>
      </c>
      <c r="S262" s="137">
        <v>0</v>
      </c>
      <c r="T262" s="137">
        <f>S262*H262</f>
        <v>0</v>
      </c>
      <c r="U262" s="137">
        <v>0</v>
      </c>
      <c r="V262" s="137">
        <f>U262*H262</f>
        <v>0</v>
      </c>
      <c r="W262" s="137">
        <v>0</v>
      </c>
      <c r="X262" s="137">
        <f>W262*H262</f>
        <v>0</v>
      </c>
      <c r="Y262" s="138" t="s">
        <v>1</v>
      </c>
      <c r="AR262" s="139" t="s">
        <v>149</v>
      </c>
      <c r="AT262" s="139" t="s">
        <v>147</v>
      </c>
      <c r="AU262" s="139" t="s">
        <v>84</v>
      </c>
      <c r="AY262" s="14" t="s">
        <v>145</v>
      </c>
      <c r="BE262" s="140">
        <f>IF(O262="základní",K262,0)</f>
        <v>0</v>
      </c>
      <c r="BF262" s="140">
        <f>IF(O262="snížená",K262,0)</f>
        <v>0</v>
      </c>
      <c r="BG262" s="140">
        <f>IF(O262="zákl. přenesená",K262,0)</f>
        <v>0</v>
      </c>
      <c r="BH262" s="140">
        <f>IF(O262="sníž. přenesená",K262,0)</f>
        <v>0</v>
      </c>
      <c r="BI262" s="140">
        <f>IF(O262="nulová",K262,0)</f>
        <v>0</v>
      </c>
      <c r="BJ262" s="14" t="s">
        <v>84</v>
      </c>
      <c r="BK262" s="140">
        <f>ROUND(P262*H262,2)</f>
        <v>0</v>
      </c>
      <c r="BL262" s="14" t="s">
        <v>149</v>
      </c>
      <c r="BM262" s="139" t="s">
        <v>170</v>
      </c>
    </row>
    <row r="263" spans="2:65" s="1" customFormat="1" ht="24">
      <c r="B263" s="127"/>
      <c r="C263" s="151"/>
      <c r="D263" s="151"/>
      <c r="E263" s="152" t="s">
        <v>666</v>
      </c>
      <c r="F263" s="153" t="s">
        <v>667</v>
      </c>
      <c r="G263" s="154"/>
      <c r="H263" s="155"/>
      <c r="I263" s="156"/>
      <c r="J263" s="156"/>
      <c r="K263" s="156"/>
      <c r="L263" s="153"/>
      <c r="M263" s="26"/>
      <c r="N263" s="134" t="s">
        <v>1</v>
      </c>
      <c r="O263" s="135" t="s">
        <v>39</v>
      </c>
      <c r="P263" s="136">
        <f>I263+J263</f>
        <v>0</v>
      </c>
      <c r="Q263" s="136">
        <f>ROUND(I263*H263,2)</f>
        <v>0</v>
      </c>
      <c r="R263" s="136">
        <f>ROUND(J263*H263,2)</f>
        <v>0</v>
      </c>
      <c r="S263" s="137">
        <v>0</v>
      </c>
      <c r="T263" s="137">
        <f>S263*H263</f>
        <v>0</v>
      </c>
      <c r="U263" s="137">
        <v>0</v>
      </c>
      <c r="V263" s="137">
        <f>U263*H263</f>
        <v>0</v>
      </c>
      <c r="W263" s="137">
        <v>0</v>
      </c>
      <c r="X263" s="137">
        <f>W263*H263</f>
        <v>0</v>
      </c>
      <c r="Y263" s="138" t="s">
        <v>1</v>
      </c>
      <c r="AR263" s="139" t="s">
        <v>149</v>
      </c>
      <c r="AT263" s="139" t="s">
        <v>147</v>
      </c>
      <c r="AU263" s="139" t="s">
        <v>84</v>
      </c>
      <c r="AY263" s="14" t="s">
        <v>145</v>
      </c>
      <c r="BE263" s="140">
        <f>IF(O263="základní",K263,0)</f>
        <v>0</v>
      </c>
      <c r="BF263" s="140">
        <f>IF(O263="snížená",K263,0)</f>
        <v>0</v>
      </c>
      <c r="BG263" s="140">
        <f>IF(O263="zákl. přenesená",K263,0)</f>
        <v>0</v>
      </c>
      <c r="BH263" s="140">
        <f>IF(O263="sníž. přenesená",K263,0)</f>
        <v>0</v>
      </c>
      <c r="BI263" s="140">
        <f>IF(O263="nulová",K263,0)</f>
        <v>0</v>
      </c>
      <c r="BJ263" s="14" t="s">
        <v>84</v>
      </c>
      <c r="BK263" s="140">
        <f>ROUND(P263*H263,2)</f>
        <v>0</v>
      </c>
      <c r="BL263" s="14" t="s">
        <v>149</v>
      </c>
      <c r="BM263" s="139" t="s">
        <v>169</v>
      </c>
    </row>
    <row r="264" spans="2:65" s="1" customFormat="1" ht="12">
      <c r="B264" s="127"/>
      <c r="C264" s="128" t="s">
        <v>668</v>
      </c>
      <c r="D264" s="128" t="s">
        <v>147</v>
      </c>
      <c r="E264" s="129" t="s">
        <v>669</v>
      </c>
      <c r="F264" s="130" t="s">
        <v>670</v>
      </c>
      <c r="G264" s="131" t="s">
        <v>244</v>
      </c>
      <c r="H264" s="132">
        <v>12.3</v>
      </c>
      <c r="I264" s="133"/>
      <c r="J264" s="133"/>
      <c r="K264" s="133">
        <f>ROUND(P264*H264,2)</f>
        <v>0</v>
      </c>
      <c r="L264" s="130" t="s">
        <v>1</v>
      </c>
      <c r="M264" s="26"/>
      <c r="N264" s="134" t="s">
        <v>1</v>
      </c>
      <c r="O264" s="135" t="s">
        <v>39</v>
      </c>
      <c r="P264" s="136">
        <f>I264+J264</f>
        <v>0</v>
      </c>
      <c r="Q264" s="136">
        <f>ROUND(I264*H264,2)</f>
        <v>0</v>
      </c>
      <c r="R264" s="136">
        <f>ROUND(J264*H264,2)</f>
        <v>0</v>
      </c>
      <c r="S264" s="137">
        <v>0</v>
      </c>
      <c r="T264" s="137">
        <f>S264*H264</f>
        <v>0</v>
      </c>
      <c r="U264" s="137">
        <v>0</v>
      </c>
      <c r="V264" s="137">
        <f>U264*H264</f>
        <v>0</v>
      </c>
      <c r="W264" s="137">
        <v>0</v>
      </c>
      <c r="X264" s="137">
        <f>W264*H264</f>
        <v>0</v>
      </c>
      <c r="Y264" s="138" t="s">
        <v>1</v>
      </c>
      <c r="AR264" s="139" t="s">
        <v>149</v>
      </c>
      <c r="AT264" s="139" t="s">
        <v>147</v>
      </c>
      <c r="AU264" s="139" t="s">
        <v>84</v>
      </c>
      <c r="AY264" s="14" t="s">
        <v>145</v>
      </c>
      <c r="BE264" s="140">
        <f>IF(O264="základní",K264,0)</f>
        <v>0</v>
      </c>
      <c r="BF264" s="140">
        <f>IF(O264="snížená",K264,0)</f>
        <v>0</v>
      </c>
      <c r="BG264" s="140">
        <f>IF(O264="zákl. přenesená",K264,0)</f>
        <v>0</v>
      </c>
      <c r="BH264" s="140">
        <f>IF(O264="sníž. přenesená",K264,0)</f>
        <v>0</v>
      </c>
      <c r="BI264" s="140">
        <f>IF(O264="nulová",K264,0)</f>
        <v>0</v>
      </c>
      <c r="BJ264" s="14" t="s">
        <v>84</v>
      </c>
      <c r="BK264" s="140">
        <f>ROUND(P264*H264,2)</f>
        <v>0</v>
      </c>
      <c r="BL264" s="14" t="s">
        <v>149</v>
      </c>
      <c r="BM264" s="139" t="s">
        <v>170</v>
      </c>
    </row>
    <row r="265" spans="2:51" s="12" customFormat="1" ht="12">
      <c r="B265" s="141"/>
      <c r="D265" s="142" t="s">
        <v>151</v>
      </c>
      <c r="E265" s="143"/>
      <c r="F265" s="144" t="s">
        <v>671</v>
      </c>
      <c r="H265" s="143">
        <v>12.3</v>
      </c>
      <c r="M265" s="141"/>
      <c r="N265" s="145"/>
      <c r="Y265" s="146"/>
      <c r="AT265" s="143" t="s">
        <v>151</v>
      </c>
      <c r="AU265" s="143" t="s">
        <v>84</v>
      </c>
      <c r="AV265" s="12" t="s">
        <v>84</v>
      </c>
      <c r="AW265" s="12" t="s">
        <v>4</v>
      </c>
      <c r="AX265" s="12" t="s">
        <v>76</v>
      </c>
      <c r="AY265" s="143" t="s">
        <v>145</v>
      </c>
    </row>
    <row r="266" spans="2:65" s="1" customFormat="1" ht="24">
      <c r="B266" s="127"/>
      <c r="C266" s="151"/>
      <c r="D266" s="151"/>
      <c r="E266" s="152" t="s">
        <v>672</v>
      </c>
      <c r="F266" s="153" t="s">
        <v>673</v>
      </c>
      <c r="G266" s="154"/>
      <c r="H266" s="155"/>
      <c r="I266" s="156"/>
      <c r="J266" s="156"/>
      <c r="K266" s="156"/>
      <c r="L266" s="153"/>
      <c r="M266" s="26"/>
      <c r="N266" s="134" t="s">
        <v>1</v>
      </c>
      <c r="O266" s="135" t="s">
        <v>39</v>
      </c>
      <c r="P266" s="136">
        <f>I266+J266</f>
        <v>0</v>
      </c>
      <c r="Q266" s="136">
        <f>ROUND(I266*H266,2)</f>
        <v>0</v>
      </c>
      <c r="R266" s="136">
        <f>ROUND(J266*H266,2)</f>
        <v>0</v>
      </c>
      <c r="S266" s="137">
        <v>0</v>
      </c>
      <c r="T266" s="137">
        <f>S266*H266</f>
        <v>0</v>
      </c>
      <c r="U266" s="137">
        <v>0</v>
      </c>
      <c r="V266" s="137">
        <f>U266*H266</f>
        <v>0</v>
      </c>
      <c r="W266" s="137">
        <v>0</v>
      </c>
      <c r="X266" s="137">
        <f>W266*H266</f>
        <v>0</v>
      </c>
      <c r="Y266" s="138" t="s">
        <v>1</v>
      </c>
      <c r="AR266" s="139" t="s">
        <v>149</v>
      </c>
      <c r="AT266" s="139" t="s">
        <v>147</v>
      </c>
      <c r="AU266" s="139" t="s">
        <v>84</v>
      </c>
      <c r="AY266" s="14" t="s">
        <v>145</v>
      </c>
      <c r="BE266" s="140">
        <f>IF(O266="základní",K266,0)</f>
        <v>0</v>
      </c>
      <c r="BF266" s="140">
        <f>IF(O266="snížená",K266,0)</f>
        <v>0</v>
      </c>
      <c r="BG266" s="140">
        <f>IF(O266="zákl. přenesená",K266,0)</f>
        <v>0</v>
      </c>
      <c r="BH266" s="140">
        <f>IF(O266="sníž. přenesená",K266,0)</f>
        <v>0</v>
      </c>
      <c r="BI266" s="140">
        <f>IF(O266="nulová",K266,0)</f>
        <v>0</v>
      </c>
      <c r="BJ266" s="14" t="s">
        <v>84</v>
      </c>
      <c r="BK266" s="140">
        <f>ROUND(P266*H266,2)</f>
        <v>0</v>
      </c>
      <c r="BL266" s="14" t="s">
        <v>149</v>
      </c>
      <c r="BM266" s="139" t="s">
        <v>169</v>
      </c>
    </row>
    <row r="267" spans="2:65" s="1" customFormat="1" ht="24">
      <c r="B267" s="127"/>
      <c r="C267" s="128" t="s">
        <v>674</v>
      </c>
      <c r="D267" s="128" t="s">
        <v>147</v>
      </c>
      <c r="E267" s="129" t="s">
        <v>677</v>
      </c>
      <c r="F267" s="130" t="s">
        <v>678</v>
      </c>
      <c r="G267" s="131" t="s">
        <v>458</v>
      </c>
      <c r="H267" s="132">
        <v>96.9</v>
      </c>
      <c r="I267" s="133"/>
      <c r="J267" s="133"/>
      <c r="K267" s="133">
        <f>ROUND(P267*H267,2)</f>
        <v>0</v>
      </c>
      <c r="L267" s="130" t="s">
        <v>1</v>
      </c>
      <c r="M267" s="26"/>
      <c r="N267" s="134" t="s">
        <v>1</v>
      </c>
      <c r="O267" s="135" t="s">
        <v>39</v>
      </c>
      <c r="P267" s="136">
        <f>I267+J267</f>
        <v>0</v>
      </c>
      <c r="Q267" s="136">
        <f>ROUND(I267*H267,2)</f>
        <v>0</v>
      </c>
      <c r="R267" s="136">
        <f>ROUND(J267*H267,2)</f>
        <v>0</v>
      </c>
      <c r="S267" s="137">
        <v>0</v>
      </c>
      <c r="T267" s="137">
        <f>S267*H267</f>
        <v>0</v>
      </c>
      <c r="U267" s="137">
        <v>0</v>
      </c>
      <c r="V267" s="137">
        <f>U267*H267</f>
        <v>0</v>
      </c>
      <c r="W267" s="137">
        <v>0</v>
      </c>
      <c r="X267" s="137">
        <f>W267*H267</f>
        <v>0</v>
      </c>
      <c r="Y267" s="138" t="s">
        <v>1</v>
      </c>
      <c r="AR267" s="139" t="s">
        <v>149</v>
      </c>
      <c r="AT267" s="139" t="s">
        <v>147</v>
      </c>
      <c r="AU267" s="139" t="s">
        <v>84</v>
      </c>
      <c r="AY267" s="14" t="s">
        <v>145</v>
      </c>
      <c r="BE267" s="140">
        <f>IF(O267="základní",K267,0)</f>
        <v>0</v>
      </c>
      <c r="BF267" s="140">
        <f>IF(O267="snížená",K267,0)</f>
        <v>0</v>
      </c>
      <c r="BG267" s="140">
        <f>IF(O267="zákl. přenesená",K267,0)</f>
        <v>0</v>
      </c>
      <c r="BH267" s="140">
        <f>IF(O267="sníž. přenesená",K267,0)</f>
        <v>0</v>
      </c>
      <c r="BI267" s="140">
        <f>IF(O267="nulová",K267,0)</f>
        <v>0</v>
      </c>
      <c r="BJ267" s="14" t="s">
        <v>84</v>
      </c>
      <c r="BK267" s="140">
        <f>ROUND(P267*H267,2)</f>
        <v>0</v>
      </c>
      <c r="BL267" s="14" t="s">
        <v>149</v>
      </c>
      <c r="BM267" s="139" t="s">
        <v>170</v>
      </c>
    </row>
    <row r="268" spans="2:51" s="12" customFormat="1" ht="12">
      <c r="B268" s="141"/>
      <c r="D268" s="142" t="s">
        <v>151</v>
      </c>
      <c r="E268" s="143"/>
      <c r="F268" s="144" t="s">
        <v>679</v>
      </c>
      <c r="H268" s="143">
        <v>44</v>
      </c>
      <c r="M268" s="141"/>
      <c r="N268" s="145"/>
      <c r="Y268" s="146"/>
      <c r="AT268" s="143" t="s">
        <v>151</v>
      </c>
      <c r="AU268" s="143" t="s">
        <v>84</v>
      </c>
      <c r="AV268" s="12" t="s">
        <v>84</v>
      </c>
      <c r="AW268" s="12" t="s">
        <v>4</v>
      </c>
      <c r="AX268" s="12" t="s">
        <v>76</v>
      </c>
      <c r="AY268" s="143" t="s">
        <v>145</v>
      </c>
    </row>
    <row r="269" spans="2:51" s="12" customFormat="1" ht="12">
      <c r="B269" s="141"/>
      <c r="D269" s="142" t="s">
        <v>151</v>
      </c>
      <c r="E269" s="143"/>
      <c r="F269" s="144" t="s">
        <v>680</v>
      </c>
      <c r="H269" s="143">
        <v>34.3</v>
      </c>
      <c r="M269" s="141"/>
      <c r="N269" s="145"/>
      <c r="Y269" s="146"/>
      <c r="AT269" s="143" t="s">
        <v>151</v>
      </c>
      <c r="AU269" s="143" t="s">
        <v>84</v>
      </c>
      <c r="AV269" s="12" t="s">
        <v>84</v>
      </c>
      <c r="AW269" s="12" t="s">
        <v>4</v>
      </c>
      <c r="AX269" s="12" t="s">
        <v>76</v>
      </c>
      <c r="AY269" s="143" t="s">
        <v>145</v>
      </c>
    </row>
    <row r="270" spans="2:51" s="12" customFormat="1" ht="12">
      <c r="B270" s="141"/>
      <c r="D270" s="142" t="s">
        <v>151</v>
      </c>
      <c r="E270" s="143"/>
      <c r="F270" s="144" t="s">
        <v>681</v>
      </c>
      <c r="H270" s="143">
        <v>18.6</v>
      </c>
      <c r="M270" s="141"/>
      <c r="N270" s="145"/>
      <c r="Y270" s="146"/>
      <c r="AT270" s="143" t="s">
        <v>151</v>
      </c>
      <c r="AU270" s="143" t="s">
        <v>84</v>
      </c>
      <c r="AV270" s="12" t="s">
        <v>84</v>
      </c>
      <c r="AW270" s="12" t="s">
        <v>4</v>
      </c>
      <c r="AX270" s="12" t="s">
        <v>76</v>
      </c>
      <c r="AY270" s="143" t="s">
        <v>145</v>
      </c>
    </row>
    <row r="271" spans="2:65" s="1" customFormat="1" ht="24">
      <c r="B271" s="127"/>
      <c r="C271" s="128" t="s">
        <v>675</v>
      </c>
      <c r="D271" s="128" t="s">
        <v>147</v>
      </c>
      <c r="E271" s="129" t="s">
        <v>682</v>
      </c>
      <c r="F271" s="130" t="s">
        <v>683</v>
      </c>
      <c r="G271" s="131" t="s">
        <v>458</v>
      </c>
      <c r="H271" s="132">
        <v>19.2</v>
      </c>
      <c r="I271" s="133"/>
      <c r="J271" s="133"/>
      <c r="K271" s="133">
        <f>ROUND(P271*H271,2)</f>
        <v>0</v>
      </c>
      <c r="L271" s="130" t="s">
        <v>1</v>
      </c>
      <c r="M271" s="26"/>
      <c r="N271" s="134" t="s">
        <v>1</v>
      </c>
      <c r="O271" s="135" t="s">
        <v>39</v>
      </c>
      <c r="P271" s="136">
        <f>I271+J271</f>
        <v>0</v>
      </c>
      <c r="Q271" s="136">
        <f>ROUND(I271*H271,2)</f>
        <v>0</v>
      </c>
      <c r="R271" s="136">
        <f>ROUND(J271*H271,2)</f>
        <v>0</v>
      </c>
      <c r="S271" s="137">
        <v>0</v>
      </c>
      <c r="T271" s="137">
        <f>S271*H271</f>
        <v>0</v>
      </c>
      <c r="U271" s="137">
        <v>0</v>
      </c>
      <c r="V271" s="137">
        <f>U271*H271</f>
        <v>0</v>
      </c>
      <c r="W271" s="137">
        <v>0</v>
      </c>
      <c r="X271" s="137">
        <f>W271*H271</f>
        <v>0</v>
      </c>
      <c r="Y271" s="138" t="s">
        <v>1</v>
      </c>
      <c r="AR271" s="139" t="s">
        <v>149</v>
      </c>
      <c r="AT271" s="139" t="s">
        <v>147</v>
      </c>
      <c r="AU271" s="139" t="s">
        <v>84</v>
      </c>
      <c r="AY271" s="14" t="s">
        <v>145</v>
      </c>
      <c r="BE271" s="140">
        <f>IF(O271="základní",K271,0)</f>
        <v>0</v>
      </c>
      <c r="BF271" s="140">
        <f>IF(O271="snížená",K271,0)</f>
        <v>0</v>
      </c>
      <c r="BG271" s="140">
        <f>IF(O271="zákl. přenesená",K271,0)</f>
        <v>0</v>
      </c>
      <c r="BH271" s="140">
        <f>IF(O271="sníž. přenesená",K271,0)</f>
        <v>0</v>
      </c>
      <c r="BI271" s="140">
        <f>IF(O271="nulová",K271,0)</f>
        <v>0</v>
      </c>
      <c r="BJ271" s="14" t="s">
        <v>84</v>
      </c>
      <c r="BK271" s="140">
        <f>ROUND(P271*H271,2)</f>
        <v>0</v>
      </c>
      <c r="BL271" s="14" t="s">
        <v>149</v>
      </c>
      <c r="BM271" s="139" t="s">
        <v>170</v>
      </c>
    </row>
    <row r="272" spans="2:51" s="12" customFormat="1" ht="12">
      <c r="B272" s="141"/>
      <c r="D272" s="142" t="s">
        <v>151</v>
      </c>
      <c r="E272" s="143"/>
      <c r="F272" s="144" t="s">
        <v>684</v>
      </c>
      <c r="H272" s="143">
        <v>14.4</v>
      </c>
      <c r="M272" s="141"/>
      <c r="N272" s="145"/>
      <c r="Y272" s="146"/>
      <c r="AT272" s="143" t="s">
        <v>151</v>
      </c>
      <c r="AU272" s="143" t="s">
        <v>84</v>
      </c>
      <c r="AV272" s="12" t="s">
        <v>84</v>
      </c>
      <c r="AW272" s="12" t="s">
        <v>4</v>
      </c>
      <c r="AX272" s="12" t="s">
        <v>76</v>
      </c>
      <c r="AY272" s="143" t="s">
        <v>145</v>
      </c>
    </row>
    <row r="273" spans="2:51" s="12" customFormat="1" ht="12">
      <c r="B273" s="141"/>
      <c r="D273" s="142" t="s">
        <v>151</v>
      </c>
      <c r="E273" s="143"/>
      <c r="F273" s="144" t="s">
        <v>685</v>
      </c>
      <c r="H273" s="143">
        <v>4.8</v>
      </c>
      <c r="M273" s="141"/>
      <c r="N273" s="145"/>
      <c r="Y273" s="146"/>
      <c r="AT273" s="143" t="s">
        <v>151</v>
      </c>
      <c r="AU273" s="143" t="s">
        <v>84</v>
      </c>
      <c r="AV273" s="12" t="s">
        <v>84</v>
      </c>
      <c r="AW273" s="12" t="s">
        <v>4</v>
      </c>
      <c r="AX273" s="12" t="s">
        <v>76</v>
      </c>
      <c r="AY273" s="143" t="s">
        <v>145</v>
      </c>
    </row>
    <row r="274" spans="2:65" s="1" customFormat="1" ht="24">
      <c r="B274" s="127"/>
      <c r="C274" s="128" t="s">
        <v>676</v>
      </c>
      <c r="D274" s="128" t="s">
        <v>147</v>
      </c>
      <c r="E274" s="129" t="s">
        <v>686</v>
      </c>
      <c r="F274" s="130" t="s">
        <v>687</v>
      </c>
      <c r="G274" s="131" t="s">
        <v>458</v>
      </c>
      <c r="H274" s="132">
        <v>25.6</v>
      </c>
      <c r="I274" s="133"/>
      <c r="J274" s="133"/>
      <c r="K274" s="133">
        <f>ROUND(P274*H274,2)</f>
        <v>0</v>
      </c>
      <c r="L274" s="130" t="s">
        <v>1</v>
      </c>
      <c r="M274" s="26"/>
      <c r="N274" s="134" t="s">
        <v>1</v>
      </c>
      <c r="O274" s="135" t="s">
        <v>39</v>
      </c>
      <c r="P274" s="136">
        <f>I274+J274</f>
        <v>0</v>
      </c>
      <c r="Q274" s="136">
        <f>ROUND(I274*H274,2)</f>
        <v>0</v>
      </c>
      <c r="R274" s="136">
        <f>ROUND(J274*H274,2)</f>
        <v>0</v>
      </c>
      <c r="S274" s="137">
        <v>0</v>
      </c>
      <c r="T274" s="137">
        <f>S274*H274</f>
        <v>0</v>
      </c>
      <c r="U274" s="137">
        <v>0</v>
      </c>
      <c r="V274" s="137">
        <f>U274*H274</f>
        <v>0</v>
      </c>
      <c r="W274" s="137">
        <v>0</v>
      </c>
      <c r="X274" s="137">
        <f>W274*H274</f>
        <v>0</v>
      </c>
      <c r="Y274" s="138" t="s">
        <v>1</v>
      </c>
      <c r="AR274" s="139" t="s">
        <v>149</v>
      </c>
      <c r="AT274" s="139" t="s">
        <v>147</v>
      </c>
      <c r="AU274" s="139" t="s">
        <v>84</v>
      </c>
      <c r="AY274" s="14" t="s">
        <v>145</v>
      </c>
      <c r="BE274" s="140">
        <f>IF(O274="základní",K274,0)</f>
        <v>0</v>
      </c>
      <c r="BF274" s="140">
        <f>IF(O274="snížená",K274,0)</f>
        <v>0</v>
      </c>
      <c r="BG274" s="140">
        <f>IF(O274="zákl. přenesená",K274,0)</f>
        <v>0</v>
      </c>
      <c r="BH274" s="140">
        <f>IF(O274="sníž. přenesená",K274,0)</f>
        <v>0</v>
      </c>
      <c r="BI274" s="140">
        <f>IF(O274="nulová",K274,0)</f>
        <v>0</v>
      </c>
      <c r="BJ274" s="14" t="s">
        <v>84</v>
      </c>
      <c r="BK274" s="140">
        <f>ROUND(P274*H274,2)</f>
        <v>0</v>
      </c>
      <c r="BL274" s="14" t="s">
        <v>149</v>
      </c>
      <c r="BM274" s="139" t="s">
        <v>170</v>
      </c>
    </row>
    <row r="275" spans="2:51" s="12" customFormat="1" ht="12">
      <c r="B275" s="141"/>
      <c r="D275" s="142" t="s">
        <v>151</v>
      </c>
      <c r="E275" s="143"/>
      <c r="F275" s="144" t="s">
        <v>688</v>
      </c>
      <c r="H275" s="143">
        <v>25.6</v>
      </c>
      <c r="M275" s="141"/>
      <c r="N275" s="145"/>
      <c r="Y275" s="146"/>
      <c r="AT275" s="143" t="s">
        <v>151</v>
      </c>
      <c r="AU275" s="143" t="s">
        <v>84</v>
      </c>
      <c r="AV275" s="12" t="s">
        <v>84</v>
      </c>
      <c r="AW275" s="12" t="s">
        <v>4</v>
      </c>
      <c r="AX275" s="12" t="s">
        <v>76</v>
      </c>
      <c r="AY275" s="143" t="s">
        <v>145</v>
      </c>
    </row>
    <row r="276" spans="2:65" s="1" customFormat="1" ht="24">
      <c r="B276" s="127"/>
      <c r="C276" s="183" t="s">
        <v>691</v>
      </c>
      <c r="D276" s="183" t="s">
        <v>147</v>
      </c>
      <c r="E276" s="184"/>
      <c r="F276" s="185" t="s">
        <v>1782</v>
      </c>
      <c r="G276" s="186" t="s">
        <v>343</v>
      </c>
      <c r="H276" s="187">
        <v>3</v>
      </c>
      <c r="I276" s="188"/>
      <c r="J276" s="188"/>
      <c r="K276" s="188">
        <f>ROUND(P276*H276,2)</f>
        <v>0</v>
      </c>
      <c r="L276" s="185" t="s">
        <v>1</v>
      </c>
      <c r="M276" s="26"/>
      <c r="N276" s="134" t="s">
        <v>1</v>
      </c>
      <c r="O276" s="135" t="s">
        <v>39</v>
      </c>
      <c r="P276" s="136">
        <f>I276+J276</f>
        <v>0</v>
      </c>
      <c r="Q276" s="136">
        <f>ROUND(I276*H276,2)</f>
        <v>0</v>
      </c>
      <c r="R276" s="136">
        <f>ROUND(J276*H276,2)</f>
        <v>0</v>
      </c>
      <c r="S276" s="137">
        <v>0</v>
      </c>
      <c r="T276" s="137">
        <f>S276*H276</f>
        <v>0</v>
      </c>
      <c r="U276" s="137">
        <v>0</v>
      </c>
      <c r="V276" s="137">
        <f>U276*H276</f>
        <v>0</v>
      </c>
      <c r="W276" s="137">
        <v>0</v>
      </c>
      <c r="X276" s="137">
        <f>W276*H276</f>
        <v>0</v>
      </c>
      <c r="Y276" s="138" t="s">
        <v>1</v>
      </c>
      <c r="AR276" s="139" t="s">
        <v>149</v>
      </c>
      <c r="AT276" s="139" t="s">
        <v>147</v>
      </c>
      <c r="AU276" s="139" t="s">
        <v>84</v>
      </c>
      <c r="AY276" s="14" t="s">
        <v>145</v>
      </c>
      <c r="BE276" s="140">
        <f>IF(O276="základní",K276,0)</f>
        <v>0</v>
      </c>
      <c r="BF276" s="140">
        <f>IF(O276="snížená",K276,0)</f>
        <v>0</v>
      </c>
      <c r="BG276" s="140">
        <f>IF(O276="zákl. přenesená",K276,0)</f>
        <v>0</v>
      </c>
      <c r="BH276" s="140">
        <f>IF(O276="sníž. přenesená",K276,0)</f>
        <v>0</v>
      </c>
      <c r="BI276" s="140">
        <f>IF(O276="nulová",K276,0)</f>
        <v>0</v>
      </c>
      <c r="BJ276" s="14" t="s">
        <v>84</v>
      </c>
      <c r="BK276" s="140">
        <f>ROUND(P276*H276,2)</f>
        <v>0</v>
      </c>
      <c r="BL276" s="14" t="s">
        <v>149</v>
      </c>
      <c r="BM276" s="139" t="s">
        <v>170</v>
      </c>
    </row>
    <row r="277" spans="2:51" s="12" customFormat="1" ht="22.5">
      <c r="B277" s="141"/>
      <c r="D277" s="142" t="s">
        <v>151</v>
      </c>
      <c r="E277" s="143"/>
      <c r="F277" s="144" t="s">
        <v>1783</v>
      </c>
      <c r="H277" s="143">
        <v>3</v>
      </c>
      <c r="M277" s="141"/>
      <c r="N277" s="145"/>
      <c r="Y277" s="146"/>
      <c r="AT277" s="143" t="s">
        <v>151</v>
      </c>
      <c r="AU277" s="143" t="s">
        <v>84</v>
      </c>
      <c r="AV277" s="12" t="s">
        <v>84</v>
      </c>
      <c r="AW277" s="12" t="s">
        <v>4</v>
      </c>
      <c r="AX277" s="12" t="s">
        <v>76</v>
      </c>
      <c r="AY277" s="143" t="s">
        <v>145</v>
      </c>
    </row>
    <row r="278" spans="2:65" s="1" customFormat="1" ht="24">
      <c r="B278" s="127"/>
      <c r="C278" s="151"/>
      <c r="D278" s="151"/>
      <c r="E278" s="152" t="s">
        <v>689</v>
      </c>
      <c r="F278" s="153" t="s">
        <v>690</v>
      </c>
      <c r="G278" s="154"/>
      <c r="H278" s="155"/>
      <c r="I278" s="156"/>
      <c r="J278" s="156"/>
      <c r="K278" s="156"/>
      <c r="L278" s="153"/>
      <c r="M278" s="26"/>
      <c r="N278" s="134" t="s">
        <v>1</v>
      </c>
      <c r="O278" s="135" t="s">
        <v>39</v>
      </c>
      <c r="P278" s="136">
        <f>I278+J278</f>
        <v>0</v>
      </c>
      <c r="Q278" s="136">
        <f>ROUND(I278*H278,2)</f>
        <v>0</v>
      </c>
      <c r="R278" s="136">
        <f>ROUND(J278*H278,2)</f>
        <v>0</v>
      </c>
      <c r="S278" s="137">
        <v>0</v>
      </c>
      <c r="T278" s="137">
        <f>S278*H278</f>
        <v>0</v>
      </c>
      <c r="U278" s="137">
        <v>0</v>
      </c>
      <c r="V278" s="137">
        <f>U278*H278</f>
        <v>0</v>
      </c>
      <c r="W278" s="137">
        <v>0</v>
      </c>
      <c r="X278" s="137">
        <f>W278*H278</f>
        <v>0</v>
      </c>
      <c r="Y278" s="138" t="s">
        <v>1</v>
      </c>
      <c r="AR278" s="139" t="s">
        <v>149</v>
      </c>
      <c r="AT278" s="139" t="s">
        <v>147</v>
      </c>
      <c r="AU278" s="139" t="s">
        <v>84</v>
      </c>
      <c r="AY278" s="14" t="s">
        <v>145</v>
      </c>
      <c r="BE278" s="140">
        <f>IF(O278="základní",K278,0)</f>
        <v>0</v>
      </c>
      <c r="BF278" s="140">
        <f>IF(O278="snížená",K278,0)</f>
        <v>0</v>
      </c>
      <c r="BG278" s="140">
        <f>IF(O278="zákl. přenesená",K278,0)</f>
        <v>0</v>
      </c>
      <c r="BH278" s="140">
        <f>IF(O278="sníž. přenesená",K278,0)</f>
        <v>0</v>
      </c>
      <c r="BI278" s="140">
        <f>IF(O278="nulová",K278,0)</f>
        <v>0</v>
      </c>
      <c r="BJ278" s="14" t="s">
        <v>84</v>
      </c>
      <c r="BK278" s="140">
        <f>ROUND(P278*H278,2)</f>
        <v>0</v>
      </c>
      <c r="BL278" s="14" t="s">
        <v>149</v>
      </c>
      <c r="BM278" s="139" t="s">
        <v>169</v>
      </c>
    </row>
    <row r="279" spans="2:65" s="1" customFormat="1" ht="12">
      <c r="B279" s="127"/>
      <c r="C279" s="128" t="s">
        <v>1781</v>
      </c>
      <c r="D279" s="128" t="s">
        <v>147</v>
      </c>
      <c r="E279" s="129" t="s">
        <v>692</v>
      </c>
      <c r="F279" s="130" t="s">
        <v>693</v>
      </c>
      <c r="G279" s="131" t="s">
        <v>271</v>
      </c>
      <c r="H279" s="132">
        <v>536.5</v>
      </c>
      <c r="I279" s="133"/>
      <c r="J279" s="133"/>
      <c r="K279" s="133">
        <f>ROUND(P279*H279,2)</f>
        <v>0</v>
      </c>
      <c r="L279" s="130" t="s">
        <v>1</v>
      </c>
      <c r="M279" s="26"/>
      <c r="N279" s="134" t="s">
        <v>1</v>
      </c>
      <c r="O279" s="135" t="s">
        <v>39</v>
      </c>
      <c r="P279" s="136">
        <f>I279+J279</f>
        <v>0</v>
      </c>
      <c r="Q279" s="136">
        <f>ROUND(I279*H279,2)</f>
        <v>0</v>
      </c>
      <c r="R279" s="136">
        <f>ROUND(J279*H279,2)</f>
        <v>0</v>
      </c>
      <c r="S279" s="137">
        <v>0</v>
      </c>
      <c r="T279" s="137">
        <f>S279*H279</f>
        <v>0</v>
      </c>
      <c r="U279" s="137">
        <v>0</v>
      </c>
      <c r="V279" s="137">
        <f>U279*H279</f>
        <v>0</v>
      </c>
      <c r="W279" s="137">
        <v>0</v>
      </c>
      <c r="X279" s="137">
        <f>W279*H279</f>
        <v>0</v>
      </c>
      <c r="Y279" s="138" t="s">
        <v>1</v>
      </c>
      <c r="AR279" s="139" t="s">
        <v>149</v>
      </c>
      <c r="AT279" s="139" t="s">
        <v>147</v>
      </c>
      <c r="AU279" s="139" t="s">
        <v>84</v>
      </c>
      <c r="AY279" s="14" t="s">
        <v>145</v>
      </c>
      <c r="BE279" s="140">
        <f>IF(O279="základní",K279,0)</f>
        <v>0</v>
      </c>
      <c r="BF279" s="140">
        <f>IF(O279="snížená",K279,0)</f>
        <v>0</v>
      </c>
      <c r="BG279" s="140">
        <f>IF(O279="zákl. přenesená",K279,0)</f>
        <v>0</v>
      </c>
      <c r="BH279" s="140">
        <f>IF(O279="sníž. přenesená",K279,0)</f>
        <v>0</v>
      </c>
      <c r="BI279" s="140">
        <f>IF(O279="nulová",K279,0)</f>
        <v>0</v>
      </c>
      <c r="BJ279" s="14" t="s">
        <v>84</v>
      </c>
      <c r="BK279" s="140">
        <f>ROUND(P279*H279,2)</f>
        <v>0</v>
      </c>
      <c r="BL279" s="14" t="s">
        <v>149</v>
      </c>
      <c r="BM279" s="139" t="s">
        <v>170</v>
      </c>
    </row>
    <row r="280" spans="2:65" s="1" customFormat="1" ht="16.5" customHeight="1">
      <c r="B280" s="127"/>
      <c r="C280" s="151"/>
      <c r="D280" s="151"/>
      <c r="E280" s="152" t="s">
        <v>694</v>
      </c>
      <c r="F280" s="153" t="s">
        <v>695</v>
      </c>
      <c r="G280" s="154"/>
      <c r="H280" s="155"/>
      <c r="I280" s="156"/>
      <c r="J280" s="156"/>
      <c r="K280" s="156"/>
      <c r="L280" s="153"/>
      <c r="M280" s="26"/>
      <c r="N280" s="134" t="s">
        <v>1</v>
      </c>
      <c r="O280" s="135" t="s">
        <v>39</v>
      </c>
      <c r="P280" s="136">
        <f>I280+J280</f>
        <v>0</v>
      </c>
      <c r="Q280" s="136">
        <f>ROUND(I280*H280,2)</f>
        <v>0</v>
      </c>
      <c r="R280" s="136">
        <f>ROUND(J280*H280,2)</f>
        <v>0</v>
      </c>
      <c r="S280" s="137">
        <v>0</v>
      </c>
      <c r="T280" s="137">
        <f>S280*H280</f>
        <v>0</v>
      </c>
      <c r="U280" s="137">
        <v>0</v>
      </c>
      <c r="V280" s="137">
        <f>U280*H280</f>
        <v>0</v>
      </c>
      <c r="W280" s="137">
        <v>0</v>
      </c>
      <c r="X280" s="137">
        <f>W280*H280</f>
        <v>0</v>
      </c>
      <c r="Y280" s="138" t="s">
        <v>1</v>
      </c>
      <c r="AR280" s="139" t="s">
        <v>149</v>
      </c>
      <c r="AT280" s="139" t="s">
        <v>147</v>
      </c>
      <c r="AU280" s="139" t="s">
        <v>84</v>
      </c>
      <c r="AY280" s="14" t="s">
        <v>145</v>
      </c>
      <c r="BE280" s="140">
        <f>IF(O280="základní",K280,0)</f>
        <v>0</v>
      </c>
      <c r="BF280" s="140">
        <f>IF(O280="snížená",K280,0)</f>
        <v>0</v>
      </c>
      <c r="BG280" s="140">
        <f>IF(O280="zákl. přenesená",K280,0)</f>
        <v>0</v>
      </c>
      <c r="BH280" s="140">
        <f>IF(O280="sníž. přenesená",K280,0)</f>
        <v>0</v>
      </c>
      <c r="BI280" s="140">
        <f>IF(O280="nulová",K280,0)</f>
        <v>0</v>
      </c>
      <c r="BJ280" s="14" t="s">
        <v>84</v>
      </c>
      <c r="BK280" s="140">
        <f>ROUND(P280*H280,2)</f>
        <v>0</v>
      </c>
      <c r="BL280" s="14" t="s">
        <v>149</v>
      </c>
      <c r="BM280" s="139" t="s">
        <v>169</v>
      </c>
    </row>
    <row r="281" spans="2:65" s="1" customFormat="1" ht="12">
      <c r="B281" s="127"/>
      <c r="C281" s="128">
        <v>34</v>
      </c>
      <c r="D281" s="128" t="s">
        <v>147</v>
      </c>
      <c r="E281" s="129" t="s">
        <v>696</v>
      </c>
      <c r="F281" s="130" t="s">
        <v>697</v>
      </c>
      <c r="G281" s="131" t="s">
        <v>244</v>
      </c>
      <c r="H281" s="132">
        <v>17.2</v>
      </c>
      <c r="I281" s="133"/>
      <c r="J281" s="133"/>
      <c r="K281" s="133">
        <f>ROUND(P281*H281,2)</f>
        <v>0</v>
      </c>
      <c r="L281" s="130" t="s">
        <v>1</v>
      </c>
      <c r="M281" s="26"/>
      <c r="N281" s="134" t="s">
        <v>1</v>
      </c>
      <c r="O281" s="135" t="s">
        <v>39</v>
      </c>
      <c r="P281" s="136">
        <f>I281+J281</f>
        <v>0</v>
      </c>
      <c r="Q281" s="136">
        <f>ROUND(I281*H281,2)</f>
        <v>0</v>
      </c>
      <c r="R281" s="136">
        <f>ROUND(J281*H281,2)</f>
        <v>0</v>
      </c>
      <c r="S281" s="137">
        <v>0</v>
      </c>
      <c r="T281" s="137">
        <f>S281*H281</f>
        <v>0</v>
      </c>
      <c r="U281" s="137">
        <v>0</v>
      </c>
      <c r="V281" s="137">
        <f>U281*H281</f>
        <v>0</v>
      </c>
      <c r="W281" s="137">
        <v>0</v>
      </c>
      <c r="X281" s="137">
        <f>W281*H281</f>
        <v>0</v>
      </c>
      <c r="Y281" s="138" t="s">
        <v>1</v>
      </c>
      <c r="AR281" s="139" t="s">
        <v>149</v>
      </c>
      <c r="AT281" s="139" t="s">
        <v>147</v>
      </c>
      <c r="AU281" s="139" t="s">
        <v>84</v>
      </c>
      <c r="AY281" s="14" t="s">
        <v>145</v>
      </c>
      <c r="BE281" s="140">
        <f>IF(O281="základní",K281,0)</f>
        <v>0</v>
      </c>
      <c r="BF281" s="140">
        <f>IF(O281="snížená",K281,0)</f>
        <v>0</v>
      </c>
      <c r="BG281" s="140">
        <f>IF(O281="zákl. přenesená",K281,0)</f>
        <v>0</v>
      </c>
      <c r="BH281" s="140">
        <f>IF(O281="sníž. přenesená",K281,0)</f>
        <v>0</v>
      </c>
      <c r="BI281" s="140">
        <f>IF(O281="nulová",K281,0)</f>
        <v>0</v>
      </c>
      <c r="BJ281" s="14" t="s">
        <v>84</v>
      </c>
      <c r="BK281" s="140">
        <f>ROUND(P281*H281,2)</f>
        <v>0</v>
      </c>
      <c r="BL281" s="14" t="s">
        <v>149</v>
      </c>
      <c r="BM281" s="139" t="s">
        <v>170</v>
      </c>
    </row>
    <row r="282" spans="2:51" s="12" customFormat="1" ht="12">
      <c r="B282" s="141"/>
      <c r="D282" s="142" t="s">
        <v>151</v>
      </c>
      <c r="E282" s="143"/>
      <c r="F282" s="144" t="s">
        <v>698</v>
      </c>
      <c r="H282" s="143">
        <v>17.2</v>
      </c>
      <c r="M282" s="141"/>
      <c r="N282" s="145"/>
      <c r="Y282" s="146"/>
      <c r="AT282" s="143" t="s">
        <v>151</v>
      </c>
      <c r="AU282" s="143" t="s">
        <v>84</v>
      </c>
      <c r="AV282" s="12" t="s">
        <v>84</v>
      </c>
      <c r="AW282" s="12" t="s">
        <v>4</v>
      </c>
      <c r="AX282" s="12" t="s">
        <v>76</v>
      </c>
      <c r="AY282" s="143" t="s">
        <v>145</v>
      </c>
    </row>
    <row r="283" spans="2:65" s="1" customFormat="1" ht="12">
      <c r="B283" s="127"/>
      <c r="C283" s="128">
        <v>35</v>
      </c>
      <c r="D283" s="128" t="s">
        <v>147</v>
      </c>
      <c r="E283" s="129" t="s">
        <v>699</v>
      </c>
      <c r="F283" s="130" t="s">
        <v>700</v>
      </c>
      <c r="G283" s="131" t="s">
        <v>244</v>
      </c>
      <c r="H283" s="132">
        <v>17.716</v>
      </c>
      <c r="I283" s="133"/>
      <c r="J283" s="133"/>
      <c r="K283" s="133">
        <f>ROUND(P283*H283,2)</f>
        <v>0</v>
      </c>
      <c r="L283" s="130" t="s">
        <v>1</v>
      </c>
      <c r="M283" s="26"/>
      <c r="N283" s="134" t="s">
        <v>1</v>
      </c>
      <c r="O283" s="135" t="s">
        <v>39</v>
      </c>
      <c r="P283" s="136">
        <f>I283+J283</f>
        <v>0</v>
      </c>
      <c r="Q283" s="136">
        <f>ROUND(I283*H283,2)</f>
        <v>0</v>
      </c>
      <c r="R283" s="136">
        <f>ROUND(J283*H283,2)</f>
        <v>0</v>
      </c>
      <c r="S283" s="137">
        <v>0</v>
      </c>
      <c r="T283" s="137">
        <f>S283*H283</f>
        <v>0</v>
      </c>
      <c r="U283" s="137">
        <v>0</v>
      </c>
      <c r="V283" s="137">
        <f>U283*H283</f>
        <v>0</v>
      </c>
      <c r="W283" s="137">
        <v>0</v>
      </c>
      <c r="X283" s="137">
        <f>W283*H283</f>
        <v>0</v>
      </c>
      <c r="Y283" s="138" t="s">
        <v>1</v>
      </c>
      <c r="AR283" s="139" t="s">
        <v>149</v>
      </c>
      <c r="AT283" s="139" t="s">
        <v>147</v>
      </c>
      <c r="AU283" s="139" t="s">
        <v>84</v>
      </c>
      <c r="AY283" s="14" t="s">
        <v>145</v>
      </c>
      <c r="BE283" s="140">
        <f>IF(O283="základní",K283,0)</f>
        <v>0</v>
      </c>
      <c r="BF283" s="140">
        <f>IF(O283="snížená",K283,0)</f>
        <v>0</v>
      </c>
      <c r="BG283" s="140">
        <f>IF(O283="zákl. přenesená",K283,0)</f>
        <v>0</v>
      </c>
      <c r="BH283" s="140">
        <f>IF(O283="sníž. přenesená",K283,0)</f>
        <v>0</v>
      </c>
      <c r="BI283" s="140">
        <f>IF(O283="nulová",K283,0)</f>
        <v>0</v>
      </c>
      <c r="BJ283" s="14" t="s">
        <v>84</v>
      </c>
      <c r="BK283" s="140">
        <f>ROUND(P283*H283,2)</f>
        <v>0</v>
      </c>
      <c r="BL283" s="14" t="s">
        <v>149</v>
      </c>
      <c r="BM283" s="139" t="s">
        <v>170</v>
      </c>
    </row>
    <row r="284" spans="2:51" s="12" customFormat="1" ht="12">
      <c r="B284" s="141"/>
      <c r="D284" s="142" t="s">
        <v>151</v>
      </c>
      <c r="E284" s="143"/>
      <c r="F284" s="144" t="s">
        <v>698</v>
      </c>
      <c r="H284" s="143">
        <v>17.2</v>
      </c>
      <c r="M284" s="141"/>
      <c r="N284" s="145"/>
      <c r="Y284" s="146"/>
      <c r="AT284" s="143" t="s">
        <v>151</v>
      </c>
      <c r="AU284" s="143" t="s">
        <v>84</v>
      </c>
      <c r="AV284" s="12" t="s">
        <v>84</v>
      </c>
      <c r="AW284" s="12" t="s">
        <v>4</v>
      </c>
      <c r="AX284" s="12" t="s">
        <v>76</v>
      </c>
      <c r="AY284" s="143" t="s">
        <v>145</v>
      </c>
    </row>
    <row r="285" spans="2:51" s="12" customFormat="1" ht="12">
      <c r="B285" s="141"/>
      <c r="D285" s="142" t="s">
        <v>151</v>
      </c>
      <c r="E285" s="143"/>
      <c r="F285" s="144" t="s">
        <v>701</v>
      </c>
      <c r="H285" s="143">
        <v>0.516</v>
      </c>
      <c r="M285" s="141"/>
      <c r="N285" s="145"/>
      <c r="Y285" s="146"/>
      <c r="AT285" s="143" t="s">
        <v>151</v>
      </c>
      <c r="AU285" s="143" t="s">
        <v>84</v>
      </c>
      <c r="AV285" s="12" t="s">
        <v>84</v>
      </c>
      <c r="AW285" s="12" t="s">
        <v>4</v>
      </c>
      <c r="AX285" s="12" t="s">
        <v>76</v>
      </c>
      <c r="AY285" s="143" t="s">
        <v>145</v>
      </c>
    </row>
    <row r="286" spans="2:65" s="1" customFormat="1" ht="12">
      <c r="B286" s="127"/>
      <c r="C286" s="128">
        <v>36</v>
      </c>
      <c r="D286" s="128" t="s">
        <v>147</v>
      </c>
      <c r="E286" s="129" t="s">
        <v>702</v>
      </c>
      <c r="F286" s="130" t="s">
        <v>703</v>
      </c>
      <c r="G286" s="131" t="s">
        <v>244</v>
      </c>
      <c r="H286" s="132">
        <v>192.84</v>
      </c>
      <c r="I286" s="133"/>
      <c r="J286" s="133"/>
      <c r="K286" s="133">
        <f>ROUND(P286*H286,2)</f>
        <v>0</v>
      </c>
      <c r="L286" s="130" t="s">
        <v>1</v>
      </c>
      <c r="M286" s="26"/>
      <c r="N286" s="134" t="s">
        <v>1</v>
      </c>
      <c r="O286" s="135" t="s">
        <v>39</v>
      </c>
      <c r="P286" s="136">
        <f>I286+J286</f>
        <v>0</v>
      </c>
      <c r="Q286" s="136">
        <f>ROUND(I286*H286,2)</f>
        <v>0</v>
      </c>
      <c r="R286" s="136">
        <f>ROUND(J286*H286,2)</f>
        <v>0</v>
      </c>
      <c r="S286" s="137">
        <v>0</v>
      </c>
      <c r="T286" s="137">
        <f>S286*H286</f>
        <v>0</v>
      </c>
      <c r="U286" s="137">
        <v>0</v>
      </c>
      <c r="V286" s="137">
        <f>U286*H286</f>
        <v>0</v>
      </c>
      <c r="W286" s="137">
        <v>0</v>
      </c>
      <c r="X286" s="137">
        <f>W286*H286</f>
        <v>0</v>
      </c>
      <c r="Y286" s="138" t="s">
        <v>1</v>
      </c>
      <c r="AR286" s="139" t="s">
        <v>149</v>
      </c>
      <c r="AT286" s="139" t="s">
        <v>147</v>
      </c>
      <c r="AU286" s="139" t="s">
        <v>84</v>
      </c>
      <c r="AY286" s="14" t="s">
        <v>145</v>
      </c>
      <c r="BE286" s="140">
        <f>IF(O286="základní",K286,0)</f>
        <v>0</v>
      </c>
      <c r="BF286" s="140">
        <f>IF(O286="snížená",K286,0)</f>
        <v>0</v>
      </c>
      <c r="BG286" s="140">
        <f>IF(O286="zákl. přenesená",K286,0)</f>
        <v>0</v>
      </c>
      <c r="BH286" s="140">
        <f>IF(O286="sníž. přenesená",K286,0)</f>
        <v>0</v>
      </c>
      <c r="BI286" s="140">
        <f>IF(O286="nulová",K286,0)</f>
        <v>0</v>
      </c>
      <c r="BJ286" s="14" t="s">
        <v>84</v>
      </c>
      <c r="BK286" s="140">
        <f>ROUND(P286*H286,2)</f>
        <v>0</v>
      </c>
      <c r="BL286" s="14" t="s">
        <v>149</v>
      </c>
      <c r="BM286" s="139" t="s">
        <v>170</v>
      </c>
    </row>
    <row r="287" spans="2:51" s="12" customFormat="1" ht="12">
      <c r="B287" s="141"/>
      <c r="D287" s="142" t="s">
        <v>151</v>
      </c>
      <c r="E287" s="143"/>
      <c r="F287" s="144" t="s">
        <v>704</v>
      </c>
      <c r="H287" s="143">
        <v>91.2</v>
      </c>
      <c r="M287" s="141"/>
      <c r="N287" s="145"/>
      <c r="Y287" s="146"/>
      <c r="AT287" s="143" t="s">
        <v>151</v>
      </c>
      <c r="AU287" s="143" t="s">
        <v>84</v>
      </c>
      <c r="AV287" s="12" t="s">
        <v>84</v>
      </c>
      <c r="AW287" s="12" t="s">
        <v>4</v>
      </c>
      <c r="AX287" s="12" t="s">
        <v>76</v>
      </c>
      <c r="AY287" s="143" t="s">
        <v>145</v>
      </c>
    </row>
    <row r="288" spans="2:51" s="12" customFormat="1" ht="12">
      <c r="B288" s="141"/>
      <c r="D288" s="142" t="s">
        <v>151</v>
      </c>
      <c r="E288" s="143"/>
      <c r="F288" s="144" t="s">
        <v>705</v>
      </c>
      <c r="H288" s="143">
        <v>13.58</v>
      </c>
      <c r="M288" s="141"/>
      <c r="N288" s="145"/>
      <c r="Y288" s="146"/>
      <c r="AT288" s="143" t="s">
        <v>151</v>
      </c>
      <c r="AU288" s="143" t="s">
        <v>84</v>
      </c>
      <c r="AV288" s="12" t="s">
        <v>84</v>
      </c>
      <c r="AW288" s="12" t="s">
        <v>4</v>
      </c>
      <c r="AX288" s="12" t="s">
        <v>76</v>
      </c>
      <c r="AY288" s="143" t="s">
        <v>145</v>
      </c>
    </row>
    <row r="289" spans="2:51" s="12" customFormat="1" ht="12">
      <c r="B289" s="141"/>
      <c r="D289" s="142" t="s">
        <v>151</v>
      </c>
      <c r="E289" s="143"/>
      <c r="F289" s="144" t="s">
        <v>706</v>
      </c>
      <c r="H289" s="143">
        <v>31.5</v>
      </c>
      <c r="M289" s="141"/>
      <c r="N289" s="145"/>
      <c r="Y289" s="146"/>
      <c r="AT289" s="143" t="s">
        <v>151</v>
      </c>
      <c r="AU289" s="143" t="s">
        <v>84</v>
      </c>
      <c r="AV289" s="12" t="s">
        <v>84</v>
      </c>
      <c r="AW289" s="12" t="s">
        <v>4</v>
      </c>
      <c r="AX289" s="12" t="s">
        <v>76</v>
      </c>
      <c r="AY289" s="143" t="s">
        <v>145</v>
      </c>
    </row>
    <row r="290" spans="2:51" s="12" customFormat="1" ht="12">
      <c r="B290" s="141"/>
      <c r="D290" s="142" t="s">
        <v>151</v>
      </c>
      <c r="E290" s="143"/>
      <c r="F290" s="144" t="s">
        <v>707</v>
      </c>
      <c r="H290" s="143">
        <v>56.56</v>
      </c>
      <c r="M290" s="141"/>
      <c r="N290" s="145"/>
      <c r="Y290" s="146"/>
      <c r="AT290" s="143" t="s">
        <v>151</v>
      </c>
      <c r="AU290" s="143" t="s">
        <v>84</v>
      </c>
      <c r="AV290" s="12" t="s">
        <v>84</v>
      </c>
      <c r="AW290" s="12" t="s">
        <v>4</v>
      </c>
      <c r="AX290" s="12" t="s">
        <v>76</v>
      </c>
      <c r="AY290" s="143" t="s">
        <v>145</v>
      </c>
    </row>
    <row r="291" spans="2:65" s="1" customFormat="1" ht="16.5" customHeight="1">
      <c r="B291" s="127"/>
      <c r="C291" s="151"/>
      <c r="D291" s="151"/>
      <c r="E291" s="152" t="s">
        <v>666</v>
      </c>
      <c r="F291" s="153" t="s">
        <v>465</v>
      </c>
      <c r="G291" s="154"/>
      <c r="H291" s="155"/>
      <c r="I291" s="156"/>
      <c r="J291" s="156"/>
      <c r="K291" s="156"/>
      <c r="L291" s="153"/>
      <c r="M291" s="26"/>
      <c r="N291" s="134" t="s">
        <v>1</v>
      </c>
      <c r="O291" s="135" t="s">
        <v>39</v>
      </c>
      <c r="P291" s="136">
        <f>I291+J291</f>
        <v>0</v>
      </c>
      <c r="Q291" s="136">
        <f>ROUND(I291*H291,2)</f>
        <v>0</v>
      </c>
      <c r="R291" s="136">
        <f>ROUND(J291*H291,2)</f>
        <v>0</v>
      </c>
      <c r="S291" s="137">
        <v>0</v>
      </c>
      <c r="T291" s="137">
        <f>S291*H291</f>
        <v>0</v>
      </c>
      <c r="U291" s="137">
        <v>0</v>
      </c>
      <c r="V291" s="137">
        <f>U291*H291</f>
        <v>0</v>
      </c>
      <c r="W291" s="137">
        <v>0</v>
      </c>
      <c r="X291" s="137">
        <f>W291*H291</f>
        <v>0</v>
      </c>
      <c r="Y291" s="138" t="s">
        <v>1</v>
      </c>
      <c r="AR291" s="139" t="s">
        <v>149</v>
      </c>
      <c r="AT291" s="139" t="s">
        <v>147</v>
      </c>
      <c r="AU291" s="139" t="s">
        <v>84</v>
      </c>
      <c r="AY291" s="14" t="s">
        <v>145</v>
      </c>
      <c r="BE291" s="140">
        <f>IF(O291="základní",K291,0)</f>
        <v>0</v>
      </c>
      <c r="BF291" s="140">
        <f>IF(O291="snížená",K291,0)</f>
        <v>0</v>
      </c>
      <c r="BG291" s="140">
        <f>IF(O291="zákl. přenesená",K291,0)</f>
        <v>0</v>
      </c>
      <c r="BH291" s="140">
        <f>IF(O291="sníž. přenesená",K291,0)</f>
        <v>0</v>
      </c>
      <c r="BI291" s="140">
        <f>IF(O291="nulová",K291,0)</f>
        <v>0</v>
      </c>
      <c r="BJ291" s="14" t="s">
        <v>84</v>
      </c>
      <c r="BK291" s="140">
        <f>ROUND(P291*H291,2)</f>
        <v>0</v>
      </c>
      <c r="BL291" s="14" t="s">
        <v>149</v>
      </c>
      <c r="BM291" s="139" t="s">
        <v>169</v>
      </c>
    </row>
    <row r="292" spans="2:65" s="1" customFormat="1" ht="12">
      <c r="B292" s="127"/>
      <c r="C292" s="128">
        <v>37</v>
      </c>
      <c r="D292" s="128" t="s">
        <v>147</v>
      </c>
      <c r="E292" s="129" t="s">
        <v>468</v>
      </c>
      <c r="F292" s="130" t="s">
        <v>469</v>
      </c>
      <c r="G292" s="131" t="s">
        <v>257</v>
      </c>
      <c r="H292" s="132">
        <v>29.807</v>
      </c>
      <c r="I292" s="133"/>
      <c r="J292" s="133"/>
      <c r="K292" s="133">
        <f>ROUND(P292*H292,2)</f>
        <v>0</v>
      </c>
      <c r="L292" s="130" t="s">
        <v>1</v>
      </c>
      <c r="M292" s="26"/>
      <c r="N292" s="134" t="s">
        <v>1</v>
      </c>
      <c r="O292" s="135" t="s">
        <v>39</v>
      </c>
      <c r="P292" s="136">
        <f>I292+J292</f>
        <v>0</v>
      </c>
      <c r="Q292" s="136">
        <f>ROUND(I292*H292,2)</f>
        <v>0</v>
      </c>
      <c r="R292" s="136">
        <f>ROUND(J292*H292,2)</f>
        <v>0</v>
      </c>
      <c r="S292" s="137">
        <v>0</v>
      </c>
      <c r="T292" s="137">
        <f>S292*H292</f>
        <v>0</v>
      </c>
      <c r="U292" s="137">
        <v>0</v>
      </c>
      <c r="V292" s="137">
        <f>U292*H292</f>
        <v>0</v>
      </c>
      <c r="W292" s="137">
        <v>0</v>
      </c>
      <c r="X292" s="137">
        <f>W292*H292</f>
        <v>0</v>
      </c>
      <c r="Y292" s="138" t="s">
        <v>1</v>
      </c>
      <c r="AR292" s="139" t="s">
        <v>149</v>
      </c>
      <c r="AT292" s="139" t="s">
        <v>147</v>
      </c>
      <c r="AU292" s="139" t="s">
        <v>84</v>
      </c>
      <c r="AY292" s="14" t="s">
        <v>145</v>
      </c>
      <c r="BE292" s="140">
        <f>IF(O292="základní",K292,0)</f>
        <v>0</v>
      </c>
      <c r="BF292" s="140">
        <f>IF(O292="snížená",K292,0)</f>
        <v>0</v>
      </c>
      <c r="BG292" s="140">
        <f>IF(O292="zákl. přenesená",K292,0)</f>
        <v>0</v>
      </c>
      <c r="BH292" s="140">
        <f>IF(O292="sníž. přenesená",K292,0)</f>
        <v>0</v>
      </c>
      <c r="BI292" s="140">
        <f>IF(O292="nulová",K292,0)</f>
        <v>0</v>
      </c>
      <c r="BJ292" s="14" t="s">
        <v>84</v>
      </c>
      <c r="BK292" s="140">
        <f>ROUND(P292*H292,2)</f>
        <v>0</v>
      </c>
      <c r="BL292" s="14" t="s">
        <v>149</v>
      </c>
      <c r="BM292" s="139" t="s">
        <v>170</v>
      </c>
    </row>
    <row r="293" spans="2:51" s="12" customFormat="1" ht="12">
      <c r="B293" s="141"/>
      <c r="D293" s="142" t="s">
        <v>151</v>
      </c>
      <c r="E293" s="143"/>
      <c r="F293" s="144" t="s">
        <v>708</v>
      </c>
      <c r="H293" s="143">
        <v>0.256</v>
      </c>
      <c r="M293" s="141"/>
      <c r="N293" s="145"/>
      <c r="Y293" s="146"/>
      <c r="AT293" s="143" t="s">
        <v>151</v>
      </c>
      <c r="AU293" s="143" t="s">
        <v>84</v>
      </c>
      <c r="AV293" s="12" t="s">
        <v>84</v>
      </c>
      <c r="AW293" s="12" t="s">
        <v>4</v>
      </c>
      <c r="AX293" s="12" t="s">
        <v>76</v>
      </c>
      <c r="AY293" s="143" t="s">
        <v>145</v>
      </c>
    </row>
    <row r="294" spans="2:51" s="12" customFormat="1" ht="12">
      <c r="B294" s="141"/>
      <c r="D294" s="142" t="s">
        <v>151</v>
      </c>
      <c r="E294" s="143"/>
      <c r="F294" s="144" t="s">
        <v>709</v>
      </c>
      <c r="H294" s="143">
        <v>2.976</v>
      </c>
      <c r="M294" s="141"/>
      <c r="N294" s="145"/>
      <c r="Y294" s="146"/>
      <c r="AT294" s="143" t="s">
        <v>151</v>
      </c>
      <c r="AU294" s="143" t="s">
        <v>84</v>
      </c>
      <c r="AV294" s="12" t="s">
        <v>84</v>
      </c>
      <c r="AW294" s="12" t="s">
        <v>4</v>
      </c>
      <c r="AX294" s="12" t="s">
        <v>76</v>
      </c>
      <c r="AY294" s="143" t="s">
        <v>145</v>
      </c>
    </row>
    <row r="295" spans="2:51" s="12" customFormat="1" ht="12">
      <c r="B295" s="141"/>
      <c r="D295" s="142" t="s">
        <v>151</v>
      </c>
      <c r="E295" s="143"/>
      <c r="F295" s="144" t="s">
        <v>710</v>
      </c>
      <c r="H295" s="143">
        <v>17.4</v>
      </c>
      <c r="M295" s="141"/>
      <c r="N295" s="145"/>
      <c r="Y295" s="146"/>
      <c r="AT295" s="143" t="s">
        <v>151</v>
      </c>
      <c r="AU295" s="143" t="s">
        <v>84</v>
      </c>
      <c r="AV295" s="12" t="s">
        <v>84</v>
      </c>
      <c r="AW295" s="12" t="s">
        <v>4</v>
      </c>
      <c r="AX295" s="12" t="s">
        <v>76</v>
      </c>
      <c r="AY295" s="143" t="s">
        <v>145</v>
      </c>
    </row>
    <row r="296" spans="2:51" s="12" customFormat="1" ht="12">
      <c r="B296" s="141"/>
      <c r="D296" s="142" t="s">
        <v>151</v>
      </c>
      <c r="E296" s="143"/>
      <c r="F296" s="144" t="s">
        <v>711</v>
      </c>
      <c r="H296" s="143">
        <v>2.784</v>
      </c>
      <c r="M296" s="141"/>
      <c r="N296" s="145"/>
      <c r="Y296" s="146"/>
      <c r="AT296" s="143" t="s">
        <v>151</v>
      </c>
      <c r="AU296" s="143" t="s">
        <v>84</v>
      </c>
      <c r="AV296" s="12" t="s">
        <v>84</v>
      </c>
      <c r="AW296" s="12" t="s">
        <v>4</v>
      </c>
      <c r="AX296" s="12" t="s">
        <v>76</v>
      </c>
      <c r="AY296" s="143" t="s">
        <v>145</v>
      </c>
    </row>
    <row r="297" spans="2:51" s="12" customFormat="1" ht="12">
      <c r="B297" s="141"/>
      <c r="D297" s="142" t="s">
        <v>151</v>
      </c>
      <c r="E297" s="143"/>
      <c r="F297" s="144" t="s">
        <v>712</v>
      </c>
      <c r="H297" s="143">
        <v>6.391</v>
      </c>
      <c r="M297" s="141"/>
      <c r="N297" s="145"/>
      <c r="Y297" s="146"/>
      <c r="AT297" s="143" t="s">
        <v>151</v>
      </c>
      <c r="AU297" s="143" t="s">
        <v>84</v>
      </c>
      <c r="AV297" s="12" t="s">
        <v>84</v>
      </c>
      <c r="AW297" s="12" t="s">
        <v>4</v>
      </c>
      <c r="AX297" s="12" t="s">
        <v>76</v>
      </c>
      <c r="AY297" s="143" t="s">
        <v>145</v>
      </c>
    </row>
    <row r="298" spans="2:65" s="1" customFormat="1" ht="12">
      <c r="B298" s="127"/>
      <c r="C298" s="128">
        <v>38</v>
      </c>
      <c r="D298" s="128" t="s">
        <v>147</v>
      </c>
      <c r="E298" s="129" t="s">
        <v>713</v>
      </c>
      <c r="F298" s="130" t="s">
        <v>714</v>
      </c>
      <c r="G298" s="131" t="s">
        <v>257</v>
      </c>
      <c r="H298" s="132">
        <v>29.807</v>
      </c>
      <c r="I298" s="133"/>
      <c r="J298" s="133"/>
      <c r="K298" s="133">
        <f>ROUND(P298*H298,2)</f>
        <v>0</v>
      </c>
      <c r="L298" s="130" t="s">
        <v>1</v>
      </c>
      <c r="M298" s="26"/>
      <c r="N298" s="134" t="s">
        <v>1</v>
      </c>
      <c r="O298" s="135" t="s">
        <v>39</v>
      </c>
      <c r="P298" s="136">
        <f>I298+J298</f>
        <v>0</v>
      </c>
      <c r="Q298" s="136">
        <f>ROUND(I298*H298,2)</f>
        <v>0</v>
      </c>
      <c r="R298" s="136">
        <f>ROUND(J298*H298,2)</f>
        <v>0</v>
      </c>
      <c r="S298" s="137">
        <v>0</v>
      </c>
      <c r="T298" s="137">
        <f>S298*H298</f>
        <v>0</v>
      </c>
      <c r="U298" s="137">
        <v>0</v>
      </c>
      <c r="V298" s="137">
        <f>U298*H298</f>
        <v>0</v>
      </c>
      <c r="W298" s="137">
        <v>0</v>
      </c>
      <c r="X298" s="137">
        <f>W298*H298</f>
        <v>0</v>
      </c>
      <c r="Y298" s="138" t="s">
        <v>1</v>
      </c>
      <c r="AR298" s="139" t="s">
        <v>149</v>
      </c>
      <c r="AT298" s="139" t="s">
        <v>147</v>
      </c>
      <c r="AU298" s="139" t="s">
        <v>84</v>
      </c>
      <c r="AY298" s="14" t="s">
        <v>145</v>
      </c>
      <c r="BE298" s="140">
        <f>IF(O298="základní",K298,0)</f>
        <v>0</v>
      </c>
      <c r="BF298" s="140">
        <f>IF(O298="snížená",K298,0)</f>
        <v>0</v>
      </c>
      <c r="BG298" s="140">
        <f>IF(O298="zákl. přenesená",K298,0)</f>
        <v>0</v>
      </c>
      <c r="BH298" s="140">
        <f>IF(O298="sníž. přenesená",K298,0)</f>
        <v>0</v>
      </c>
      <c r="BI298" s="140">
        <f>IF(O298="nulová",K298,0)</f>
        <v>0</v>
      </c>
      <c r="BJ298" s="14" t="s">
        <v>84</v>
      </c>
      <c r="BK298" s="140">
        <f>ROUND(P298*H298,2)</f>
        <v>0</v>
      </c>
      <c r="BL298" s="14" t="s">
        <v>149</v>
      </c>
      <c r="BM298" s="139" t="s">
        <v>170</v>
      </c>
    </row>
    <row r="299" spans="2:51" s="12" customFormat="1" ht="12">
      <c r="B299" s="141"/>
      <c r="D299" s="142" t="s">
        <v>151</v>
      </c>
      <c r="E299" s="143"/>
      <c r="F299" s="144" t="s">
        <v>708</v>
      </c>
      <c r="H299" s="143">
        <v>0.256</v>
      </c>
      <c r="M299" s="141"/>
      <c r="N299" s="145"/>
      <c r="Y299" s="146"/>
      <c r="AT299" s="143" t="s">
        <v>151</v>
      </c>
      <c r="AU299" s="143" t="s">
        <v>84</v>
      </c>
      <c r="AV299" s="12" t="s">
        <v>84</v>
      </c>
      <c r="AW299" s="12" t="s">
        <v>4</v>
      </c>
      <c r="AX299" s="12" t="s">
        <v>76</v>
      </c>
      <c r="AY299" s="143" t="s">
        <v>145</v>
      </c>
    </row>
    <row r="300" spans="2:51" s="12" customFormat="1" ht="12">
      <c r="B300" s="141"/>
      <c r="D300" s="142" t="s">
        <v>151</v>
      </c>
      <c r="E300" s="143"/>
      <c r="F300" s="144" t="s">
        <v>709</v>
      </c>
      <c r="H300" s="143">
        <v>2.976</v>
      </c>
      <c r="M300" s="141"/>
      <c r="N300" s="145"/>
      <c r="Y300" s="146"/>
      <c r="AT300" s="143" t="s">
        <v>151</v>
      </c>
      <c r="AU300" s="143" t="s">
        <v>84</v>
      </c>
      <c r="AV300" s="12" t="s">
        <v>84</v>
      </c>
      <c r="AW300" s="12" t="s">
        <v>4</v>
      </c>
      <c r="AX300" s="12" t="s">
        <v>76</v>
      </c>
      <c r="AY300" s="143" t="s">
        <v>145</v>
      </c>
    </row>
    <row r="301" spans="2:51" s="12" customFormat="1" ht="12">
      <c r="B301" s="141"/>
      <c r="D301" s="142" t="s">
        <v>151</v>
      </c>
      <c r="E301" s="143"/>
      <c r="F301" s="144" t="s">
        <v>710</v>
      </c>
      <c r="H301" s="143">
        <v>17.4</v>
      </c>
      <c r="M301" s="141"/>
      <c r="N301" s="145"/>
      <c r="Y301" s="146"/>
      <c r="AT301" s="143" t="s">
        <v>151</v>
      </c>
      <c r="AU301" s="143" t="s">
        <v>84</v>
      </c>
      <c r="AV301" s="12" t="s">
        <v>84</v>
      </c>
      <c r="AW301" s="12" t="s">
        <v>4</v>
      </c>
      <c r="AX301" s="12" t="s">
        <v>76</v>
      </c>
      <c r="AY301" s="143" t="s">
        <v>145</v>
      </c>
    </row>
    <row r="302" spans="2:51" s="12" customFormat="1" ht="12">
      <c r="B302" s="141"/>
      <c r="D302" s="142" t="s">
        <v>151</v>
      </c>
      <c r="E302" s="143"/>
      <c r="F302" s="144" t="s">
        <v>711</v>
      </c>
      <c r="H302" s="143">
        <v>2.784</v>
      </c>
      <c r="M302" s="141"/>
      <c r="N302" s="145"/>
      <c r="Y302" s="146"/>
      <c r="AT302" s="143" t="s">
        <v>151</v>
      </c>
      <c r="AU302" s="143" t="s">
        <v>84</v>
      </c>
      <c r="AV302" s="12" t="s">
        <v>84</v>
      </c>
      <c r="AW302" s="12" t="s">
        <v>4</v>
      </c>
      <c r="AX302" s="12" t="s">
        <v>76</v>
      </c>
      <c r="AY302" s="143" t="s">
        <v>145</v>
      </c>
    </row>
    <row r="303" spans="2:51" s="12" customFormat="1" ht="12">
      <c r="B303" s="141"/>
      <c r="D303" s="142" t="s">
        <v>151</v>
      </c>
      <c r="E303" s="143"/>
      <c r="F303" s="144" t="s">
        <v>712</v>
      </c>
      <c r="H303" s="143">
        <v>6.391</v>
      </c>
      <c r="M303" s="141"/>
      <c r="N303" s="145"/>
      <c r="Y303" s="146"/>
      <c r="AT303" s="143" t="s">
        <v>151</v>
      </c>
      <c r="AU303" s="143" t="s">
        <v>84</v>
      </c>
      <c r="AV303" s="12" t="s">
        <v>84</v>
      </c>
      <c r="AW303" s="12" t="s">
        <v>4</v>
      </c>
      <c r="AX303" s="12" t="s">
        <v>76</v>
      </c>
      <c r="AY303" s="143" t="s">
        <v>145</v>
      </c>
    </row>
    <row r="304" spans="2:65" s="1" customFormat="1" ht="24">
      <c r="B304" s="127"/>
      <c r="C304" s="128">
        <v>39</v>
      </c>
      <c r="D304" s="128" t="s">
        <v>147</v>
      </c>
      <c r="E304" s="129" t="s">
        <v>472</v>
      </c>
      <c r="F304" s="130" t="s">
        <v>473</v>
      </c>
      <c r="G304" s="131" t="s">
        <v>271</v>
      </c>
      <c r="H304" s="132">
        <v>1.1177625</v>
      </c>
      <c r="I304" s="133"/>
      <c r="J304" s="133"/>
      <c r="K304" s="133">
        <f>ROUND(P304*H304,2)</f>
        <v>0</v>
      </c>
      <c r="L304" s="130" t="s">
        <v>1</v>
      </c>
      <c r="M304" s="26"/>
      <c r="N304" s="134" t="s">
        <v>1</v>
      </c>
      <c r="O304" s="135" t="s">
        <v>39</v>
      </c>
      <c r="P304" s="136">
        <f>I304+J304</f>
        <v>0</v>
      </c>
      <c r="Q304" s="136">
        <f>ROUND(I304*H304,2)</f>
        <v>0</v>
      </c>
      <c r="R304" s="136">
        <f>ROUND(J304*H304,2)</f>
        <v>0</v>
      </c>
      <c r="S304" s="137">
        <v>0</v>
      </c>
      <c r="T304" s="137">
        <f>S304*H304</f>
        <v>0</v>
      </c>
      <c r="U304" s="137">
        <v>0</v>
      </c>
      <c r="V304" s="137">
        <f>U304*H304</f>
        <v>0</v>
      </c>
      <c r="W304" s="137">
        <v>0</v>
      </c>
      <c r="X304" s="137">
        <f>W304*H304</f>
        <v>0</v>
      </c>
      <c r="Y304" s="138" t="s">
        <v>1</v>
      </c>
      <c r="AR304" s="139" t="s">
        <v>149</v>
      </c>
      <c r="AT304" s="139" t="s">
        <v>147</v>
      </c>
      <c r="AU304" s="139" t="s">
        <v>84</v>
      </c>
      <c r="AY304" s="14" t="s">
        <v>145</v>
      </c>
      <c r="BE304" s="140">
        <f>IF(O304="základní",K304,0)</f>
        <v>0</v>
      </c>
      <c r="BF304" s="140">
        <f>IF(O304="snížená",K304,0)</f>
        <v>0</v>
      </c>
      <c r="BG304" s="140">
        <f>IF(O304="zákl. přenesená",K304,0)</f>
        <v>0</v>
      </c>
      <c r="BH304" s="140">
        <f>IF(O304="sníž. přenesená",K304,0)</f>
        <v>0</v>
      </c>
      <c r="BI304" s="140">
        <f>IF(O304="nulová",K304,0)</f>
        <v>0</v>
      </c>
      <c r="BJ304" s="14" t="s">
        <v>84</v>
      </c>
      <c r="BK304" s="140">
        <f>ROUND(P304*H304,2)</f>
        <v>0</v>
      </c>
      <c r="BL304" s="14" t="s">
        <v>149</v>
      </c>
      <c r="BM304" s="139" t="s">
        <v>170</v>
      </c>
    </row>
    <row r="305" spans="2:51" s="12" customFormat="1" ht="12">
      <c r="B305" s="141"/>
      <c r="D305" s="142" t="s">
        <v>151</v>
      </c>
      <c r="E305" s="143"/>
      <c r="F305" s="144" t="s">
        <v>715</v>
      </c>
      <c r="H305" s="143">
        <v>0.00768</v>
      </c>
      <c r="M305" s="141"/>
      <c r="N305" s="145"/>
      <c r="Y305" s="146"/>
      <c r="AT305" s="143" t="s">
        <v>151</v>
      </c>
      <c r="AU305" s="143" t="s">
        <v>84</v>
      </c>
      <c r="AV305" s="12" t="s">
        <v>84</v>
      </c>
      <c r="AW305" s="12" t="s">
        <v>4</v>
      </c>
      <c r="AX305" s="12" t="s">
        <v>76</v>
      </c>
      <c r="AY305" s="143" t="s">
        <v>145</v>
      </c>
    </row>
    <row r="306" spans="2:51" s="12" customFormat="1" ht="12">
      <c r="B306" s="141"/>
      <c r="D306" s="142" t="s">
        <v>151</v>
      </c>
      <c r="E306" s="143"/>
      <c r="F306" s="144" t="s">
        <v>716</v>
      </c>
      <c r="H306" s="143">
        <v>0.08928</v>
      </c>
      <c r="M306" s="141"/>
      <c r="N306" s="145"/>
      <c r="Y306" s="146"/>
      <c r="AT306" s="143" t="s">
        <v>151</v>
      </c>
      <c r="AU306" s="143" t="s">
        <v>84</v>
      </c>
      <c r="AV306" s="12" t="s">
        <v>84</v>
      </c>
      <c r="AW306" s="12" t="s">
        <v>4</v>
      </c>
      <c r="AX306" s="12" t="s">
        <v>76</v>
      </c>
      <c r="AY306" s="143" t="s">
        <v>145</v>
      </c>
    </row>
    <row r="307" spans="2:51" s="12" customFormat="1" ht="12">
      <c r="B307" s="141"/>
      <c r="D307" s="142" t="s">
        <v>151</v>
      </c>
      <c r="E307" s="143"/>
      <c r="F307" s="144" t="s">
        <v>717</v>
      </c>
      <c r="H307" s="143">
        <v>0.522</v>
      </c>
      <c r="M307" s="141"/>
      <c r="N307" s="145"/>
      <c r="Y307" s="146"/>
      <c r="AT307" s="143" t="s">
        <v>151</v>
      </c>
      <c r="AU307" s="143" t="s">
        <v>84</v>
      </c>
      <c r="AV307" s="12" t="s">
        <v>84</v>
      </c>
      <c r="AW307" s="12" t="s">
        <v>4</v>
      </c>
      <c r="AX307" s="12" t="s">
        <v>76</v>
      </c>
      <c r="AY307" s="143" t="s">
        <v>145</v>
      </c>
    </row>
    <row r="308" spans="2:51" s="12" customFormat="1" ht="12">
      <c r="B308" s="141"/>
      <c r="D308" s="142" t="s">
        <v>151</v>
      </c>
      <c r="E308" s="143"/>
      <c r="F308" s="144" t="s">
        <v>718</v>
      </c>
      <c r="H308" s="143">
        <v>0.08352</v>
      </c>
      <c r="M308" s="141"/>
      <c r="N308" s="145"/>
      <c r="Y308" s="146"/>
      <c r="AT308" s="143" t="s">
        <v>151</v>
      </c>
      <c r="AU308" s="143" t="s">
        <v>84</v>
      </c>
      <c r="AV308" s="12" t="s">
        <v>84</v>
      </c>
      <c r="AW308" s="12" t="s">
        <v>4</v>
      </c>
      <c r="AX308" s="12" t="s">
        <v>76</v>
      </c>
      <c r="AY308" s="143" t="s">
        <v>145</v>
      </c>
    </row>
    <row r="309" spans="2:51" s="12" customFormat="1" ht="12">
      <c r="B309" s="141"/>
      <c r="D309" s="142" t="s">
        <v>151</v>
      </c>
      <c r="E309" s="143"/>
      <c r="F309" s="144" t="s">
        <v>719</v>
      </c>
      <c r="H309" s="143">
        <v>0.19173</v>
      </c>
      <c r="M309" s="141"/>
      <c r="N309" s="145"/>
      <c r="Y309" s="146"/>
      <c r="AT309" s="143" t="s">
        <v>151</v>
      </c>
      <c r="AU309" s="143" t="s">
        <v>84</v>
      </c>
      <c r="AV309" s="12" t="s">
        <v>84</v>
      </c>
      <c r="AW309" s="12" t="s">
        <v>4</v>
      </c>
      <c r="AX309" s="12" t="s">
        <v>76</v>
      </c>
      <c r="AY309" s="143" t="s">
        <v>145</v>
      </c>
    </row>
    <row r="310" spans="2:51" s="12" customFormat="1" ht="12">
      <c r="B310" s="141"/>
      <c r="D310" s="142" t="s">
        <v>151</v>
      </c>
      <c r="E310" s="143"/>
      <c r="F310" s="144" t="s">
        <v>476</v>
      </c>
      <c r="H310" s="143">
        <v>0.2235525</v>
      </c>
      <c r="M310" s="141"/>
      <c r="N310" s="145"/>
      <c r="Y310" s="146"/>
      <c r="AT310" s="143" t="s">
        <v>151</v>
      </c>
      <c r="AU310" s="143" t="s">
        <v>84</v>
      </c>
      <c r="AV310" s="12" t="s">
        <v>84</v>
      </c>
      <c r="AW310" s="12" t="s">
        <v>4</v>
      </c>
      <c r="AX310" s="12" t="s">
        <v>76</v>
      </c>
      <c r="AY310" s="143" t="s">
        <v>145</v>
      </c>
    </row>
    <row r="311" spans="2:65" s="1" customFormat="1" ht="16.5" customHeight="1">
      <c r="B311" s="127"/>
      <c r="C311" s="151"/>
      <c r="D311" s="151"/>
      <c r="E311" s="152" t="s">
        <v>187</v>
      </c>
      <c r="F311" s="153" t="s">
        <v>720</v>
      </c>
      <c r="G311" s="154"/>
      <c r="H311" s="155"/>
      <c r="I311" s="156"/>
      <c r="J311" s="156"/>
      <c r="K311" s="156"/>
      <c r="L311" s="153"/>
      <c r="M311" s="26"/>
      <c r="N311" s="134" t="s">
        <v>1</v>
      </c>
      <c r="O311" s="135" t="s">
        <v>39</v>
      </c>
      <c r="P311" s="136">
        <f>I311+J311</f>
        <v>0</v>
      </c>
      <c r="Q311" s="136">
        <f>ROUND(I311*H311,2)</f>
        <v>0</v>
      </c>
      <c r="R311" s="136">
        <f>ROUND(J311*H311,2)</f>
        <v>0</v>
      </c>
      <c r="S311" s="137">
        <v>0</v>
      </c>
      <c r="T311" s="137">
        <f>S311*H311</f>
        <v>0</v>
      </c>
      <c r="U311" s="137">
        <v>0</v>
      </c>
      <c r="V311" s="137">
        <f>U311*H311</f>
        <v>0</v>
      </c>
      <c r="W311" s="137">
        <v>0</v>
      </c>
      <c r="X311" s="137">
        <f>W311*H311</f>
        <v>0</v>
      </c>
      <c r="Y311" s="138" t="s">
        <v>1</v>
      </c>
      <c r="AR311" s="139" t="s">
        <v>149</v>
      </c>
      <c r="AT311" s="139" t="s">
        <v>147</v>
      </c>
      <c r="AU311" s="139" t="s">
        <v>84</v>
      </c>
      <c r="AY311" s="14" t="s">
        <v>145</v>
      </c>
      <c r="BE311" s="140">
        <f>IF(O311="základní",K311,0)</f>
        <v>0</v>
      </c>
      <c r="BF311" s="140">
        <f>IF(O311="snížená",K311,0)</f>
        <v>0</v>
      </c>
      <c r="BG311" s="140">
        <f>IF(O311="zákl. přenesená",K311,0)</f>
        <v>0</v>
      </c>
      <c r="BH311" s="140">
        <f>IF(O311="sníž. přenesená",K311,0)</f>
        <v>0</v>
      </c>
      <c r="BI311" s="140">
        <f>IF(O311="nulová",K311,0)</f>
        <v>0</v>
      </c>
      <c r="BJ311" s="14" t="s">
        <v>84</v>
      </c>
      <c r="BK311" s="140">
        <f>ROUND(P311*H311,2)</f>
        <v>0</v>
      </c>
      <c r="BL311" s="14" t="s">
        <v>149</v>
      </c>
      <c r="BM311" s="139" t="s">
        <v>169</v>
      </c>
    </row>
    <row r="312" spans="2:65" s="1" customFormat="1" ht="12">
      <c r="B312" s="127"/>
      <c r="C312" s="128">
        <v>40</v>
      </c>
      <c r="D312" s="128" t="s">
        <v>147</v>
      </c>
      <c r="E312" s="129" t="s">
        <v>721</v>
      </c>
      <c r="F312" s="130" t="s">
        <v>722</v>
      </c>
      <c r="G312" s="131" t="s">
        <v>372</v>
      </c>
      <c r="H312" s="132">
        <v>12</v>
      </c>
      <c r="I312" s="133"/>
      <c r="J312" s="133"/>
      <c r="K312" s="133">
        <f>ROUND(P312*H312,2)</f>
        <v>0</v>
      </c>
      <c r="L312" s="130" t="s">
        <v>1</v>
      </c>
      <c r="M312" s="26"/>
      <c r="N312" s="134" t="s">
        <v>1</v>
      </c>
      <c r="O312" s="135" t="s">
        <v>39</v>
      </c>
      <c r="P312" s="136">
        <f>I312+J312</f>
        <v>0</v>
      </c>
      <c r="Q312" s="136">
        <f>ROUND(I312*H312,2)</f>
        <v>0</v>
      </c>
      <c r="R312" s="136">
        <f>ROUND(J312*H312,2)</f>
        <v>0</v>
      </c>
      <c r="S312" s="137">
        <v>0</v>
      </c>
      <c r="T312" s="137">
        <f>S312*H312</f>
        <v>0</v>
      </c>
      <c r="U312" s="137">
        <v>0</v>
      </c>
      <c r="V312" s="137">
        <f>U312*H312</f>
        <v>0</v>
      </c>
      <c r="W312" s="137">
        <v>0</v>
      </c>
      <c r="X312" s="137">
        <f>W312*H312</f>
        <v>0</v>
      </c>
      <c r="Y312" s="138" t="s">
        <v>1</v>
      </c>
      <c r="AR312" s="139" t="s">
        <v>149</v>
      </c>
      <c r="AT312" s="139" t="s">
        <v>147</v>
      </c>
      <c r="AU312" s="139" t="s">
        <v>84</v>
      </c>
      <c r="AY312" s="14" t="s">
        <v>145</v>
      </c>
      <c r="BE312" s="140">
        <f>IF(O312="základní",K312,0)</f>
        <v>0</v>
      </c>
      <c r="BF312" s="140">
        <f>IF(O312="snížená",K312,0)</f>
        <v>0</v>
      </c>
      <c r="BG312" s="140">
        <f>IF(O312="zákl. přenesená",K312,0)</f>
        <v>0</v>
      </c>
      <c r="BH312" s="140">
        <f>IF(O312="sníž. přenesená",K312,0)</f>
        <v>0</v>
      </c>
      <c r="BI312" s="140">
        <f>IF(O312="nulová",K312,0)</f>
        <v>0</v>
      </c>
      <c r="BJ312" s="14" t="s">
        <v>84</v>
      </c>
      <c r="BK312" s="140">
        <f>ROUND(P312*H312,2)</f>
        <v>0</v>
      </c>
      <c r="BL312" s="14" t="s">
        <v>149</v>
      </c>
      <c r="BM312" s="139" t="s">
        <v>170</v>
      </c>
    </row>
    <row r="313" spans="2:51" s="12" customFormat="1" ht="12">
      <c r="B313" s="141"/>
      <c r="D313" s="142" t="s">
        <v>151</v>
      </c>
      <c r="E313" s="143"/>
      <c r="F313" s="144" t="s">
        <v>723</v>
      </c>
      <c r="H313" s="143">
        <v>1</v>
      </c>
      <c r="M313" s="141"/>
      <c r="N313" s="145"/>
      <c r="Y313" s="146"/>
      <c r="AT313" s="143" t="s">
        <v>151</v>
      </c>
      <c r="AU313" s="143" t="s">
        <v>84</v>
      </c>
      <c r="AV313" s="12" t="s">
        <v>84</v>
      </c>
      <c r="AW313" s="12" t="s">
        <v>4</v>
      </c>
      <c r="AX313" s="12" t="s">
        <v>76</v>
      </c>
      <c r="AY313" s="143" t="s">
        <v>145</v>
      </c>
    </row>
    <row r="314" spans="2:51" s="12" customFormat="1" ht="12">
      <c r="B314" s="141"/>
      <c r="D314" s="142" t="s">
        <v>151</v>
      </c>
      <c r="E314" s="143"/>
      <c r="F314" s="144" t="s">
        <v>724</v>
      </c>
      <c r="H314" s="143">
        <v>1</v>
      </c>
      <c r="M314" s="141"/>
      <c r="N314" s="145"/>
      <c r="Y314" s="146"/>
      <c r="AT314" s="143" t="s">
        <v>151</v>
      </c>
      <c r="AU314" s="143" t="s">
        <v>84</v>
      </c>
      <c r="AV314" s="12" t="s">
        <v>84</v>
      </c>
      <c r="AW314" s="12" t="s">
        <v>4</v>
      </c>
      <c r="AX314" s="12" t="s">
        <v>76</v>
      </c>
      <c r="AY314" s="143" t="s">
        <v>145</v>
      </c>
    </row>
    <row r="315" spans="2:51" s="12" customFormat="1" ht="12">
      <c r="B315" s="141"/>
      <c r="D315" s="142" t="s">
        <v>151</v>
      </c>
      <c r="E315" s="143"/>
      <c r="F315" s="144" t="s">
        <v>725</v>
      </c>
      <c r="H315" s="143">
        <v>1</v>
      </c>
      <c r="M315" s="141"/>
      <c r="N315" s="145"/>
      <c r="Y315" s="146"/>
      <c r="AT315" s="143" t="s">
        <v>151</v>
      </c>
      <c r="AU315" s="143" t="s">
        <v>84</v>
      </c>
      <c r="AV315" s="12" t="s">
        <v>84</v>
      </c>
      <c r="AW315" s="12" t="s">
        <v>4</v>
      </c>
      <c r="AX315" s="12" t="s">
        <v>76</v>
      </c>
      <c r="AY315" s="143" t="s">
        <v>145</v>
      </c>
    </row>
    <row r="316" spans="2:51" s="12" customFormat="1" ht="12">
      <c r="B316" s="141"/>
      <c r="D316" s="142" t="s">
        <v>151</v>
      </c>
      <c r="E316" s="143"/>
      <c r="F316" s="144" t="s">
        <v>726</v>
      </c>
      <c r="H316" s="143">
        <v>3</v>
      </c>
      <c r="M316" s="141"/>
      <c r="N316" s="145"/>
      <c r="Y316" s="146"/>
      <c r="AT316" s="143" t="s">
        <v>151</v>
      </c>
      <c r="AU316" s="143" t="s">
        <v>84</v>
      </c>
      <c r="AV316" s="12" t="s">
        <v>84</v>
      </c>
      <c r="AW316" s="12" t="s">
        <v>4</v>
      </c>
      <c r="AX316" s="12" t="s">
        <v>76</v>
      </c>
      <c r="AY316" s="143" t="s">
        <v>145</v>
      </c>
    </row>
    <row r="317" spans="2:51" s="12" customFormat="1" ht="12">
      <c r="B317" s="141"/>
      <c r="D317" s="142" t="s">
        <v>151</v>
      </c>
      <c r="E317" s="143"/>
      <c r="F317" s="144" t="s">
        <v>727</v>
      </c>
      <c r="H317" s="143">
        <v>2</v>
      </c>
      <c r="M317" s="141"/>
      <c r="N317" s="145"/>
      <c r="Y317" s="146"/>
      <c r="AT317" s="143" t="s">
        <v>151</v>
      </c>
      <c r="AU317" s="143" t="s">
        <v>84</v>
      </c>
      <c r="AV317" s="12" t="s">
        <v>84</v>
      </c>
      <c r="AW317" s="12" t="s">
        <v>4</v>
      </c>
      <c r="AX317" s="12" t="s">
        <v>76</v>
      </c>
      <c r="AY317" s="143" t="s">
        <v>145</v>
      </c>
    </row>
    <row r="318" spans="2:51" s="12" customFormat="1" ht="12">
      <c r="B318" s="141"/>
      <c r="D318" s="142" t="s">
        <v>151</v>
      </c>
      <c r="E318" s="143"/>
      <c r="F318" s="144" t="s">
        <v>728</v>
      </c>
      <c r="H318" s="143">
        <v>3</v>
      </c>
      <c r="M318" s="141"/>
      <c r="N318" s="145"/>
      <c r="Y318" s="146"/>
      <c r="AT318" s="143" t="s">
        <v>151</v>
      </c>
      <c r="AU318" s="143" t="s">
        <v>84</v>
      </c>
      <c r="AV318" s="12" t="s">
        <v>84</v>
      </c>
      <c r="AW318" s="12" t="s">
        <v>4</v>
      </c>
      <c r="AX318" s="12" t="s">
        <v>76</v>
      </c>
      <c r="AY318" s="143" t="s">
        <v>145</v>
      </c>
    </row>
    <row r="319" spans="2:51" s="12" customFormat="1" ht="12">
      <c r="B319" s="141"/>
      <c r="D319" s="142" t="s">
        <v>151</v>
      </c>
      <c r="E319" s="143"/>
      <c r="F319" s="144" t="s">
        <v>729</v>
      </c>
      <c r="H319" s="143">
        <v>1</v>
      </c>
      <c r="M319" s="141"/>
      <c r="N319" s="145"/>
      <c r="Y319" s="146"/>
      <c r="AT319" s="143" t="s">
        <v>151</v>
      </c>
      <c r="AU319" s="143" t="s">
        <v>84</v>
      </c>
      <c r="AV319" s="12" t="s">
        <v>84</v>
      </c>
      <c r="AW319" s="12" t="s">
        <v>4</v>
      </c>
      <c r="AX319" s="12" t="s">
        <v>76</v>
      </c>
      <c r="AY319" s="143" t="s">
        <v>145</v>
      </c>
    </row>
    <row r="320" spans="2:65" s="1" customFormat="1" ht="12">
      <c r="B320" s="127"/>
      <c r="C320" s="128">
        <v>41</v>
      </c>
      <c r="D320" s="128" t="s">
        <v>147</v>
      </c>
      <c r="E320" s="129" t="s">
        <v>486</v>
      </c>
      <c r="F320" s="130" t="s">
        <v>487</v>
      </c>
      <c r="G320" s="131" t="s">
        <v>372</v>
      </c>
      <c r="H320" s="132">
        <v>2</v>
      </c>
      <c r="I320" s="133"/>
      <c r="J320" s="133"/>
      <c r="K320" s="133">
        <f>ROUND(P320*H320,2)</f>
        <v>0</v>
      </c>
      <c r="L320" s="130" t="s">
        <v>1</v>
      </c>
      <c r="M320" s="26"/>
      <c r="N320" s="134" t="s">
        <v>1</v>
      </c>
      <c r="O320" s="135" t="s">
        <v>39</v>
      </c>
      <c r="P320" s="136">
        <f>I320+J320</f>
        <v>0</v>
      </c>
      <c r="Q320" s="136">
        <f>ROUND(I320*H320,2)</f>
        <v>0</v>
      </c>
      <c r="R320" s="136">
        <f>ROUND(J320*H320,2)</f>
        <v>0</v>
      </c>
      <c r="S320" s="137">
        <v>0</v>
      </c>
      <c r="T320" s="137">
        <f>S320*H320</f>
        <v>0</v>
      </c>
      <c r="U320" s="137">
        <v>0</v>
      </c>
      <c r="V320" s="137">
        <f>U320*H320</f>
        <v>0</v>
      </c>
      <c r="W320" s="137">
        <v>0</v>
      </c>
      <c r="X320" s="137">
        <f>W320*H320</f>
        <v>0</v>
      </c>
      <c r="Y320" s="138" t="s">
        <v>1</v>
      </c>
      <c r="AR320" s="139" t="s">
        <v>149</v>
      </c>
      <c r="AT320" s="139" t="s">
        <v>147</v>
      </c>
      <c r="AU320" s="139" t="s">
        <v>84</v>
      </c>
      <c r="AY320" s="14" t="s">
        <v>145</v>
      </c>
      <c r="BE320" s="140">
        <f>IF(O320="základní",K320,0)</f>
        <v>0</v>
      </c>
      <c r="BF320" s="140">
        <f>IF(O320="snížená",K320,0)</f>
        <v>0</v>
      </c>
      <c r="BG320" s="140">
        <f>IF(O320="zákl. přenesená",K320,0)</f>
        <v>0</v>
      </c>
      <c r="BH320" s="140">
        <f>IF(O320="sníž. přenesená",K320,0)</f>
        <v>0</v>
      </c>
      <c r="BI320" s="140">
        <f>IF(O320="nulová",K320,0)</f>
        <v>0</v>
      </c>
      <c r="BJ320" s="14" t="s">
        <v>84</v>
      </c>
      <c r="BK320" s="140">
        <f>ROUND(P320*H320,2)</f>
        <v>0</v>
      </c>
      <c r="BL320" s="14" t="s">
        <v>149</v>
      </c>
      <c r="BM320" s="139" t="s">
        <v>170</v>
      </c>
    </row>
    <row r="321" spans="2:51" s="12" customFormat="1" ht="12">
      <c r="B321" s="141"/>
      <c r="D321" s="142" t="s">
        <v>151</v>
      </c>
      <c r="E321" s="143"/>
      <c r="F321" s="144" t="s">
        <v>730</v>
      </c>
      <c r="H321" s="143">
        <v>1</v>
      </c>
      <c r="M321" s="141"/>
      <c r="N321" s="145"/>
      <c r="Y321" s="146"/>
      <c r="AT321" s="143" t="s">
        <v>151</v>
      </c>
      <c r="AU321" s="143" t="s">
        <v>84</v>
      </c>
      <c r="AV321" s="12" t="s">
        <v>84</v>
      </c>
      <c r="AW321" s="12" t="s">
        <v>4</v>
      </c>
      <c r="AX321" s="12" t="s">
        <v>76</v>
      </c>
      <c r="AY321" s="143" t="s">
        <v>145</v>
      </c>
    </row>
    <row r="322" spans="2:51" s="12" customFormat="1" ht="12">
      <c r="B322" s="141"/>
      <c r="D322" s="142" t="s">
        <v>151</v>
      </c>
      <c r="E322" s="143"/>
      <c r="F322" s="144" t="s">
        <v>731</v>
      </c>
      <c r="H322" s="143">
        <v>1</v>
      </c>
      <c r="M322" s="141"/>
      <c r="N322" s="145"/>
      <c r="Y322" s="146"/>
      <c r="AT322" s="143" t="s">
        <v>151</v>
      </c>
      <c r="AU322" s="143" t="s">
        <v>84</v>
      </c>
      <c r="AV322" s="12" t="s">
        <v>84</v>
      </c>
      <c r="AW322" s="12" t="s">
        <v>4</v>
      </c>
      <c r="AX322" s="12" t="s">
        <v>76</v>
      </c>
      <c r="AY322" s="143" t="s">
        <v>145</v>
      </c>
    </row>
    <row r="323" spans="2:65" s="1" customFormat="1" ht="12">
      <c r="B323" s="127"/>
      <c r="C323" s="128">
        <v>42</v>
      </c>
      <c r="D323" s="128" t="s">
        <v>147</v>
      </c>
      <c r="E323" s="129" t="s">
        <v>489</v>
      </c>
      <c r="F323" s="130" t="s">
        <v>490</v>
      </c>
      <c r="G323" s="131" t="s">
        <v>372</v>
      </c>
      <c r="H323" s="132">
        <v>1</v>
      </c>
      <c r="I323" s="133"/>
      <c r="J323" s="133"/>
      <c r="K323" s="133">
        <f>ROUND(P323*H323,2)</f>
        <v>0</v>
      </c>
      <c r="L323" s="130" t="s">
        <v>1</v>
      </c>
      <c r="M323" s="26"/>
      <c r="N323" s="134" t="s">
        <v>1</v>
      </c>
      <c r="O323" s="135" t="s">
        <v>39</v>
      </c>
      <c r="P323" s="136">
        <f>I323+J323</f>
        <v>0</v>
      </c>
      <c r="Q323" s="136">
        <f>ROUND(I323*H323,2)</f>
        <v>0</v>
      </c>
      <c r="R323" s="136">
        <f>ROUND(J323*H323,2)</f>
        <v>0</v>
      </c>
      <c r="S323" s="137">
        <v>0</v>
      </c>
      <c r="T323" s="137">
        <f>S323*H323</f>
        <v>0</v>
      </c>
      <c r="U323" s="137">
        <v>0</v>
      </c>
      <c r="V323" s="137">
        <f>U323*H323</f>
        <v>0</v>
      </c>
      <c r="W323" s="137">
        <v>0</v>
      </c>
      <c r="X323" s="137">
        <f>W323*H323</f>
        <v>0</v>
      </c>
      <c r="Y323" s="138" t="s">
        <v>1</v>
      </c>
      <c r="AR323" s="139" t="s">
        <v>149</v>
      </c>
      <c r="AT323" s="139" t="s">
        <v>147</v>
      </c>
      <c r="AU323" s="139" t="s">
        <v>84</v>
      </c>
      <c r="AY323" s="14" t="s">
        <v>145</v>
      </c>
      <c r="BE323" s="140">
        <f>IF(O323="základní",K323,0)</f>
        <v>0</v>
      </c>
      <c r="BF323" s="140">
        <f>IF(O323="snížená",K323,0)</f>
        <v>0</v>
      </c>
      <c r="BG323" s="140">
        <f>IF(O323="zákl. přenesená",K323,0)</f>
        <v>0</v>
      </c>
      <c r="BH323" s="140">
        <f>IF(O323="sníž. přenesená",K323,0)</f>
        <v>0</v>
      </c>
      <c r="BI323" s="140">
        <f>IF(O323="nulová",K323,0)</f>
        <v>0</v>
      </c>
      <c r="BJ323" s="14" t="s">
        <v>84</v>
      </c>
      <c r="BK323" s="140">
        <f>ROUND(P323*H323,2)</f>
        <v>0</v>
      </c>
      <c r="BL323" s="14" t="s">
        <v>149</v>
      </c>
      <c r="BM323" s="139" t="s">
        <v>170</v>
      </c>
    </row>
    <row r="324" spans="2:51" s="12" customFormat="1" ht="12">
      <c r="B324" s="141"/>
      <c r="D324" s="142" t="s">
        <v>151</v>
      </c>
      <c r="E324" s="143"/>
      <c r="F324" s="144" t="s">
        <v>730</v>
      </c>
      <c r="H324" s="143">
        <v>1</v>
      </c>
      <c r="M324" s="141"/>
      <c r="N324" s="145"/>
      <c r="Y324" s="146"/>
      <c r="AT324" s="143" t="s">
        <v>151</v>
      </c>
      <c r="AU324" s="143" t="s">
        <v>84</v>
      </c>
      <c r="AV324" s="12" t="s">
        <v>84</v>
      </c>
      <c r="AW324" s="12" t="s">
        <v>4</v>
      </c>
      <c r="AX324" s="12" t="s">
        <v>76</v>
      </c>
      <c r="AY324" s="143" t="s">
        <v>145</v>
      </c>
    </row>
    <row r="325" spans="2:65" s="1" customFormat="1" ht="12">
      <c r="B325" s="127"/>
      <c r="C325" s="128">
        <v>43</v>
      </c>
      <c r="D325" s="128" t="s">
        <v>147</v>
      </c>
      <c r="E325" s="129" t="s">
        <v>732</v>
      </c>
      <c r="F325" s="130" t="s">
        <v>733</v>
      </c>
      <c r="G325" s="131" t="s">
        <v>372</v>
      </c>
      <c r="H325" s="132">
        <v>2</v>
      </c>
      <c r="I325" s="133"/>
      <c r="J325" s="133"/>
      <c r="K325" s="133">
        <f>ROUND(P325*H325,2)</f>
        <v>0</v>
      </c>
      <c r="L325" s="130" t="s">
        <v>1</v>
      </c>
      <c r="M325" s="26"/>
      <c r="N325" s="134" t="s">
        <v>1</v>
      </c>
      <c r="O325" s="135" t="s">
        <v>39</v>
      </c>
      <c r="P325" s="136">
        <f>I325+J325</f>
        <v>0</v>
      </c>
      <c r="Q325" s="136">
        <f>ROUND(I325*H325,2)</f>
        <v>0</v>
      </c>
      <c r="R325" s="136">
        <f>ROUND(J325*H325,2)</f>
        <v>0</v>
      </c>
      <c r="S325" s="137">
        <v>0</v>
      </c>
      <c r="T325" s="137">
        <f>S325*H325</f>
        <v>0</v>
      </c>
      <c r="U325" s="137">
        <v>0</v>
      </c>
      <c r="V325" s="137">
        <f>U325*H325</f>
        <v>0</v>
      </c>
      <c r="W325" s="137">
        <v>0</v>
      </c>
      <c r="X325" s="137">
        <f>W325*H325</f>
        <v>0</v>
      </c>
      <c r="Y325" s="138" t="s">
        <v>1</v>
      </c>
      <c r="AR325" s="139" t="s">
        <v>149</v>
      </c>
      <c r="AT325" s="139" t="s">
        <v>147</v>
      </c>
      <c r="AU325" s="139" t="s">
        <v>84</v>
      </c>
      <c r="AY325" s="14" t="s">
        <v>145</v>
      </c>
      <c r="BE325" s="140">
        <f>IF(O325="základní",K325,0)</f>
        <v>0</v>
      </c>
      <c r="BF325" s="140">
        <f>IF(O325="snížená",K325,0)</f>
        <v>0</v>
      </c>
      <c r="BG325" s="140">
        <f>IF(O325="zákl. přenesená",K325,0)</f>
        <v>0</v>
      </c>
      <c r="BH325" s="140">
        <f>IF(O325="sníž. přenesená",K325,0)</f>
        <v>0</v>
      </c>
      <c r="BI325" s="140">
        <f>IF(O325="nulová",K325,0)</f>
        <v>0</v>
      </c>
      <c r="BJ325" s="14" t="s">
        <v>84</v>
      </c>
      <c r="BK325" s="140">
        <f>ROUND(P325*H325,2)</f>
        <v>0</v>
      </c>
      <c r="BL325" s="14" t="s">
        <v>149</v>
      </c>
      <c r="BM325" s="139" t="s">
        <v>170</v>
      </c>
    </row>
    <row r="326" spans="2:51" s="12" customFormat="1" ht="12">
      <c r="B326" s="141"/>
      <c r="D326" s="142" t="s">
        <v>151</v>
      </c>
      <c r="E326" s="143"/>
      <c r="F326" s="144" t="s">
        <v>723</v>
      </c>
      <c r="H326" s="143">
        <v>1</v>
      </c>
      <c r="M326" s="141"/>
      <c r="N326" s="145"/>
      <c r="Y326" s="146"/>
      <c r="AT326" s="143" t="s">
        <v>151</v>
      </c>
      <c r="AU326" s="143" t="s">
        <v>84</v>
      </c>
      <c r="AV326" s="12" t="s">
        <v>84</v>
      </c>
      <c r="AW326" s="12" t="s">
        <v>4</v>
      </c>
      <c r="AX326" s="12" t="s">
        <v>76</v>
      </c>
      <c r="AY326" s="143" t="s">
        <v>145</v>
      </c>
    </row>
    <row r="327" spans="2:51" s="12" customFormat="1" ht="12">
      <c r="B327" s="141"/>
      <c r="D327" s="142" t="s">
        <v>151</v>
      </c>
      <c r="E327" s="143"/>
      <c r="F327" s="144" t="s">
        <v>724</v>
      </c>
      <c r="H327" s="143">
        <v>1</v>
      </c>
      <c r="M327" s="141"/>
      <c r="N327" s="145"/>
      <c r="Y327" s="146"/>
      <c r="AT327" s="143" t="s">
        <v>151</v>
      </c>
      <c r="AU327" s="143" t="s">
        <v>84</v>
      </c>
      <c r="AV327" s="12" t="s">
        <v>84</v>
      </c>
      <c r="AW327" s="12" t="s">
        <v>4</v>
      </c>
      <c r="AX327" s="12" t="s">
        <v>76</v>
      </c>
      <c r="AY327" s="143" t="s">
        <v>145</v>
      </c>
    </row>
    <row r="328" spans="2:65" s="1" customFormat="1" ht="12">
      <c r="B328" s="127"/>
      <c r="C328" s="128">
        <v>44</v>
      </c>
      <c r="D328" s="128" t="s">
        <v>147</v>
      </c>
      <c r="E328" s="129" t="s">
        <v>734</v>
      </c>
      <c r="F328" s="130" t="s">
        <v>735</v>
      </c>
      <c r="G328" s="131" t="s">
        <v>372</v>
      </c>
      <c r="H328" s="132">
        <v>4</v>
      </c>
      <c r="I328" s="133"/>
      <c r="J328" s="133"/>
      <c r="K328" s="133">
        <f>ROUND(P328*H328,2)</f>
        <v>0</v>
      </c>
      <c r="L328" s="130" t="s">
        <v>1</v>
      </c>
      <c r="M328" s="26"/>
      <c r="N328" s="134" t="s">
        <v>1</v>
      </c>
      <c r="O328" s="135" t="s">
        <v>39</v>
      </c>
      <c r="P328" s="136">
        <f>I328+J328</f>
        <v>0</v>
      </c>
      <c r="Q328" s="136">
        <f>ROUND(I328*H328,2)</f>
        <v>0</v>
      </c>
      <c r="R328" s="136">
        <f>ROUND(J328*H328,2)</f>
        <v>0</v>
      </c>
      <c r="S328" s="137">
        <v>0</v>
      </c>
      <c r="T328" s="137">
        <f>S328*H328</f>
        <v>0</v>
      </c>
      <c r="U328" s="137">
        <v>0</v>
      </c>
      <c r="V328" s="137">
        <f>U328*H328</f>
        <v>0</v>
      </c>
      <c r="W328" s="137">
        <v>0</v>
      </c>
      <c r="X328" s="137">
        <f>W328*H328</f>
        <v>0</v>
      </c>
      <c r="Y328" s="138" t="s">
        <v>1</v>
      </c>
      <c r="AR328" s="139" t="s">
        <v>149</v>
      </c>
      <c r="AT328" s="139" t="s">
        <v>147</v>
      </c>
      <c r="AU328" s="139" t="s">
        <v>84</v>
      </c>
      <c r="AY328" s="14" t="s">
        <v>145</v>
      </c>
      <c r="BE328" s="140">
        <f>IF(O328="základní",K328,0)</f>
        <v>0</v>
      </c>
      <c r="BF328" s="140">
        <f>IF(O328="snížená",K328,0)</f>
        <v>0</v>
      </c>
      <c r="BG328" s="140">
        <f>IF(O328="zákl. přenesená",K328,0)</f>
        <v>0</v>
      </c>
      <c r="BH328" s="140">
        <f>IF(O328="sníž. přenesená",K328,0)</f>
        <v>0</v>
      </c>
      <c r="BI328" s="140">
        <f>IF(O328="nulová",K328,0)</f>
        <v>0</v>
      </c>
      <c r="BJ328" s="14" t="s">
        <v>84</v>
      </c>
      <c r="BK328" s="140">
        <f>ROUND(P328*H328,2)</f>
        <v>0</v>
      </c>
      <c r="BL328" s="14" t="s">
        <v>149</v>
      </c>
      <c r="BM328" s="139" t="s">
        <v>170</v>
      </c>
    </row>
    <row r="329" spans="2:51" s="12" customFormat="1" ht="12">
      <c r="B329" s="141"/>
      <c r="D329" s="142" t="s">
        <v>151</v>
      </c>
      <c r="E329" s="143"/>
      <c r="F329" s="144" t="s">
        <v>725</v>
      </c>
      <c r="H329" s="143">
        <v>1</v>
      </c>
      <c r="M329" s="141"/>
      <c r="N329" s="145"/>
      <c r="Y329" s="146"/>
      <c r="AT329" s="143" t="s">
        <v>151</v>
      </c>
      <c r="AU329" s="143" t="s">
        <v>84</v>
      </c>
      <c r="AV329" s="12" t="s">
        <v>84</v>
      </c>
      <c r="AW329" s="12" t="s">
        <v>4</v>
      </c>
      <c r="AX329" s="12" t="s">
        <v>76</v>
      </c>
      <c r="AY329" s="143" t="s">
        <v>145</v>
      </c>
    </row>
    <row r="330" spans="2:51" s="12" customFormat="1" ht="12">
      <c r="B330" s="141"/>
      <c r="D330" s="142" t="s">
        <v>151</v>
      </c>
      <c r="E330" s="143"/>
      <c r="F330" s="144" t="s">
        <v>726</v>
      </c>
      <c r="H330" s="143">
        <v>3</v>
      </c>
      <c r="M330" s="141"/>
      <c r="N330" s="145"/>
      <c r="Y330" s="146"/>
      <c r="AT330" s="143" t="s">
        <v>151</v>
      </c>
      <c r="AU330" s="143" t="s">
        <v>84</v>
      </c>
      <c r="AV330" s="12" t="s">
        <v>84</v>
      </c>
      <c r="AW330" s="12" t="s">
        <v>4</v>
      </c>
      <c r="AX330" s="12" t="s">
        <v>76</v>
      </c>
      <c r="AY330" s="143" t="s">
        <v>145</v>
      </c>
    </row>
    <row r="331" spans="2:65" s="1" customFormat="1" ht="12">
      <c r="B331" s="127"/>
      <c r="C331" s="128">
        <v>45</v>
      </c>
      <c r="D331" s="128" t="s">
        <v>147</v>
      </c>
      <c r="E331" s="129" t="s">
        <v>736</v>
      </c>
      <c r="F331" s="130" t="s">
        <v>737</v>
      </c>
      <c r="G331" s="131" t="s">
        <v>372</v>
      </c>
      <c r="H331" s="132">
        <v>2</v>
      </c>
      <c r="I331" s="133"/>
      <c r="J331" s="133"/>
      <c r="K331" s="133">
        <f>ROUND(P331*H331,2)</f>
        <v>0</v>
      </c>
      <c r="L331" s="130" t="s">
        <v>1</v>
      </c>
      <c r="M331" s="26"/>
      <c r="N331" s="134" t="s">
        <v>1</v>
      </c>
      <c r="O331" s="135" t="s">
        <v>39</v>
      </c>
      <c r="P331" s="136">
        <f>I331+J331</f>
        <v>0</v>
      </c>
      <c r="Q331" s="136">
        <f>ROUND(I331*H331,2)</f>
        <v>0</v>
      </c>
      <c r="R331" s="136">
        <f>ROUND(J331*H331,2)</f>
        <v>0</v>
      </c>
      <c r="S331" s="137">
        <v>0</v>
      </c>
      <c r="T331" s="137">
        <f>S331*H331</f>
        <v>0</v>
      </c>
      <c r="U331" s="137">
        <v>0</v>
      </c>
      <c r="V331" s="137">
        <f>U331*H331</f>
        <v>0</v>
      </c>
      <c r="W331" s="137">
        <v>0</v>
      </c>
      <c r="X331" s="137">
        <f>W331*H331</f>
        <v>0</v>
      </c>
      <c r="Y331" s="138" t="s">
        <v>1</v>
      </c>
      <c r="AR331" s="139" t="s">
        <v>149</v>
      </c>
      <c r="AT331" s="139" t="s">
        <v>147</v>
      </c>
      <c r="AU331" s="139" t="s">
        <v>84</v>
      </c>
      <c r="AY331" s="14" t="s">
        <v>145</v>
      </c>
      <c r="BE331" s="140">
        <f>IF(O331="základní",K331,0)</f>
        <v>0</v>
      </c>
      <c r="BF331" s="140">
        <f>IF(O331="snížená",K331,0)</f>
        <v>0</v>
      </c>
      <c r="BG331" s="140">
        <f>IF(O331="zákl. přenesená",K331,0)</f>
        <v>0</v>
      </c>
      <c r="BH331" s="140">
        <f>IF(O331="sníž. přenesená",K331,0)</f>
        <v>0</v>
      </c>
      <c r="BI331" s="140">
        <f>IF(O331="nulová",K331,0)</f>
        <v>0</v>
      </c>
      <c r="BJ331" s="14" t="s">
        <v>84</v>
      </c>
      <c r="BK331" s="140">
        <f>ROUND(P331*H331,2)</f>
        <v>0</v>
      </c>
      <c r="BL331" s="14" t="s">
        <v>149</v>
      </c>
      <c r="BM331" s="139" t="s">
        <v>170</v>
      </c>
    </row>
    <row r="332" spans="2:51" s="12" customFormat="1" ht="12">
      <c r="B332" s="141"/>
      <c r="D332" s="142" t="s">
        <v>151</v>
      </c>
      <c r="E332" s="143"/>
      <c r="F332" s="144" t="s">
        <v>727</v>
      </c>
      <c r="H332" s="143">
        <v>2</v>
      </c>
      <c r="M332" s="141"/>
      <c r="N332" s="145"/>
      <c r="Y332" s="146"/>
      <c r="AT332" s="143" t="s">
        <v>151</v>
      </c>
      <c r="AU332" s="143" t="s">
        <v>84</v>
      </c>
      <c r="AV332" s="12" t="s">
        <v>84</v>
      </c>
      <c r="AW332" s="12" t="s">
        <v>4</v>
      </c>
      <c r="AX332" s="12" t="s">
        <v>76</v>
      </c>
      <c r="AY332" s="143" t="s">
        <v>145</v>
      </c>
    </row>
    <row r="333" spans="2:65" s="1" customFormat="1" ht="12">
      <c r="B333" s="127"/>
      <c r="C333" s="128">
        <v>46</v>
      </c>
      <c r="D333" s="128" t="s">
        <v>147</v>
      </c>
      <c r="E333" s="129" t="s">
        <v>738</v>
      </c>
      <c r="F333" s="130" t="s">
        <v>737</v>
      </c>
      <c r="G333" s="131" t="s">
        <v>372</v>
      </c>
      <c r="H333" s="132">
        <v>3</v>
      </c>
      <c r="I333" s="133"/>
      <c r="J333" s="133"/>
      <c r="K333" s="133">
        <f>ROUND(P333*H333,2)</f>
        <v>0</v>
      </c>
      <c r="L333" s="130" t="s">
        <v>1</v>
      </c>
      <c r="M333" s="26"/>
      <c r="N333" s="134" t="s">
        <v>1</v>
      </c>
      <c r="O333" s="135" t="s">
        <v>39</v>
      </c>
      <c r="P333" s="136">
        <f>I333+J333</f>
        <v>0</v>
      </c>
      <c r="Q333" s="136">
        <f>ROUND(I333*H333,2)</f>
        <v>0</v>
      </c>
      <c r="R333" s="136">
        <f>ROUND(J333*H333,2)</f>
        <v>0</v>
      </c>
      <c r="S333" s="137">
        <v>0</v>
      </c>
      <c r="T333" s="137">
        <f>S333*H333</f>
        <v>0</v>
      </c>
      <c r="U333" s="137">
        <v>0</v>
      </c>
      <c r="V333" s="137">
        <f>U333*H333</f>
        <v>0</v>
      </c>
      <c r="W333" s="137">
        <v>0</v>
      </c>
      <c r="X333" s="137">
        <f>W333*H333</f>
        <v>0</v>
      </c>
      <c r="Y333" s="138" t="s">
        <v>1</v>
      </c>
      <c r="AR333" s="139" t="s">
        <v>149</v>
      </c>
      <c r="AT333" s="139" t="s">
        <v>147</v>
      </c>
      <c r="AU333" s="139" t="s">
        <v>84</v>
      </c>
      <c r="AY333" s="14" t="s">
        <v>145</v>
      </c>
      <c r="BE333" s="140">
        <f>IF(O333="základní",K333,0)</f>
        <v>0</v>
      </c>
      <c r="BF333" s="140">
        <f>IF(O333="snížená",K333,0)</f>
        <v>0</v>
      </c>
      <c r="BG333" s="140">
        <f>IF(O333="zákl. přenesená",K333,0)</f>
        <v>0</v>
      </c>
      <c r="BH333" s="140">
        <f>IF(O333="sníž. přenesená",K333,0)</f>
        <v>0</v>
      </c>
      <c r="BI333" s="140">
        <f>IF(O333="nulová",K333,0)</f>
        <v>0</v>
      </c>
      <c r="BJ333" s="14" t="s">
        <v>84</v>
      </c>
      <c r="BK333" s="140">
        <f>ROUND(P333*H333,2)</f>
        <v>0</v>
      </c>
      <c r="BL333" s="14" t="s">
        <v>149</v>
      </c>
      <c r="BM333" s="139" t="s">
        <v>170</v>
      </c>
    </row>
    <row r="334" spans="2:51" s="12" customFormat="1" ht="12">
      <c r="B334" s="141"/>
      <c r="D334" s="142" t="s">
        <v>151</v>
      </c>
      <c r="E334" s="143"/>
      <c r="F334" s="144" t="s">
        <v>728</v>
      </c>
      <c r="H334" s="143">
        <v>3</v>
      </c>
      <c r="M334" s="141"/>
      <c r="N334" s="145"/>
      <c r="Y334" s="146"/>
      <c r="AT334" s="143" t="s">
        <v>151</v>
      </c>
      <c r="AU334" s="143" t="s">
        <v>84</v>
      </c>
      <c r="AV334" s="12" t="s">
        <v>84</v>
      </c>
      <c r="AW334" s="12" t="s">
        <v>4</v>
      </c>
      <c r="AX334" s="12" t="s">
        <v>76</v>
      </c>
      <c r="AY334" s="143" t="s">
        <v>145</v>
      </c>
    </row>
    <row r="335" spans="2:65" s="1" customFormat="1" ht="12">
      <c r="B335" s="127"/>
      <c r="C335" s="128">
        <v>47</v>
      </c>
      <c r="D335" s="128" t="s">
        <v>147</v>
      </c>
      <c r="E335" s="129" t="s">
        <v>739</v>
      </c>
      <c r="F335" s="130" t="s">
        <v>740</v>
      </c>
      <c r="G335" s="131" t="s">
        <v>372</v>
      </c>
      <c r="H335" s="132">
        <v>1</v>
      </c>
      <c r="I335" s="133"/>
      <c r="J335" s="133"/>
      <c r="K335" s="133">
        <f>ROUND(P335*H335,2)</f>
        <v>0</v>
      </c>
      <c r="L335" s="130" t="s">
        <v>1</v>
      </c>
      <c r="M335" s="26"/>
      <c r="N335" s="134" t="s">
        <v>1</v>
      </c>
      <c r="O335" s="135" t="s">
        <v>39</v>
      </c>
      <c r="P335" s="136">
        <f>I335+J335</f>
        <v>0</v>
      </c>
      <c r="Q335" s="136">
        <f>ROUND(I335*H335,2)</f>
        <v>0</v>
      </c>
      <c r="R335" s="136">
        <f>ROUND(J335*H335,2)</f>
        <v>0</v>
      </c>
      <c r="S335" s="137">
        <v>0</v>
      </c>
      <c r="T335" s="137">
        <f>S335*H335</f>
        <v>0</v>
      </c>
      <c r="U335" s="137">
        <v>0</v>
      </c>
      <c r="V335" s="137">
        <f>U335*H335</f>
        <v>0</v>
      </c>
      <c r="W335" s="137">
        <v>0</v>
      </c>
      <c r="X335" s="137">
        <f>W335*H335</f>
        <v>0</v>
      </c>
      <c r="Y335" s="138" t="s">
        <v>1</v>
      </c>
      <c r="AR335" s="139" t="s">
        <v>149</v>
      </c>
      <c r="AT335" s="139" t="s">
        <v>147</v>
      </c>
      <c r="AU335" s="139" t="s">
        <v>84</v>
      </c>
      <c r="AY335" s="14" t="s">
        <v>145</v>
      </c>
      <c r="BE335" s="140">
        <f>IF(O335="základní",K335,0)</f>
        <v>0</v>
      </c>
      <c r="BF335" s="140">
        <f>IF(O335="snížená",K335,0)</f>
        <v>0</v>
      </c>
      <c r="BG335" s="140">
        <f>IF(O335="zákl. přenesená",K335,0)</f>
        <v>0</v>
      </c>
      <c r="BH335" s="140">
        <f>IF(O335="sníž. přenesená",K335,0)</f>
        <v>0</v>
      </c>
      <c r="BI335" s="140">
        <f>IF(O335="nulová",K335,0)</f>
        <v>0</v>
      </c>
      <c r="BJ335" s="14" t="s">
        <v>84</v>
      </c>
      <c r="BK335" s="140">
        <f>ROUND(P335*H335,2)</f>
        <v>0</v>
      </c>
      <c r="BL335" s="14" t="s">
        <v>149</v>
      </c>
      <c r="BM335" s="139" t="s">
        <v>170</v>
      </c>
    </row>
    <row r="336" spans="2:51" s="12" customFormat="1" ht="12">
      <c r="B336" s="141"/>
      <c r="D336" s="142" t="s">
        <v>151</v>
      </c>
      <c r="E336" s="143"/>
      <c r="F336" s="144" t="s">
        <v>729</v>
      </c>
      <c r="H336" s="143">
        <v>1</v>
      </c>
      <c r="M336" s="141"/>
      <c r="N336" s="145"/>
      <c r="Y336" s="146"/>
      <c r="AT336" s="143" t="s">
        <v>151</v>
      </c>
      <c r="AU336" s="143" t="s">
        <v>84</v>
      </c>
      <c r="AV336" s="12" t="s">
        <v>84</v>
      </c>
      <c r="AW336" s="12" t="s">
        <v>4</v>
      </c>
      <c r="AX336" s="12" t="s">
        <v>76</v>
      </c>
      <c r="AY336" s="143" t="s">
        <v>145</v>
      </c>
    </row>
    <row r="337" spans="2:65" s="1" customFormat="1" ht="12">
      <c r="B337" s="127"/>
      <c r="C337" s="128">
        <v>48</v>
      </c>
      <c r="D337" s="128" t="s">
        <v>147</v>
      </c>
      <c r="E337" s="129" t="s">
        <v>741</v>
      </c>
      <c r="F337" s="130" t="s">
        <v>742</v>
      </c>
      <c r="G337" s="131" t="s">
        <v>372</v>
      </c>
      <c r="H337" s="132">
        <v>1</v>
      </c>
      <c r="I337" s="133"/>
      <c r="J337" s="133"/>
      <c r="K337" s="133">
        <f>ROUND(P337*H337,2)</f>
        <v>0</v>
      </c>
      <c r="L337" s="130" t="s">
        <v>1</v>
      </c>
      <c r="M337" s="26"/>
      <c r="N337" s="134" t="s">
        <v>1</v>
      </c>
      <c r="O337" s="135" t="s">
        <v>39</v>
      </c>
      <c r="P337" s="136">
        <f>I337+J337</f>
        <v>0</v>
      </c>
      <c r="Q337" s="136">
        <f>ROUND(I337*H337,2)</f>
        <v>0</v>
      </c>
      <c r="R337" s="136">
        <f>ROUND(J337*H337,2)</f>
        <v>0</v>
      </c>
      <c r="S337" s="137">
        <v>0</v>
      </c>
      <c r="T337" s="137">
        <f>S337*H337</f>
        <v>0</v>
      </c>
      <c r="U337" s="137">
        <v>0</v>
      </c>
      <c r="V337" s="137">
        <f>U337*H337</f>
        <v>0</v>
      </c>
      <c r="W337" s="137">
        <v>0</v>
      </c>
      <c r="X337" s="137">
        <f>W337*H337</f>
        <v>0</v>
      </c>
      <c r="Y337" s="138" t="s">
        <v>1</v>
      </c>
      <c r="AR337" s="139" t="s">
        <v>149</v>
      </c>
      <c r="AT337" s="139" t="s">
        <v>147</v>
      </c>
      <c r="AU337" s="139" t="s">
        <v>84</v>
      </c>
      <c r="AY337" s="14" t="s">
        <v>145</v>
      </c>
      <c r="BE337" s="140">
        <f>IF(O337="základní",K337,0)</f>
        <v>0</v>
      </c>
      <c r="BF337" s="140">
        <f>IF(O337="snížená",K337,0)</f>
        <v>0</v>
      </c>
      <c r="BG337" s="140">
        <f>IF(O337="zákl. přenesená",K337,0)</f>
        <v>0</v>
      </c>
      <c r="BH337" s="140">
        <f>IF(O337="sníž. přenesená",K337,0)</f>
        <v>0</v>
      </c>
      <c r="BI337" s="140">
        <f>IF(O337="nulová",K337,0)</f>
        <v>0</v>
      </c>
      <c r="BJ337" s="14" t="s">
        <v>84</v>
      </c>
      <c r="BK337" s="140">
        <f>ROUND(P337*H337,2)</f>
        <v>0</v>
      </c>
      <c r="BL337" s="14" t="s">
        <v>149</v>
      </c>
      <c r="BM337" s="139" t="s">
        <v>170</v>
      </c>
    </row>
    <row r="338" spans="2:51" s="12" customFormat="1" ht="12">
      <c r="B338" s="141"/>
      <c r="D338" s="142" t="s">
        <v>151</v>
      </c>
      <c r="E338" s="143"/>
      <c r="F338" s="144" t="s">
        <v>731</v>
      </c>
      <c r="H338" s="143">
        <v>1</v>
      </c>
      <c r="M338" s="141"/>
      <c r="N338" s="145"/>
      <c r="Y338" s="146"/>
      <c r="AT338" s="143" t="s">
        <v>151</v>
      </c>
      <c r="AU338" s="143" t="s">
        <v>84</v>
      </c>
      <c r="AV338" s="12" t="s">
        <v>84</v>
      </c>
      <c r="AW338" s="12" t="s">
        <v>4</v>
      </c>
      <c r="AX338" s="12" t="s">
        <v>76</v>
      </c>
      <c r="AY338" s="143" t="s">
        <v>145</v>
      </c>
    </row>
    <row r="339" spans="2:65" s="1" customFormat="1" ht="16.5" customHeight="1">
      <c r="B339" s="127"/>
      <c r="C339" s="151"/>
      <c r="D339" s="151"/>
      <c r="E339" s="152" t="s">
        <v>743</v>
      </c>
      <c r="F339" s="153" t="s">
        <v>744</v>
      </c>
      <c r="G339" s="154"/>
      <c r="H339" s="155"/>
      <c r="I339" s="156"/>
      <c r="J339" s="156"/>
      <c r="K339" s="156"/>
      <c r="L339" s="153"/>
      <c r="M339" s="26"/>
      <c r="N339" s="134" t="s">
        <v>1</v>
      </c>
      <c r="O339" s="135" t="s">
        <v>39</v>
      </c>
      <c r="P339" s="136">
        <f>I339+J339</f>
        <v>0</v>
      </c>
      <c r="Q339" s="136">
        <f>ROUND(I339*H339,2)</f>
        <v>0</v>
      </c>
      <c r="R339" s="136">
        <f>ROUND(J339*H339,2)</f>
        <v>0</v>
      </c>
      <c r="S339" s="137">
        <v>0</v>
      </c>
      <c r="T339" s="137">
        <f>S339*H339</f>
        <v>0</v>
      </c>
      <c r="U339" s="137">
        <v>0</v>
      </c>
      <c r="V339" s="137">
        <f>U339*H339</f>
        <v>0</v>
      </c>
      <c r="W339" s="137">
        <v>0</v>
      </c>
      <c r="X339" s="137">
        <f>W339*H339</f>
        <v>0</v>
      </c>
      <c r="Y339" s="138" t="s">
        <v>1</v>
      </c>
      <c r="AR339" s="139" t="s">
        <v>149</v>
      </c>
      <c r="AT339" s="139" t="s">
        <v>147</v>
      </c>
      <c r="AU339" s="139" t="s">
        <v>84</v>
      </c>
      <c r="AY339" s="14" t="s">
        <v>145</v>
      </c>
      <c r="BE339" s="140">
        <f>IF(O339="základní",K339,0)</f>
        <v>0</v>
      </c>
      <c r="BF339" s="140">
        <f>IF(O339="snížená",K339,0)</f>
        <v>0</v>
      </c>
      <c r="BG339" s="140">
        <f>IF(O339="zákl. přenesená",K339,0)</f>
        <v>0</v>
      </c>
      <c r="BH339" s="140">
        <f>IF(O339="sníž. přenesená",K339,0)</f>
        <v>0</v>
      </c>
      <c r="BI339" s="140">
        <f>IF(O339="nulová",K339,0)</f>
        <v>0</v>
      </c>
      <c r="BJ339" s="14" t="s">
        <v>84</v>
      </c>
      <c r="BK339" s="140">
        <f>ROUND(P339*H339,2)</f>
        <v>0</v>
      </c>
      <c r="BL339" s="14" t="s">
        <v>149</v>
      </c>
      <c r="BM339" s="139" t="s">
        <v>169</v>
      </c>
    </row>
    <row r="340" spans="2:65" s="1" customFormat="1" ht="24">
      <c r="B340" s="127"/>
      <c r="C340" s="128">
        <v>49</v>
      </c>
      <c r="D340" s="128" t="s">
        <v>147</v>
      </c>
      <c r="E340" s="129" t="s">
        <v>745</v>
      </c>
      <c r="F340" s="130" t="s">
        <v>746</v>
      </c>
      <c r="G340" s="131" t="s">
        <v>244</v>
      </c>
      <c r="H340" s="132">
        <v>312</v>
      </c>
      <c r="I340" s="133"/>
      <c r="J340" s="133"/>
      <c r="K340" s="133">
        <f>ROUND(P340*H340,2)</f>
        <v>0</v>
      </c>
      <c r="L340" s="130" t="s">
        <v>1</v>
      </c>
      <c r="M340" s="26"/>
      <c r="N340" s="134" t="s">
        <v>1</v>
      </c>
      <c r="O340" s="135" t="s">
        <v>39</v>
      </c>
      <c r="P340" s="136">
        <f>I340+J340</f>
        <v>0</v>
      </c>
      <c r="Q340" s="136">
        <f>ROUND(I340*H340,2)</f>
        <v>0</v>
      </c>
      <c r="R340" s="136">
        <f>ROUND(J340*H340,2)</f>
        <v>0</v>
      </c>
      <c r="S340" s="137">
        <v>0</v>
      </c>
      <c r="T340" s="137">
        <f>S340*H340</f>
        <v>0</v>
      </c>
      <c r="U340" s="137">
        <v>0</v>
      </c>
      <c r="V340" s="137">
        <f>U340*H340</f>
        <v>0</v>
      </c>
      <c r="W340" s="137">
        <v>0</v>
      </c>
      <c r="X340" s="137">
        <f>W340*H340</f>
        <v>0</v>
      </c>
      <c r="Y340" s="138" t="s">
        <v>1</v>
      </c>
      <c r="AR340" s="139" t="s">
        <v>149</v>
      </c>
      <c r="AT340" s="139" t="s">
        <v>147</v>
      </c>
      <c r="AU340" s="139" t="s">
        <v>84</v>
      </c>
      <c r="AY340" s="14" t="s">
        <v>145</v>
      </c>
      <c r="BE340" s="140">
        <f>IF(O340="základní",K340,0)</f>
        <v>0</v>
      </c>
      <c r="BF340" s="140">
        <f>IF(O340="snížená",K340,0)</f>
        <v>0</v>
      </c>
      <c r="BG340" s="140">
        <f>IF(O340="zákl. přenesená",K340,0)</f>
        <v>0</v>
      </c>
      <c r="BH340" s="140">
        <f>IF(O340="sníž. přenesená",K340,0)</f>
        <v>0</v>
      </c>
      <c r="BI340" s="140">
        <f>IF(O340="nulová",K340,0)</f>
        <v>0</v>
      </c>
      <c r="BJ340" s="14" t="s">
        <v>84</v>
      </c>
      <c r="BK340" s="140">
        <f>ROUND(P340*H340,2)</f>
        <v>0</v>
      </c>
      <c r="BL340" s="14" t="s">
        <v>149</v>
      </c>
      <c r="BM340" s="139" t="s">
        <v>170</v>
      </c>
    </row>
    <row r="341" spans="2:51" s="12" customFormat="1" ht="12">
      <c r="B341" s="141"/>
      <c r="D341" s="142" t="s">
        <v>151</v>
      </c>
      <c r="E341" s="143"/>
      <c r="F341" s="144" t="s">
        <v>747</v>
      </c>
      <c r="H341" s="143">
        <v>312</v>
      </c>
      <c r="M341" s="141"/>
      <c r="N341" s="145"/>
      <c r="Y341" s="146"/>
      <c r="AT341" s="143" t="s">
        <v>151</v>
      </c>
      <c r="AU341" s="143" t="s">
        <v>84</v>
      </c>
      <c r="AV341" s="12" t="s">
        <v>84</v>
      </c>
      <c r="AW341" s="12" t="s">
        <v>4</v>
      </c>
      <c r="AX341" s="12" t="s">
        <v>76</v>
      </c>
      <c r="AY341" s="143" t="s">
        <v>145</v>
      </c>
    </row>
    <row r="342" spans="2:65" s="1" customFormat="1" ht="12">
      <c r="B342" s="127"/>
      <c r="C342" s="128">
        <v>50</v>
      </c>
      <c r="D342" s="128" t="s">
        <v>147</v>
      </c>
      <c r="E342" s="129" t="s">
        <v>748</v>
      </c>
      <c r="F342" s="130" t="s">
        <v>749</v>
      </c>
      <c r="G342" s="131" t="s">
        <v>244</v>
      </c>
      <c r="H342" s="132">
        <v>624</v>
      </c>
      <c r="I342" s="133"/>
      <c r="J342" s="133"/>
      <c r="K342" s="133">
        <f>ROUND(P342*H342,2)</f>
        <v>0</v>
      </c>
      <c r="L342" s="130" t="s">
        <v>1</v>
      </c>
      <c r="M342" s="26"/>
      <c r="N342" s="134" t="s">
        <v>1</v>
      </c>
      <c r="O342" s="135" t="s">
        <v>39</v>
      </c>
      <c r="P342" s="136">
        <f>I342+J342</f>
        <v>0</v>
      </c>
      <c r="Q342" s="136">
        <f>ROUND(I342*H342,2)</f>
        <v>0</v>
      </c>
      <c r="R342" s="136">
        <f>ROUND(J342*H342,2)</f>
        <v>0</v>
      </c>
      <c r="S342" s="137">
        <v>0</v>
      </c>
      <c r="T342" s="137">
        <f>S342*H342</f>
        <v>0</v>
      </c>
      <c r="U342" s="137">
        <v>0</v>
      </c>
      <c r="V342" s="137">
        <f>U342*H342</f>
        <v>0</v>
      </c>
      <c r="W342" s="137">
        <v>0</v>
      </c>
      <c r="X342" s="137">
        <f>W342*H342</f>
        <v>0</v>
      </c>
      <c r="Y342" s="138" t="s">
        <v>1</v>
      </c>
      <c r="AR342" s="139" t="s">
        <v>149</v>
      </c>
      <c r="AT342" s="139" t="s">
        <v>147</v>
      </c>
      <c r="AU342" s="139" t="s">
        <v>84</v>
      </c>
      <c r="AY342" s="14" t="s">
        <v>145</v>
      </c>
      <c r="BE342" s="140">
        <f>IF(O342="základní",K342,0)</f>
        <v>0</v>
      </c>
      <c r="BF342" s="140">
        <f>IF(O342="snížená",K342,0)</f>
        <v>0</v>
      </c>
      <c r="BG342" s="140">
        <f>IF(O342="zákl. přenesená",K342,0)</f>
        <v>0</v>
      </c>
      <c r="BH342" s="140">
        <f>IF(O342="sníž. přenesená",K342,0)</f>
        <v>0</v>
      </c>
      <c r="BI342" s="140">
        <f>IF(O342="nulová",K342,0)</f>
        <v>0</v>
      </c>
      <c r="BJ342" s="14" t="s">
        <v>84</v>
      </c>
      <c r="BK342" s="140">
        <f>ROUND(P342*H342,2)</f>
        <v>0</v>
      </c>
      <c r="BL342" s="14" t="s">
        <v>149</v>
      </c>
      <c r="BM342" s="139" t="s">
        <v>170</v>
      </c>
    </row>
    <row r="343" spans="2:51" s="12" customFormat="1" ht="12">
      <c r="B343" s="141"/>
      <c r="D343" s="142" t="s">
        <v>151</v>
      </c>
      <c r="E343" s="143"/>
      <c r="F343" s="144" t="s">
        <v>750</v>
      </c>
      <c r="H343" s="143">
        <v>624</v>
      </c>
      <c r="M343" s="141"/>
      <c r="N343" s="145"/>
      <c r="Y343" s="146"/>
      <c r="AT343" s="143" t="s">
        <v>151</v>
      </c>
      <c r="AU343" s="143" t="s">
        <v>84</v>
      </c>
      <c r="AV343" s="12" t="s">
        <v>84</v>
      </c>
      <c r="AW343" s="12" t="s">
        <v>4</v>
      </c>
      <c r="AX343" s="12" t="s">
        <v>76</v>
      </c>
      <c r="AY343" s="143" t="s">
        <v>145</v>
      </c>
    </row>
    <row r="344" spans="2:65" s="1" customFormat="1" ht="24">
      <c r="B344" s="127"/>
      <c r="C344" s="128">
        <v>51</v>
      </c>
      <c r="D344" s="128" t="s">
        <v>147</v>
      </c>
      <c r="E344" s="129" t="s">
        <v>751</v>
      </c>
      <c r="F344" s="130" t="s">
        <v>752</v>
      </c>
      <c r="G344" s="131" t="s">
        <v>244</v>
      </c>
      <c r="H344" s="132">
        <v>312</v>
      </c>
      <c r="I344" s="133"/>
      <c r="J344" s="133"/>
      <c r="K344" s="133">
        <f>ROUND(P344*H344,2)</f>
        <v>0</v>
      </c>
      <c r="L344" s="130" t="s">
        <v>1</v>
      </c>
      <c r="M344" s="26"/>
      <c r="N344" s="134" t="s">
        <v>1</v>
      </c>
      <c r="O344" s="135" t="s">
        <v>39</v>
      </c>
      <c r="P344" s="136">
        <f>I344+J344</f>
        <v>0</v>
      </c>
      <c r="Q344" s="136">
        <f>ROUND(I344*H344,2)</f>
        <v>0</v>
      </c>
      <c r="R344" s="136">
        <f>ROUND(J344*H344,2)</f>
        <v>0</v>
      </c>
      <c r="S344" s="137">
        <v>0</v>
      </c>
      <c r="T344" s="137">
        <f>S344*H344</f>
        <v>0</v>
      </c>
      <c r="U344" s="137">
        <v>0</v>
      </c>
      <c r="V344" s="137">
        <f>U344*H344</f>
        <v>0</v>
      </c>
      <c r="W344" s="137">
        <v>0</v>
      </c>
      <c r="X344" s="137">
        <f>W344*H344</f>
        <v>0</v>
      </c>
      <c r="Y344" s="138" t="s">
        <v>1</v>
      </c>
      <c r="AR344" s="139" t="s">
        <v>149</v>
      </c>
      <c r="AT344" s="139" t="s">
        <v>147</v>
      </c>
      <c r="AU344" s="139" t="s">
        <v>84</v>
      </c>
      <c r="AY344" s="14" t="s">
        <v>145</v>
      </c>
      <c r="BE344" s="140">
        <f>IF(O344="základní",K344,0)</f>
        <v>0</v>
      </c>
      <c r="BF344" s="140">
        <f>IF(O344="snížená",K344,0)</f>
        <v>0</v>
      </c>
      <c r="BG344" s="140">
        <f>IF(O344="zákl. přenesená",K344,0)</f>
        <v>0</v>
      </c>
      <c r="BH344" s="140">
        <f>IF(O344="sníž. přenesená",K344,0)</f>
        <v>0</v>
      </c>
      <c r="BI344" s="140">
        <f>IF(O344="nulová",K344,0)</f>
        <v>0</v>
      </c>
      <c r="BJ344" s="14" t="s">
        <v>84</v>
      </c>
      <c r="BK344" s="140">
        <f>ROUND(P344*H344,2)</f>
        <v>0</v>
      </c>
      <c r="BL344" s="14" t="s">
        <v>149</v>
      </c>
      <c r="BM344" s="139" t="s">
        <v>170</v>
      </c>
    </row>
    <row r="345" spans="2:65" s="1" customFormat="1" ht="12">
      <c r="B345" s="127"/>
      <c r="C345" s="128">
        <v>52</v>
      </c>
      <c r="D345" s="128" t="s">
        <v>147</v>
      </c>
      <c r="E345" s="129" t="s">
        <v>753</v>
      </c>
      <c r="F345" s="130" t="s">
        <v>754</v>
      </c>
      <c r="G345" s="131" t="s">
        <v>755</v>
      </c>
      <c r="H345" s="132">
        <v>90</v>
      </c>
      <c r="I345" s="133"/>
      <c r="J345" s="133"/>
      <c r="K345" s="133">
        <f>ROUND(P345*H345,2)</f>
        <v>0</v>
      </c>
      <c r="L345" s="130" t="s">
        <v>1</v>
      </c>
      <c r="M345" s="26"/>
      <c r="N345" s="134" t="s">
        <v>1</v>
      </c>
      <c r="O345" s="135" t="s">
        <v>39</v>
      </c>
      <c r="P345" s="136">
        <f>I345+J345</f>
        <v>0</v>
      </c>
      <c r="Q345" s="136">
        <f>ROUND(I345*H345,2)</f>
        <v>0</v>
      </c>
      <c r="R345" s="136">
        <f>ROUND(J345*H345,2)</f>
        <v>0</v>
      </c>
      <c r="S345" s="137">
        <v>0</v>
      </c>
      <c r="T345" s="137">
        <f>S345*H345</f>
        <v>0</v>
      </c>
      <c r="U345" s="137">
        <v>0</v>
      </c>
      <c r="V345" s="137">
        <f>U345*H345</f>
        <v>0</v>
      </c>
      <c r="W345" s="137">
        <v>0</v>
      </c>
      <c r="X345" s="137">
        <f>W345*H345</f>
        <v>0</v>
      </c>
      <c r="Y345" s="138" t="s">
        <v>1</v>
      </c>
      <c r="AR345" s="139" t="s">
        <v>149</v>
      </c>
      <c r="AT345" s="139" t="s">
        <v>147</v>
      </c>
      <c r="AU345" s="139" t="s">
        <v>84</v>
      </c>
      <c r="AY345" s="14" t="s">
        <v>145</v>
      </c>
      <c r="BE345" s="140">
        <f>IF(O345="základní",K345,0)</f>
        <v>0</v>
      </c>
      <c r="BF345" s="140">
        <f>IF(O345="snížená",K345,0)</f>
        <v>0</v>
      </c>
      <c r="BG345" s="140">
        <f>IF(O345="zákl. přenesená",K345,0)</f>
        <v>0</v>
      </c>
      <c r="BH345" s="140">
        <f>IF(O345="sníž. přenesená",K345,0)</f>
        <v>0</v>
      </c>
      <c r="BI345" s="140">
        <f>IF(O345="nulová",K345,0)</f>
        <v>0</v>
      </c>
      <c r="BJ345" s="14" t="s">
        <v>84</v>
      </c>
      <c r="BK345" s="140">
        <f>ROUND(P345*H345,2)</f>
        <v>0</v>
      </c>
      <c r="BL345" s="14" t="s">
        <v>149</v>
      </c>
      <c r="BM345" s="139" t="s">
        <v>170</v>
      </c>
    </row>
    <row r="346" spans="2:65" s="1" customFormat="1" ht="16.5" customHeight="1">
      <c r="B346" s="127"/>
      <c r="C346" s="151"/>
      <c r="D346" s="151"/>
      <c r="E346" s="152" t="s">
        <v>756</v>
      </c>
      <c r="F346" s="153" t="s">
        <v>757</v>
      </c>
      <c r="G346" s="154"/>
      <c r="H346" s="155"/>
      <c r="I346" s="156"/>
      <c r="J346" s="156"/>
      <c r="K346" s="156"/>
      <c r="L346" s="153"/>
      <c r="M346" s="26"/>
      <c r="N346" s="134" t="s">
        <v>1</v>
      </c>
      <c r="O346" s="135" t="s">
        <v>39</v>
      </c>
      <c r="P346" s="136">
        <f>I346+J346</f>
        <v>0</v>
      </c>
      <c r="Q346" s="136">
        <f>ROUND(I346*H346,2)</f>
        <v>0</v>
      </c>
      <c r="R346" s="136">
        <f>ROUND(J346*H346,2)</f>
        <v>0</v>
      </c>
      <c r="S346" s="137">
        <v>0</v>
      </c>
      <c r="T346" s="137">
        <f>S346*H346</f>
        <v>0</v>
      </c>
      <c r="U346" s="137">
        <v>0</v>
      </c>
      <c r="V346" s="137">
        <f>U346*H346</f>
        <v>0</v>
      </c>
      <c r="W346" s="137">
        <v>0</v>
      </c>
      <c r="X346" s="137">
        <f>W346*H346</f>
        <v>0</v>
      </c>
      <c r="Y346" s="138" t="s">
        <v>1</v>
      </c>
      <c r="AR346" s="139" t="s">
        <v>149</v>
      </c>
      <c r="AT346" s="139" t="s">
        <v>147</v>
      </c>
      <c r="AU346" s="139" t="s">
        <v>84</v>
      </c>
      <c r="AY346" s="14" t="s">
        <v>145</v>
      </c>
      <c r="BE346" s="140">
        <f>IF(O346="základní",K346,0)</f>
        <v>0</v>
      </c>
      <c r="BF346" s="140">
        <f>IF(O346="snížená",K346,0)</f>
        <v>0</v>
      </c>
      <c r="BG346" s="140">
        <f>IF(O346="zákl. přenesená",K346,0)</f>
        <v>0</v>
      </c>
      <c r="BH346" s="140">
        <f>IF(O346="sníž. přenesená",K346,0)</f>
        <v>0</v>
      </c>
      <c r="BI346" s="140">
        <f>IF(O346="nulová",K346,0)</f>
        <v>0</v>
      </c>
      <c r="BJ346" s="14" t="s">
        <v>84</v>
      </c>
      <c r="BK346" s="140">
        <f>ROUND(P346*H346,2)</f>
        <v>0</v>
      </c>
      <c r="BL346" s="14" t="s">
        <v>149</v>
      </c>
      <c r="BM346" s="139" t="s">
        <v>169</v>
      </c>
    </row>
    <row r="347" spans="2:65" s="1" customFormat="1" ht="12">
      <c r="B347" s="127"/>
      <c r="C347" s="128">
        <v>53</v>
      </c>
      <c r="D347" s="128" t="s">
        <v>147</v>
      </c>
      <c r="E347" s="129" t="s">
        <v>498</v>
      </c>
      <c r="F347" s="130" t="s">
        <v>499</v>
      </c>
      <c r="G347" s="131" t="s">
        <v>244</v>
      </c>
      <c r="H347" s="132">
        <v>271.04</v>
      </c>
      <c r="I347" s="133"/>
      <c r="J347" s="133"/>
      <c r="K347" s="133">
        <f>ROUND(P347*H347,2)</f>
        <v>0</v>
      </c>
      <c r="L347" s="130" t="s">
        <v>1</v>
      </c>
      <c r="M347" s="26"/>
      <c r="N347" s="134" t="s">
        <v>1</v>
      </c>
      <c r="O347" s="135" t="s">
        <v>39</v>
      </c>
      <c r="P347" s="136">
        <f>I347+J347</f>
        <v>0</v>
      </c>
      <c r="Q347" s="136">
        <f>ROUND(I347*H347,2)</f>
        <v>0</v>
      </c>
      <c r="R347" s="136">
        <f>ROUND(J347*H347,2)</f>
        <v>0</v>
      </c>
      <c r="S347" s="137">
        <v>0</v>
      </c>
      <c r="T347" s="137">
        <f>S347*H347</f>
        <v>0</v>
      </c>
      <c r="U347" s="137">
        <v>0</v>
      </c>
      <c r="V347" s="137">
        <f>U347*H347</f>
        <v>0</v>
      </c>
      <c r="W347" s="137">
        <v>0</v>
      </c>
      <c r="X347" s="137">
        <f>W347*H347</f>
        <v>0</v>
      </c>
      <c r="Y347" s="138" t="s">
        <v>1</v>
      </c>
      <c r="AR347" s="139" t="s">
        <v>149</v>
      </c>
      <c r="AT347" s="139" t="s">
        <v>147</v>
      </c>
      <c r="AU347" s="139" t="s">
        <v>84</v>
      </c>
      <c r="AY347" s="14" t="s">
        <v>145</v>
      </c>
      <c r="BE347" s="140">
        <f>IF(O347="základní",K347,0)</f>
        <v>0</v>
      </c>
      <c r="BF347" s="140">
        <f>IF(O347="snížená",K347,0)</f>
        <v>0</v>
      </c>
      <c r="BG347" s="140">
        <f>IF(O347="zákl. přenesená",K347,0)</f>
        <v>0</v>
      </c>
      <c r="BH347" s="140">
        <f>IF(O347="sníž. přenesená",K347,0)</f>
        <v>0</v>
      </c>
      <c r="BI347" s="140">
        <f>IF(O347="nulová",K347,0)</f>
        <v>0</v>
      </c>
      <c r="BJ347" s="14" t="s">
        <v>84</v>
      </c>
      <c r="BK347" s="140">
        <f>ROUND(P347*H347,2)</f>
        <v>0</v>
      </c>
      <c r="BL347" s="14" t="s">
        <v>149</v>
      </c>
      <c r="BM347" s="139" t="s">
        <v>170</v>
      </c>
    </row>
    <row r="348" spans="2:51" s="12" customFormat="1" ht="12">
      <c r="B348" s="141"/>
      <c r="D348" s="142" t="s">
        <v>151</v>
      </c>
      <c r="E348" s="143"/>
      <c r="F348" s="144" t="s">
        <v>758</v>
      </c>
      <c r="H348" s="143">
        <v>271.04</v>
      </c>
      <c r="M348" s="141"/>
      <c r="N348" s="145"/>
      <c r="Y348" s="146"/>
      <c r="AT348" s="143" t="s">
        <v>151</v>
      </c>
      <c r="AU348" s="143" t="s">
        <v>84</v>
      </c>
      <c r="AV348" s="12" t="s">
        <v>84</v>
      </c>
      <c r="AW348" s="12" t="s">
        <v>4</v>
      </c>
      <c r="AX348" s="12" t="s">
        <v>76</v>
      </c>
      <c r="AY348" s="143" t="s">
        <v>145</v>
      </c>
    </row>
    <row r="349" spans="2:65" s="1" customFormat="1" ht="12">
      <c r="B349" s="127"/>
      <c r="C349" s="128">
        <v>54</v>
      </c>
      <c r="D349" s="128" t="s">
        <v>147</v>
      </c>
      <c r="E349" s="129" t="s">
        <v>759</v>
      </c>
      <c r="F349" s="130" t="s">
        <v>760</v>
      </c>
      <c r="G349" s="131" t="s">
        <v>372</v>
      </c>
      <c r="H349" s="132">
        <v>11</v>
      </c>
      <c r="I349" s="133"/>
      <c r="J349" s="133"/>
      <c r="K349" s="133">
        <f>ROUND(P349*H349,2)</f>
        <v>0</v>
      </c>
      <c r="L349" s="130" t="s">
        <v>1</v>
      </c>
      <c r="M349" s="26"/>
      <c r="N349" s="134" t="s">
        <v>1</v>
      </c>
      <c r="O349" s="135" t="s">
        <v>39</v>
      </c>
      <c r="P349" s="136">
        <f>I349+J349</f>
        <v>0</v>
      </c>
      <c r="Q349" s="136">
        <f>ROUND(I349*H349,2)</f>
        <v>0</v>
      </c>
      <c r="R349" s="136">
        <f>ROUND(J349*H349,2)</f>
        <v>0</v>
      </c>
      <c r="S349" s="137">
        <v>0</v>
      </c>
      <c r="T349" s="137">
        <f>S349*H349</f>
        <v>0</v>
      </c>
      <c r="U349" s="137">
        <v>0</v>
      </c>
      <c r="V349" s="137">
        <f>U349*H349</f>
        <v>0</v>
      </c>
      <c r="W349" s="137">
        <v>0</v>
      </c>
      <c r="X349" s="137">
        <f>W349*H349</f>
        <v>0</v>
      </c>
      <c r="Y349" s="138" t="s">
        <v>1</v>
      </c>
      <c r="AR349" s="139" t="s">
        <v>149</v>
      </c>
      <c r="AT349" s="139" t="s">
        <v>147</v>
      </c>
      <c r="AU349" s="139" t="s">
        <v>84</v>
      </c>
      <c r="AY349" s="14" t="s">
        <v>145</v>
      </c>
      <c r="BE349" s="140">
        <f>IF(O349="základní",K349,0)</f>
        <v>0</v>
      </c>
      <c r="BF349" s="140">
        <f>IF(O349="snížená",K349,0)</f>
        <v>0</v>
      </c>
      <c r="BG349" s="140">
        <f>IF(O349="zákl. přenesená",K349,0)</f>
        <v>0</v>
      </c>
      <c r="BH349" s="140">
        <f>IF(O349="sníž. přenesená",K349,0)</f>
        <v>0</v>
      </c>
      <c r="BI349" s="140">
        <f>IF(O349="nulová",K349,0)</f>
        <v>0</v>
      </c>
      <c r="BJ349" s="14" t="s">
        <v>84</v>
      </c>
      <c r="BK349" s="140">
        <f>ROUND(P349*H349,2)</f>
        <v>0</v>
      </c>
      <c r="BL349" s="14" t="s">
        <v>149</v>
      </c>
      <c r="BM349" s="139" t="s">
        <v>170</v>
      </c>
    </row>
    <row r="350" spans="2:65" s="1" customFormat="1" ht="12">
      <c r="B350" s="127"/>
      <c r="C350" s="128">
        <v>55</v>
      </c>
      <c r="D350" s="128" t="s">
        <v>147</v>
      </c>
      <c r="E350" s="129" t="s">
        <v>761</v>
      </c>
      <c r="F350" s="130" t="s">
        <v>762</v>
      </c>
      <c r="G350" s="131" t="s">
        <v>372</v>
      </c>
      <c r="H350" s="132">
        <v>30</v>
      </c>
      <c r="I350" s="133"/>
      <c r="J350" s="133"/>
      <c r="K350" s="133">
        <f>ROUND(P350*H350,2)</f>
        <v>0</v>
      </c>
      <c r="L350" s="130" t="s">
        <v>1</v>
      </c>
      <c r="M350" s="26"/>
      <c r="N350" s="134" t="s">
        <v>1</v>
      </c>
      <c r="O350" s="135" t="s">
        <v>39</v>
      </c>
      <c r="P350" s="136">
        <f>I350+J350</f>
        <v>0</v>
      </c>
      <c r="Q350" s="136">
        <f>ROUND(I350*H350,2)</f>
        <v>0</v>
      </c>
      <c r="R350" s="136">
        <f>ROUND(J350*H350,2)</f>
        <v>0</v>
      </c>
      <c r="S350" s="137">
        <v>0</v>
      </c>
      <c r="T350" s="137">
        <f>S350*H350</f>
        <v>0</v>
      </c>
      <c r="U350" s="137">
        <v>0</v>
      </c>
      <c r="V350" s="137">
        <f>U350*H350</f>
        <v>0</v>
      </c>
      <c r="W350" s="137">
        <v>0</v>
      </c>
      <c r="X350" s="137">
        <f>W350*H350</f>
        <v>0</v>
      </c>
      <c r="Y350" s="138" t="s">
        <v>1</v>
      </c>
      <c r="AR350" s="139" t="s">
        <v>149</v>
      </c>
      <c r="AT350" s="139" t="s">
        <v>147</v>
      </c>
      <c r="AU350" s="139" t="s">
        <v>84</v>
      </c>
      <c r="AY350" s="14" t="s">
        <v>145</v>
      </c>
      <c r="BE350" s="140">
        <f>IF(O350="základní",K350,0)</f>
        <v>0</v>
      </c>
      <c r="BF350" s="140">
        <f>IF(O350="snížená",K350,0)</f>
        <v>0</v>
      </c>
      <c r="BG350" s="140">
        <f>IF(O350="zákl. přenesená",K350,0)</f>
        <v>0</v>
      </c>
      <c r="BH350" s="140">
        <f>IF(O350="sníž. přenesená",K350,0)</f>
        <v>0</v>
      </c>
      <c r="BI350" s="140">
        <f>IF(O350="nulová",K350,0)</f>
        <v>0</v>
      </c>
      <c r="BJ350" s="14" t="s">
        <v>84</v>
      </c>
      <c r="BK350" s="140">
        <f>ROUND(P350*H350,2)</f>
        <v>0</v>
      </c>
      <c r="BL350" s="14" t="s">
        <v>149</v>
      </c>
      <c r="BM350" s="139" t="s">
        <v>170</v>
      </c>
    </row>
    <row r="351" spans="2:51" s="12" customFormat="1" ht="12">
      <c r="B351" s="141"/>
      <c r="D351" s="142" t="s">
        <v>151</v>
      </c>
      <c r="E351" s="143"/>
      <c r="F351" s="144" t="s">
        <v>763</v>
      </c>
      <c r="H351" s="143">
        <v>30</v>
      </c>
      <c r="M351" s="141"/>
      <c r="N351" s="145"/>
      <c r="Y351" s="146"/>
      <c r="AT351" s="143" t="s">
        <v>151</v>
      </c>
      <c r="AU351" s="143" t="s">
        <v>84</v>
      </c>
      <c r="AV351" s="12" t="s">
        <v>84</v>
      </c>
      <c r="AW351" s="12" t="s">
        <v>4</v>
      </c>
      <c r="AX351" s="12" t="s">
        <v>76</v>
      </c>
      <c r="AY351" s="143" t="s">
        <v>145</v>
      </c>
    </row>
    <row r="352" spans="2:65" s="1" customFormat="1" ht="12">
      <c r="B352" s="127"/>
      <c r="C352" s="128">
        <v>56</v>
      </c>
      <c r="D352" s="128" t="s">
        <v>147</v>
      </c>
      <c r="E352" s="129" t="s">
        <v>764</v>
      </c>
      <c r="F352" s="130" t="s">
        <v>765</v>
      </c>
      <c r="G352" s="131" t="s">
        <v>372</v>
      </c>
      <c r="H352" s="132">
        <v>2</v>
      </c>
      <c r="I352" s="133"/>
      <c r="J352" s="133"/>
      <c r="K352" s="133">
        <f>ROUND(P352*H352,2)</f>
        <v>0</v>
      </c>
      <c r="L352" s="130" t="s">
        <v>1</v>
      </c>
      <c r="M352" s="26"/>
      <c r="N352" s="134" t="s">
        <v>1</v>
      </c>
      <c r="O352" s="135" t="s">
        <v>39</v>
      </c>
      <c r="P352" s="136">
        <f aca="true" t="shared" si="12" ref="P352:P359">I352+J352</f>
        <v>0</v>
      </c>
      <c r="Q352" s="136">
        <f aca="true" t="shared" si="13" ref="Q352:Q359">ROUND(I352*H352,2)</f>
        <v>0</v>
      </c>
      <c r="R352" s="136">
        <f aca="true" t="shared" si="14" ref="R352:R359">ROUND(J352*H352,2)</f>
        <v>0</v>
      </c>
      <c r="S352" s="137">
        <v>0</v>
      </c>
      <c r="T352" s="137">
        <f aca="true" t="shared" si="15" ref="T352:T359">S352*H352</f>
        <v>0</v>
      </c>
      <c r="U352" s="137">
        <v>0</v>
      </c>
      <c r="V352" s="137">
        <f aca="true" t="shared" si="16" ref="V352:V359">U352*H352</f>
        <v>0</v>
      </c>
      <c r="W352" s="137">
        <v>0</v>
      </c>
      <c r="X352" s="137">
        <f aca="true" t="shared" si="17" ref="X352:X359">W352*H352</f>
        <v>0</v>
      </c>
      <c r="Y352" s="138" t="s">
        <v>1</v>
      </c>
      <c r="AR352" s="139" t="s">
        <v>149</v>
      </c>
      <c r="AT352" s="139" t="s">
        <v>147</v>
      </c>
      <c r="AU352" s="139" t="s">
        <v>84</v>
      </c>
      <c r="AY352" s="14" t="s">
        <v>145</v>
      </c>
      <c r="BE352" s="140">
        <f aca="true" t="shared" si="18" ref="BE352:BE359">IF(O352="základní",K352,0)</f>
        <v>0</v>
      </c>
      <c r="BF352" s="140">
        <f aca="true" t="shared" si="19" ref="BF352:BF359">IF(O352="snížená",K352,0)</f>
        <v>0</v>
      </c>
      <c r="BG352" s="140">
        <f aca="true" t="shared" si="20" ref="BG352:BG359">IF(O352="zákl. přenesená",K352,0)</f>
        <v>0</v>
      </c>
      <c r="BH352" s="140">
        <f aca="true" t="shared" si="21" ref="BH352:BH359">IF(O352="sníž. přenesená",K352,0)</f>
        <v>0</v>
      </c>
      <c r="BI352" s="140">
        <f aca="true" t="shared" si="22" ref="BI352:BI359">IF(O352="nulová",K352,0)</f>
        <v>0</v>
      </c>
      <c r="BJ352" s="14" t="s">
        <v>84</v>
      </c>
      <c r="BK352" s="140">
        <f aca="true" t="shared" si="23" ref="BK352:BK359">ROUND(P352*H352,2)</f>
        <v>0</v>
      </c>
      <c r="BL352" s="14" t="s">
        <v>149</v>
      </c>
      <c r="BM352" s="139" t="s">
        <v>170</v>
      </c>
    </row>
    <row r="353" spans="2:65" s="1" customFormat="1" ht="12">
      <c r="B353" s="127"/>
      <c r="C353" s="128" t="s">
        <v>771</v>
      </c>
      <c r="D353" s="128" t="s">
        <v>147</v>
      </c>
      <c r="E353" s="129" t="s">
        <v>766</v>
      </c>
      <c r="F353" s="130" t="s">
        <v>767</v>
      </c>
      <c r="G353" s="131" t="s">
        <v>372</v>
      </c>
      <c r="H353" s="132">
        <v>2</v>
      </c>
      <c r="I353" s="133"/>
      <c r="J353" s="133"/>
      <c r="K353" s="133">
        <f>ROUND(P353*H353,2)</f>
        <v>0</v>
      </c>
      <c r="L353" s="130" t="s">
        <v>1</v>
      </c>
      <c r="M353" s="26"/>
      <c r="N353" s="134" t="s">
        <v>1</v>
      </c>
      <c r="O353" s="135" t="s">
        <v>39</v>
      </c>
      <c r="P353" s="136">
        <f t="shared" si="12"/>
        <v>0</v>
      </c>
      <c r="Q353" s="136">
        <f t="shared" si="13"/>
        <v>0</v>
      </c>
      <c r="R353" s="136">
        <f t="shared" si="14"/>
        <v>0</v>
      </c>
      <c r="S353" s="137">
        <v>0</v>
      </c>
      <c r="T353" s="137">
        <f t="shared" si="15"/>
        <v>0</v>
      </c>
      <c r="U353" s="137">
        <v>0</v>
      </c>
      <c r="V353" s="137">
        <f t="shared" si="16"/>
        <v>0</v>
      </c>
      <c r="W353" s="137">
        <v>0</v>
      </c>
      <c r="X353" s="137">
        <f t="shared" si="17"/>
        <v>0</v>
      </c>
      <c r="Y353" s="138" t="s">
        <v>1</v>
      </c>
      <c r="AR353" s="139" t="s">
        <v>149</v>
      </c>
      <c r="AT353" s="139" t="s">
        <v>147</v>
      </c>
      <c r="AU353" s="139" t="s">
        <v>84</v>
      </c>
      <c r="AY353" s="14" t="s">
        <v>145</v>
      </c>
      <c r="BE353" s="140">
        <f t="shared" si="18"/>
        <v>0</v>
      </c>
      <c r="BF353" s="140">
        <f t="shared" si="19"/>
        <v>0</v>
      </c>
      <c r="BG353" s="140">
        <f t="shared" si="20"/>
        <v>0</v>
      </c>
      <c r="BH353" s="140">
        <f t="shared" si="21"/>
        <v>0</v>
      </c>
      <c r="BI353" s="140">
        <f t="shared" si="22"/>
        <v>0</v>
      </c>
      <c r="BJ353" s="14" t="s">
        <v>84</v>
      </c>
      <c r="BK353" s="140">
        <f t="shared" si="23"/>
        <v>0</v>
      </c>
      <c r="BL353" s="14" t="s">
        <v>149</v>
      </c>
      <c r="BM353" s="139" t="s">
        <v>170</v>
      </c>
    </row>
    <row r="354" spans="2:65" s="1" customFormat="1" ht="12">
      <c r="B354" s="127"/>
      <c r="C354" s="128" t="s">
        <v>770</v>
      </c>
      <c r="D354" s="128" t="s">
        <v>147</v>
      </c>
      <c r="E354" s="129" t="s">
        <v>766</v>
      </c>
      <c r="F354" s="130" t="s">
        <v>772</v>
      </c>
      <c r="G354" s="131" t="s">
        <v>372</v>
      </c>
      <c r="H354" s="132">
        <v>7</v>
      </c>
      <c r="I354" s="133"/>
      <c r="J354" s="133"/>
      <c r="K354" s="133">
        <f>ROUND(P354*H354,2)</f>
        <v>0</v>
      </c>
      <c r="L354" s="130" t="s">
        <v>1</v>
      </c>
      <c r="M354" s="26"/>
      <c r="N354" s="134" t="s">
        <v>1</v>
      </c>
      <c r="O354" s="135" t="s">
        <v>39</v>
      </c>
      <c r="P354" s="136">
        <f t="shared" si="12"/>
        <v>0</v>
      </c>
      <c r="Q354" s="136">
        <f t="shared" si="13"/>
        <v>0</v>
      </c>
      <c r="R354" s="136">
        <f t="shared" si="14"/>
        <v>0</v>
      </c>
      <c r="S354" s="137">
        <v>0</v>
      </c>
      <c r="T354" s="137">
        <f t="shared" si="15"/>
        <v>0</v>
      </c>
      <c r="U354" s="137">
        <v>0</v>
      </c>
      <c r="V354" s="137">
        <f t="shared" si="16"/>
        <v>0</v>
      </c>
      <c r="W354" s="137">
        <v>0</v>
      </c>
      <c r="X354" s="137">
        <f t="shared" si="17"/>
        <v>0</v>
      </c>
      <c r="Y354" s="138" t="s">
        <v>1</v>
      </c>
      <c r="AR354" s="139" t="s">
        <v>149</v>
      </c>
      <c r="AT354" s="139" t="s">
        <v>147</v>
      </c>
      <c r="AU354" s="139" t="s">
        <v>84</v>
      </c>
      <c r="AY354" s="14" t="s">
        <v>145</v>
      </c>
      <c r="BE354" s="140">
        <f t="shared" si="18"/>
        <v>0</v>
      </c>
      <c r="BF354" s="140">
        <f t="shared" si="19"/>
        <v>0</v>
      </c>
      <c r="BG354" s="140">
        <f t="shared" si="20"/>
        <v>0</v>
      </c>
      <c r="BH354" s="140">
        <f t="shared" si="21"/>
        <v>0</v>
      </c>
      <c r="BI354" s="140">
        <f t="shared" si="22"/>
        <v>0</v>
      </c>
      <c r="BJ354" s="14" t="s">
        <v>84</v>
      </c>
      <c r="BK354" s="140">
        <f t="shared" si="23"/>
        <v>0</v>
      </c>
      <c r="BL354" s="14" t="s">
        <v>149</v>
      </c>
      <c r="BM354" s="139" t="s">
        <v>170</v>
      </c>
    </row>
    <row r="355" spans="2:65" s="1" customFormat="1" ht="12">
      <c r="B355" s="127"/>
      <c r="C355" s="128">
        <v>58</v>
      </c>
      <c r="D355" s="128" t="s">
        <v>147</v>
      </c>
      <c r="E355" s="129" t="s">
        <v>768</v>
      </c>
      <c r="F355" s="130" t="s">
        <v>769</v>
      </c>
      <c r="G355" s="131" t="s">
        <v>372</v>
      </c>
      <c r="H355" s="132">
        <v>30</v>
      </c>
      <c r="I355" s="133"/>
      <c r="J355" s="133"/>
      <c r="K355" s="133">
        <f>ROUND(P355*H355,2)</f>
        <v>0</v>
      </c>
      <c r="L355" s="130" t="s">
        <v>1</v>
      </c>
      <c r="M355" s="26"/>
      <c r="N355" s="134" t="s">
        <v>1</v>
      </c>
      <c r="O355" s="135" t="s">
        <v>39</v>
      </c>
      <c r="P355" s="136">
        <f t="shared" si="12"/>
        <v>0</v>
      </c>
      <c r="Q355" s="136">
        <f t="shared" si="13"/>
        <v>0</v>
      </c>
      <c r="R355" s="136">
        <f t="shared" si="14"/>
        <v>0</v>
      </c>
      <c r="S355" s="137">
        <v>0</v>
      </c>
      <c r="T355" s="137">
        <f t="shared" si="15"/>
        <v>0</v>
      </c>
      <c r="U355" s="137">
        <v>0</v>
      </c>
      <c r="V355" s="137">
        <f t="shared" si="16"/>
        <v>0</v>
      </c>
      <c r="W355" s="137">
        <v>0</v>
      </c>
      <c r="X355" s="137">
        <f t="shared" si="17"/>
        <v>0</v>
      </c>
      <c r="Y355" s="138" t="s">
        <v>1</v>
      </c>
      <c r="AR355" s="139" t="s">
        <v>149</v>
      </c>
      <c r="AT355" s="139" t="s">
        <v>147</v>
      </c>
      <c r="AU355" s="139" t="s">
        <v>84</v>
      </c>
      <c r="AY355" s="14" t="s">
        <v>145</v>
      </c>
      <c r="BE355" s="140">
        <f t="shared" si="18"/>
        <v>0</v>
      </c>
      <c r="BF355" s="140">
        <f t="shared" si="19"/>
        <v>0</v>
      </c>
      <c r="BG355" s="140">
        <f t="shared" si="20"/>
        <v>0</v>
      </c>
      <c r="BH355" s="140">
        <f t="shared" si="21"/>
        <v>0</v>
      </c>
      <c r="BI355" s="140">
        <f t="shared" si="22"/>
        <v>0</v>
      </c>
      <c r="BJ355" s="14" t="s">
        <v>84</v>
      </c>
      <c r="BK355" s="140">
        <f t="shared" si="23"/>
        <v>0</v>
      </c>
      <c r="BL355" s="14" t="s">
        <v>149</v>
      </c>
      <c r="BM355" s="139" t="s">
        <v>170</v>
      </c>
    </row>
    <row r="356" spans="2:65" s="1" customFormat="1" ht="16.5" customHeight="1">
      <c r="B356" s="127"/>
      <c r="C356" s="151"/>
      <c r="D356" s="151"/>
      <c r="E356" s="152" t="s">
        <v>689</v>
      </c>
      <c r="F356" s="153" t="s">
        <v>773</v>
      </c>
      <c r="G356" s="154"/>
      <c r="H356" s="155"/>
      <c r="I356" s="156"/>
      <c r="J356" s="156"/>
      <c r="K356" s="156"/>
      <c r="L356" s="153"/>
      <c r="M356" s="26"/>
      <c r="N356" s="134" t="s">
        <v>1</v>
      </c>
      <c r="O356" s="135" t="s">
        <v>39</v>
      </c>
      <c r="P356" s="136">
        <f t="shared" si="12"/>
        <v>0</v>
      </c>
      <c r="Q356" s="136">
        <f t="shared" si="13"/>
        <v>0</v>
      </c>
      <c r="R356" s="136">
        <f t="shared" si="14"/>
        <v>0</v>
      </c>
      <c r="S356" s="137">
        <v>0</v>
      </c>
      <c r="T356" s="137">
        <f t="shared" si="15"/>
        <v>0</v>
      </c>
      <c r="U356" s="137">
        <v>0</v>
      </c>
      <c r="V356" s="137">
        <f t="shared" si="16"/>
        <v>0</v>
      </c>
      <c r="W356" s="137">
        <v>0</v>
      </c>
      <c r="X356" s="137">
        <f t="shared" si="17"/>
        <v>0</v>
      </c>
      <c r="Y356" s="138" t="s">
        <v>1</v>
      </c>
      <c r="AR356" s="139" t="s">
        <v>149</v>
      </c>
      <c r="AT356" s="139" t="s">
        <v>147</v>
      </c>
      <c r="AU356" s="139" t="s">
        <v>84</v>
      </c>
      <c r="AY356" s="14" t="s">
        <v>145</v>
      </c>
      <c r="BE356" s="140">
        <f t="shared" si="18"/>
        <v>0</v>
      </c>
      <c r="BF356" s="140">
        <f t="shared" si="19"/>
        <v>0</v>
      </c>
      <c r="BG356" s="140">
        <f t="shared" si="20"/>
        <v>0</v>
      </c>
      <c r="BH356" s="140">
        <f t="shared" si="21"/>
        <v>0</v>
      </c>
      <c r="BI356" s="140">
        <f t="shared" si="22"/>
        <v>0</v>
      </c>
      <c r="BJ356" s="14" t="s">
        <v>84</v>
      </c>
      <c r="BK356" s="140">
        <f t="shared" si="23"/>
        <v>0</v>
      </c>
      <c r="BL356" s="14" t="s">
        <v>149</v>
      </c>
      <c r="BM356" s="139" t="s">
        <v>169</v>
      </c>
    </row>
    <row r="357" spans="2:65" s="1" customFormat="1" ht="12">
      <c r="B357" s="127"/>
      <c r="C357" s="128">
        <v>59</v>
      </c>
      <c r="D357" s="128" t="s">
        <v>147</v>
      </c>
      <c r="E357" s="129" t="s">
        <v>502</v>
      </c>
      <c r="F357" s="130" t="s">
        <v>503</v>
      </c>
      <c r="G357" s="131" t="s">
        <v>271</v>
      </c>
      <c r="H357" s="132">
        <v>1700.9</v>
      </c>
      <c r="I357" s="133"/>
      <c r="J357" s="133"/>
      <c r="K357" s="133">
        <f>ROUND(P357*H357,2)</f>
        <v>0</v>
      </c>
      <c r="L357" s="130" t="s">
        <v>1</v>
      </c>
      <c r="M357" s="26"/>
      <c r="N357" s="134" t="s">
        <v>1</v>
      </c>
      <c r="O357" s="135" t="s">
        <v>39</v>
      </c>
      <c r="P357" s="136">
        <f t="shared" si="12"/>
        <v>0</v>
      </c>
      <c r="Q357" s="136">
        <f t="shared" si="13"/>
        <v>0</v>
      </c>
      <c r="R357" s="136">
        <f t="shared" si="14"/>
        <v>0</v>
      </c>
      <c r="S357" s="137">
        <v>0</v>
      </c>
      <c r="T357" s="137">
        <f t="shared" si="15"/>
        <v>0</v>
      </c>
      <c r="U357" s="137">
        <v>0</v>
      </c>
      <c r="V357" s="137">
        <f t="shared" si="16"/>
        <v>0</v>
      </c>
      <c r="W357" s="137">
        <v>0</v>
      </c>
      <c r="X357" s="137">
        <f t="shared" si="17"/>
        <v>0</v>
      </c>
      <c r="Y357" s="138" t="s">
        <v>1</v>
      </c>
      <c r="AR357" s="139" t="s">
        <v>149</v>
      </c>
      <c r="AT357" s="139" t="s">
        <v>147</v>
      </c>
      <c r="AU357" s="139" t="s">
        <v>84</v>
      </c>
      <c r="AY357" s="14" t="s">
        <v>145</v>
      </c>
      <c r="BE357" s="140">
        <f t="shared" si="18"/>
        <v>0</v>
      </c>
      <c r="BF357" s="140">
        <f t="shared" si="19"/>
        <v>0</v>
      </c>
      <c r="BG357" s="140">
        <f t="shared" si="20"/>
        <v>0</v>
      </c>
      <c r="BH357" s="140">
        <f t="shared" si="21"/>
        <v>0</v>
      </c>
      <c r="BI357" s="140">
        <f t="shared" si="22"/>
        <v>0</v>
      </c>
      <c r="BJ357" s="14" t="s">
        <v>84</v>
      </c>
      <c r="BK357" s="140">
        <f t="shared" si="23"/>
        <v>0</v>
      </c>
      <c r="BL357" s="14" t="s">
        <v>149</v>
      </c>
      <c r="BM357" s="139" t="s">
        <v>170</v>
      </c>
    </row>
    <row r="358" spans="2:65" s="1" customFormat="1" ht="16.5" customHeight="1">
      <c r="B358" s="127"/>
      <c r="C358" s="151"/>
      <c r="D358" s="151"/>
      <c r="E358" s="152" t="s">
        <v>774</v>
      </c>
      <c r="F358" s="153" t="s">
        <v>504</v>
      </c>
      <c r="G358" s="154"/>
      <c r="H358" s="155"/>
      <c r="I358" s="156"/>
      <c r="J358" s="156"/>
      <c r="K358" s="156"/>
      <c r="L358" s="153"/>
      <c r="M358" s="26"/>
      <c r="N358" s="134" t="s">
        <v>1</v>
      </c>
      <c r="O358" s="135" t="s">
        <v>39</v>
      </c>
      <c r="P358" s="136">
        <f t="shared" si="12"/>
        <v>0</v>
      </c>
      <c r="Q358" s="136">
        <f t="shared" si="13"/>
        <v>0</v>
      </c>
      <c r="R358" s="136">
        <f t="shared" si="14"/>
        <v>0</v>
      </c>
      <c r="S358" s="137">
        <v>0</v>
      </c>
      <c r="T358" s="137">
        <f t="shared" si="15"/>
        <v>0</v>
      </c>
      <c r="U358" s="137">
        <v>0</v>
      </c>
      <c r="V358" s="137">
        <f t="shared" si="16"/>
        <v>0</v>
      </c>
      <c r="W358" s="137">
        <v>0</v>
      </c>
      <c r="X358" s="137">
        <f t="shared" si="17"/>
        <v>0</v>
      </c>
      <c r="Y358" s="138" t="s">
        <v>1</v>
      </c>
      <c r="AR358" s="139" t="s">
        <v>149</v>
      </c>
      <c r="AT358" s="139" t="s">
        <v>147</v>
      </c>
      <c r="AU358" s="139" t="s">
        <v>84</v>
      </c>
      <c r="AY358" s="14" t="s">
        <v>145</v>
      </c>
      <c r="BE358" s="140">
        <f t="shared" si="18"/>
        <v>0</v>
      </c>
      <c r="BF358" s="140">
        <f t="shared" si="19"/>
        <v>0</v>
      </c>
      <c r="BG358" s="140">
        <f t="shared" si="20"/>
        <v>0</v>
      </c>
      <c r="BH358" s="140">
        <f t="shared" si="21"/>
        <v>0</v>
      </c>
      <c r="BI358" s="140">
        <f t="shared" si="22"/>
        <v>0</v>
      </c>
      <c r="BJ358" s="14" t="s">
        <v>84</v>
      </c>
      <c r="BK358" s="140">
        <f t="shared" si="23"/>
        <v>0</v>
      </c>
      <c r="BL358" s="14" t="s">
        <v>149</v>
      </c>
      <c r="BM358" s="139" t="s">
        <v>169</v>
      </c>
    </row>
    <row r="359" spans="2:65" s="1" customFormat="1" ht="24">
      <c r="B359" s="127"/>
      <c r="C359" s="128">
        <v>60</v>
      </c>
      <c r="D359" s="128" t="s">
        <v>147</v>
      </c>
      <c r="E359" s="129" t="s">
        <v>775</v>
      </c>
      <c r="F359" s="130" t="s">
        <v>776</v>
      </c>
      <c r="G359" s="131" t="s">
        <v>244</v>
      </c>
      <c r="H359" s="132">
        <v>298.07</v>
      </c>
      <c r="I359" s="133"/>
      <c r="J359" s="133"/>
      <c r="K359" s="133">
        <f>ROUND(P359*H359,2)</f>
        <v>0</v>
      </c>
      <c r="L359" s="130" t="s">
        <v>1</v>
      </c>
      <c r="M359" s="26"/>
      <c r="N359" s="134" t="s">
        <v>1</v>
      </c>
      <c r="O359" s="135" t="s">
        <v>39</v>
      </c>
      <c r="P359" s="136">
        <f t="shared" si="12"/>
        <v>0</v>
      </c>
      <c r="Q359" s="136">
        <f t="shared" si="13"/>
        <v>0</v>
      </c>
      <c r="R359" s="136">
        <f t="shared" si="14"/>
        <v>0</v>
      </c>
      <c r="S359" s="137">
        <v>0</v>
      </c>
      <c r="T359" s="137">
        <f t="shared" si="15"/>
        <v>0</v>
      </c>
      <c r="U359" s="137">
        <v>0</v>
      </c>
      <c r="V359" s="137">
        <f t="shared" si="16"/>
        <v>0</v>
      </c>
      <c r="W359" s="137">
        <v>0</v>
      </c>
      <c r="X359" s="137">
        <f t="shared" si="17"/>
        <v>0</v>
      </c>
      <c r="Y359" s="138" t="s">
        <v>1</v>
      </c>
      <c r="AR359" s="139" t="s">
        <v>149</v>
      </c>
      <c r="AT359" s="139" t="s">
        <v>147</v>
      </c>
      <c r="AU359" s="139" t="s">
        <v>84</v>
      </c>
      <c r="AY359" s="14" t="s">
        <v>145</v>
      </c>
      <c r="BE359" s="140">
        <f t="shared" si="18"/>
        <v>0</v>
      </c>
      <c r="BF359" s="140">
        <f t="shared" si="19"/>
        <v>0</v>
      </c>
      <c r="BG359" s="140">
        <f t="shared" si="20"/>
        <v>0</v>
      </c>
      <c r="BH359" s="140">
        <f t="shared" si="21"/>
        <v>0</v>
      </c>
      <c r="BI359" s="140">
        <f t="shared" si="22"/>
        <v>0</v>
      </c>
      <c r="BJ359" s="14" t="s">
        <v>84</v>
      </c>
      <c r="BK359" s="140">
        <f t="shared" si="23"/>
        <v>0</v>
      </c>
      <c r="BL359" s="14" t="s">
        <v>149</v>
      </c>
      <c r="BM359" s="139" t="s">
        <v>170</v>
      </c>
    </row>
    <row r="360" spans="2:51" s="12" customFormat="1" ht="12">
      <c r="B360" s="141"/>
      <c r="D360" s="142" t="s">
        <v>151</v>
      </c>
      <c r="E360" s="143"/>
      <c r="F360" s="144" t="s">
        <v>777</v>
      </c>
      <c r="H360" s="143"/>
      <c r="M360" s="141"/>
      <c r="N360" s="145"/>
      <c r="Y360" s="146"/>
      <c r="AT360" s="143" t="s">
        <v>151</v>
      </c>
      <c r="AU360" s="143" t="s">
        <v>84</v>
      </c>
      <c r="AV360" s="12" t="s">
        <v>84</v>
      </c>
      <c r="AW360" s="12" t="s">
        <v>4</v>
      </c>
      <c r="AX360" s="12" t="s">
        <v>76</v>
      </c>
      <c r="AY360" s="143" t="s">
        <v>145</v>
      </c>
    </row>
    <row r="361" spans="2:51" s="12" customFormat="1" ht="12">
      <c r="B361" s="141"/>
      <c r="D361" s="142" t="s">
        <v>151</v>
      </c>
      <c r="E361" s="143"/>
      <c r="F361" s="144" t="s">
        <v>778</v>
      </c>
      <c r="H361" s="143">
        <v>2.56</v>
      </c>
      <c r="M361" s="141"/>
      <c r="N361" s="145"/>
      <c r="Y361" s="146"/>
      <c r="AT361" s="143" t="s">
        <v>151</v>
      </c>
      <c r="AU361" s="143" t="s">
        <v>84</v>
      </c>
      <c r="AV361" s="12" t="s">
        <v>84</v>
      </c>
      <c r="AW361" s="12" t="s">
        <v>4</v>
      </c>
      <c r="AX361" s="12" t="s">
        <v>76</v>
      </c>
      <c r="AY361" s="143" t="s">
        <v>145</v>
      </c>
    </row>
    <row r="362" spans="2:51" s="12" customFormat="1" ht="12">
      <c r="B362" s="141"/>
      <c r="D362" s="142" t="s">
        <v>151</v>
      </c>
      <c r="E362" s="143"/>
      <c r="F362" s="144" t="s">
        <v>779</v>
      </c>
      <c r="H362" s="143">
        <v>29.76</v>
      </c>
      <c r="M362" s="141"/>
      <c r="N362" s="145"/>
      <c r="Y362" s="146"/>
      <c r="AT362" s="143" t="s">
        <v>151</v>
      </c>
      <c r="AU362" s="143" t="s">
        <v>84</v>
      </c>
      <c r="AV362" s="12" t="s">
        <v>84</v>
      </c>
      <c r="AW362" s="12" t="s">
        <v>4</v>
      </c>
      <c r="AX362" s="12" t="s">
        <v>76</v>
      </c>
      <c r="AY362" s="143" t="s">
        <v>145</v>
      </c>
    </row>
    <row r="363" spans="2:51" s="12" customFormat="1" ht="12">
      <c r="B363" s="141"/>
      <c r="D363" s="142" t="s">
        <v>151</v>
      </c>
      <c r="E363" s="143"/>
      <c r="F363" s="144" t="s">
        <v>780</v>
      </c>
      <c r="H363" s="143">
        <v>174</v>
      </c>
      <c r="M363" s="141"/>
      <c r="N363" s="145"/>
      <c r="Y363" s="146"/>
      <c r="AT363" s="143" t="s">
        <v>151</v>
      </c>
      <c r="AU363" s="143" t="s">
        <v>84</v>
      </c>
      <c r="AV363" s="12" t="s">
        <v>84</v>
      </c>
      <c r="AW363" s="12" t="s">
        <v>4</v>
      </c>
      <c r="AX363" s="12" t="s">
        <v>76</v>
      </c>
      <c r="AY363" s="143" t="s">
        <v>145</v>
      </c>
    </row>
    <row r="364" spans="2:51" s="12" customFormat="1" ht="12">
      <c r="B364" s="141"/>
      <c r="D364" s="142" t="s">
        <v>151</v>
      </c>
      <c r="E364" s="143"/>
      <c r="F364" s="144" t="s">
        <v>781</v>
      </c>
      <c r="H364" s="143">
        <v>27.84</v>
      </c>
      <c r="M364" s="141"/>
      <c r="N364" s="145"/>
      <c r="Y364" s="146"/>
      <c r="AT364" s="143" t="s">
        <v>151</v>
      </c>
      <c r="AU364" s="143" t="s">
        <v>84</v>
      </c>
      <c r="AV364" s="12" t="s">
        <v>84</v>
      </c>
      <c r="AW364" s="12" t="s">
        <v>4</v>
      </c>
      <c r="AX364" s="12" t="s">
        <v>76</v>
      </c>
      <c r="AY364" s="143" t="s">
        <v>145</v>
      </c>
    </row>
    <row r="365" spans="2:51" s="12" customFormat="1" ht="12">
      <c r="B365" s="141"/>
      <c r="D365" s="142" t="s">
        <v>151</v>
      </c>
      <c r="E365" s="143"/>
      <c r="F365" s="144" t="s">
        <v>782</v>
      </c>
      <c r="H365" s="143">
        <v>63.91</v>
      </c>
      <c r="M365" s="141"/>
      <c r="N365" s="145"/>
      <c r="Y365" s="146"/>
      <c r="AT365" s="143" t="s">
        <v>151</v>
      </c>
      <c r="AU365" s="143" t="s">
        <v>84</v>
      </c>
      <c r="AV365" s="12" t="s">
        <v>84</v>
      </c>
      <c r="AW365" s="12" t="s">
        <v>4</v>
      </c>
      <c r="AX365" s="12" t="s">
        <v>76</v>
      </c>
      <c r="AY365" s="143" t="s">
        <v>145</v>
      </c>
    </row>
    <row r="366" spans="2:65" s="1" customFormat="1" ht="12">
      <c r="B366" s="127"/>
      <c r="C366" s="128">
        <v>61</v>
      </c>
      <c r="D366" s="128" t="s">
        <v>147</v>
      </c>
      <c r="E366" s="129" t="s">
        <v>783</v>
      </c>
      <c r="F366" s="130" t="s">
        <v>784</v>
      </c>
      <c r="G366" s="131" t="s">
        <v>244</v>
      </c>
      <c r="H366" s="132">
        <v>313.635</v>
      </c>
      <c r="I366" s="133"/>
      <c r="J366" s="133"/>
      <c r="K366" s="133">
        <f>ROUND(P366*H366,2)</f>
        <v>0</v>
      </c>
      <c r="L366" s="130" t="s">
        <v>1</v>
      </c>
      <c r="M366" s="26"/>
      <c r="N366" s="134" t="s">
        <v>1</v>
      </c>
      <c r="O366" s="135" t="s">
        <v>39</v>
      </c>
      <c r="P366" s="136">
        <f>I366+J366</f>
        <v>0</v>
      </c>
      <c r="Q366" s="136">
        <f>ROUND(I366*H366,2)</f>
        <v>0</v>
      </c>
      <c r="R366" s="136">
        <f>ROUND(J366*H366,2)</f>
        <v>0</v>
      </c>
      <c r="S366" s="137">
        <v>0</v>
      </c>
      <c r="T366" s="137">
        <f>S366*H366</f>
        <v>0</v>
      </c>
      <c r="U366" s="137">
        <v>0</v>
      </c>
      <c r="V366" s="137">
        <f>U366*H366</f>
        <v>0</v>
      </c>
      <c r="W366" s="137">
        <v>0</v>
      </c>
      <c r="X366" s="137">
        <f>W366*H366</f>
        <v>0</v>
      </c>
      <c r="Y366" s="138" t="s">
        <v>1</v>
      </c>
      <c r="AR366" s="139" t="s">
        <v>149</v>
      </c>
      <c r="AT366" s="139" t="s">
        <v>147</v>
      </c>
      <c r="AU366" s="139" t="s">
        <v>84</v>
      </c>
      <c r="AY366" s="14" t="s">
        <v>145</v>
      </c>
      <c r="BE366" s="140">
        <f>IF(O366="základní",K366,0)</f>
        <v>0</v>
      </c>
      <c r="BF366" s="140">
        <f>IF(O366="snížená",K366,0)</f>
        <v>0</v>
      </c>
      <c r="BG366" s="140">
        <f>IF(O366="zákl. přenesená",K366,0)</f>
        <v>0</v>
      </c>
      <c r="BH366" s="140">
        <f>IF(O366="sníž. přenesená",K366,0)</f>
        <v>0</v>
      </c>
      <c r="BI366" s="140">
        <f>IF(O366="nulová",K366,0)</f>
        <v>0</v>
      </c>
      <c r="BJ366" s="14" t="s">
        <v>84</v>
      </c>
      <c r="BK366" s="140">
        <f>ROUND(P366*H366,2)</f>
        <v>0</v>
      </c>
      <c r="BL366" s="14" t="s">
        <v>149</v>
      </c>
      <c r="BM366" s="139" t="s">
        <v>170</v>
      </c>
    </row>
    <row r="367" spans="2:51" s="12" customFormat="1" ht="12">
      <c r="B367" s="141"/>
      <c r="D367" s="142" t="s">
        <v>151</v>
      </c>
      <c r="E367" s="143"/>
      <c r="F367" s="144" t="s">
        <v>785</v>
      </c>
      <c r="H367" s="143">
        <v>298.7</v>
      </c>
      <c r="M367" s="141"/>
      <c r="N367" s="145"/>
      <c r="Y367" s="146"/>
      <c r="AT367" s="143" t="s">
        <v>151</v>
      </c>
      <c r="AU367" s="143" t="s">
        <v>84</v>
      </c>
      <c r="AV367" s="12" t="s">
        <v>84</v>
      </c>
      <c r="AW367" s="12" t="s">
        <v>4</v>
      </c>
      <c r="AX367" s="12" t="s">
        <v>76</v>
      </c>
      <c r="AY367" s="143" t="s">
        <v>145</v>
      </c>
    </row>
    <row r="368" spans="2:51" s="12" customFormat="1" ht="12">
      <c r="B368" s="141"/>
      <c r="D368" s="142" t="s">
        <v>151</v>
      </c>
      <c r="E368" s="143"/>
      <c r="F368" s="144" t="s">
        <v>786</v>
      </c>
      <c r="H368" s="143">
        <v>14.935</v>
      </c>
      <c r="M368" s="141"/>
      <c r="N368" s="145"/>
      <c r="Y368" s="146"/>
      <c r="AT368" s="143" t="s">
        <v>151</v>
      </c>
      <c r="AU368" s="143" t="s">
        <v>84</v>
      </c>
      <c r="AV368" s="12" t="s">
        <v>84</v>
      </c>
      <c r="AW368" s="12" t="s">
        <v>4</v>
      </c>
      <c r="AX368" s="12" t="s">
        <v>76</v>
      </c>
      <c r="AY368" s="143" t="s">
        <v>145</v>
      </c>
    </row>
    <row r="369" spans="2:65" s="1" customFormat="1" ht="24">
      <c r="B369" s="127"/>
      <c r="C369" s="128">
        <v>62</v>
      </c>
      <c r="D369" s="128" t="s">
        <v>147</v>
      </c>
      <c r="E369" s="129" t="s">
        <v>787</v>
      </c>
      <c r="F369" s="130" t="s">
        <v>788</v>
      </c>
      <c r="G369" s="131" t="s">
        <v>244</v>
      </c>
      <c r="H369" s="132">
        <v>192.84</v>
      </c>
      <c r="I369" s="133"/>
      <c r="J369" s="133"/>
      <c r="K369" s="133">
        <f>ROUND(P369*H369,2)</f>
        <v>0</v>
      </c>
      <c r="L369" s="130" t="s">
        <v>1</v>
      </c>
      <c r="M369" s="26"/>
      <c r="N369" s="134" t="s">
        <v>1</v>
      </c>
      <c r="O369" s="135" t="s">
        <v>39</v>
      </c>
      <c r="P369" s="136">
        <f>I369+J369</f>
        <v>0</v>
      </c>
      <c r="Q369" s="136">
        <f>ROUND(I369*H369,2)</f>
        <v>0</v>
      </c>
      <c r="R369" s="136">
        <f>ROUND(J369*H369,2)</f>
        <v>0</v>
      </c>
      <c r="S369" s="137">
        <v>0</v>
      </c>
      <c r="T369" s="137">
        <f>S369*H369</f>
        <v>0</v>
      </c>
      <c r="U369" s="137">
        <v>0</v>
      </c>
      <c r="V369" s="137">
        <f>U369*H369</f>
        <v>0</v>
      </c>
      <c r="W369" s="137">
        <v>0</v>
      </c>
      <c r="X369" s="137">
        <f>W369*H369</f>
        <v>0</v>
      </c>
      <c r="Y369" s="138" t="s">
        <v>1</v>
      </c>
      <c r="AR369" s="139" t="s">
        <v>149</v>
      </c>
      <c r="AT369" s="139" t="s">
        <v>147</v>
      </c>
      <c r="AU369" s="139" t="s">
        <v>84</v>
      </c>
      <c r="AY369" s="14" t="s">
        <v>145</v>
      </c>
      <c r="BE369" s="140">
        <f>IF(O369="základní",K369,0)</f>
        <v>0</v>
      </c>
      <c r="BF369" s="140">
        <f>IF(O369="snížená",K369,0)</f>
        <v>0</v>
      </c>
      <c r="BG369" s="140">
        <f>IF(O369="zákl. přenesená",K369,0)</f>
        <v>0</v>
      </c>
      <c r="BH369" s="140">
        <f>IF(O369="sníž. přenesená",K369,0)</f>
        <v>0</v>
      </c>
      <c r="BI369" s="140">
        <f>IF(O369="nulová",K369,0)</f>
        <v>0</v>
      </c>
      <c r="BJ369" s="14" t="s">
        <v>84</v>
      </c>
      <c r="BK369" s="140">
        <f>ROUND(P369*H369,2)</f>
        <v>0</v>
      </c>
      <c r="BL369" s="14" t="s">
        <v>149</v>
      </c>
      <c r="BM369" s="139" t="s">
        <v>170</v>
      </c>
    </row>
    <row r="370" spans="2:51" s="12" customFormat="1" ht="12">
      <c r="B370" s="141"/>
      <c r="D370" s="142" t="s">
        <v>151</v>
      </c>
      <c r="E370" s="143"/>
      <c r="F370" s="144" t="s">
        <v>789</v>
      </c>
      <c r="H370" s="143">
        <v>192.84</v>
      </c>
      <c r="M370" s="141"/>
      <c r="N370" s="145"/>
      <c r="Y370" s="146"/>
      <c r="AT370" s="143" t="s">
        <v>151</v>
      </c>
      <c r="AU370" s="143" t="s">
        <v>84</v>
      </c>
      <c r="AV370" s="12" t="s">
        <v>84</v>
      </c>
      <c r="AW370" s="12" t="s">
        <v>4</v>
      </c>
      <c r="AX370" s="12" t="s">
        <v>76</v>
      </c>
      <c r="AY370" s="143" t="s">
        <v>145</v>
      </c>
    </row>
    <row r="371" spans="2:65" s="1" customFormat="1" ht="16.5" customHeight="1">
      <c r="B371" s="127"/>
      <c r="C371" s="151"/>
      <c r="D371" s="151"/>
      <c r="E371" s="152" t="s">
        <v>790</v>
      </c>
      <c r="F371" s="153" t="s">
        <v>791</v>
      </c>
      <c r="G371" s="154"/>
      <c r="H371" s="155"/>
      <c r="I371" s="156"/>
      <c r="J371" s="156"/>
      <c r="K371" s="156"/>
      <c r="L371" s="153"/>
      <c r="M371" s="26"/>
      <c r="N371" s="134" t="s">
        <v>1</v>
      </c>
      <c r="O371" s="135" t="s">
        <v>39</v>
      </c>
      <c r="P371" s="136">
        <f>I371+J371</f>
        <v>0</v>
      </c>
      <c r="Q371" s="136">
        <f>ROUND(I371*H371,2)</f>
        <v>0</v>
      </c>
      <c r="R371" s="136">
        <f>ROUND(J371*H371,2)</f>
        <v>0</v>
      </c>
      <c r="S371" s="137">
        <v>0</v>
      </c>
      <c r="T371" s="137">
        <f>S371*H371</f>
        <v>0</v>
      </c>
      <c r="U371" s="137">
        <v>0</v>
      </c>
      <c r="V371" s="137">
        <f>U371*H371</f>
        <v>0</v>
      </c>
      <c r="W371" s="137">
        <v>0</v>
      </c>
      <c r="X371" s="137">
        <f>W371*H371</f>
        <v>0</v>
      </c>
      <c r="Y371" s="138" t="s">
        <v>1</v>
      </c>
      <c r="AR371" s="139" t="s">
        <v>149</v>
      </c>
      <c r="AT371" s="139" t="s">
        <v>147</v>
      </c>
      <c r="AU371" s="139" t="s">
        <v>84</v>
      </c>
      <c r="AY371" s="14" t="s">
        <v>145</v>
      </c>
      <c r="BE371" s="140">
        <f>IF(O371="základní",K371,0)</f>
        <v>0</v>
      </c>
      <c r="BF371" s="140">
        <f>IF(O371="snížená",K371,0)</f>
        <v>0</v>
      </c>
      <c r="BG371" s="140">
        <f>IF(O371="zákl. přenesená",K371,0)</f>
        <v>0</v>
      </c>
      <c r="BH371" s="140">
        <f>IF(O371="sníž. přenesená",K371,0)</f>
        <v>0</v>
      </c>
      <c r="BI371" s="140">
        <f>IF(O371="nulová",K371,0)</f>
        <v>0</v>
      </c>
      <c r="BJ371" s="14" t="s">
        <v>84</v>
      </c>
      <c r="BK371" s="140">
        <f>ROUND(P371*H371,2)</f>
        <v>0</v>
      </c>
      <c r="BL371" s="14" t="s">
        <v>149</v>
      </c>
      <c r="BM371" s="139" t="s">
        <v>169</v>
      </c>
    </row>
    <row r="372" spans="2:65" s="1" customFormat="1" ht="24">
      <c r="B372" s="127"/>
      <c r="C372" s="128">
        <v>63</v>
      </c>
      <c r="D372" s="128" t="s">
        <v>147</v>
      </c>
      <c r="E372" s="129" t="s">
        <v>792</v>
      </c>
      <c r="F372" s="130" t="s">
        <v>793</v>
      </c>
      <c r="G372" s="131" t="s">
        <v>244</v>
      </c>
      <c r="H372" s="132">
        <v>281.11</v>
      </c>
      <c r="I372" s="133"/>
      <c r="J372" s="133"/>
      <c r="K372" s="133">
        <f>ROUND(P372*H372,2)</f>
        <v>0</v>
      </c>
      <c r="L372" s="130" t="s">
        <v>1</v>
      </c>
      <c r="M372" s="26"/>
      <c r="N372" s="134" t="s">
        <v>1</v>
      </c>
      <c r="O372" s="135" t="s">
        <v>39</v>
      </c>
      <c r="P372" s="136">
        <f>I372+J372</f>
        <v>0</v>
      </c>
      <c r="Q372" s="136">
        <f>ROUND(I372*H372,2)</f>
        <v>0</v>
      </c>
      <c r="R372" s="136">
        <f>ROUND(J372*H372,2)</f>
        <v>0</v>
      </c>
      <c r="S372" s="137">
        <v>0</v>
      </c>
      <c r="T372" s="137">
        <f>S372*H372</f>
        <v>0</v>
      </c>
      <c r="U372" s="137">
        <v>0</v>
      </c>
      <c r="V372" s="137">
        <f>U372*H372</f>
        <v>0</v>
      </c>
      <c r="W372" s="137">
        <v>0</v>
      </c>
      <c r="X372" s="137">
        <f>W372*H372</f>
        <v>0</v>
      </c>
      <c r="Y372" s="138" t="s">
        <v>1</v>
      </c>
      <c r="AR372" s="139" t="s">
        <v>149</v>
      </c>
      <c r="AT372" s="139" t="s">
        <v>147</v>
      </c>
      <c r="AU372" s="139" t="s">
        <v>84</v>
      </c>
      <c r="AY372" s="14" t="s">
        <v>145</v>
      </c>
      <c r="BE372" s="140">
        <f>IF(O372="základní",K372,0)</f>
        <v>0</v>
      </c>
      <c r="BF372" s="140">
        <f>IF(O372="snížená",K372,0)</f>
        <v>0</v>
      </c>
      <c r="BG372" s="140">
        <f>IF(O372="zákl. přenesená",K372,0)</f>
        <v>0</v>
      </c>
      <c r="BH372" s="140">
        <f>IF(O372="sníž. přenesená",K372,0)</f>
        <v>0</v>
      </c>
      <c r="BI372" s="140">
        <f>IF(O372="nulová",K372,0)</f>
        <v>0</v>
      </c>
      <c r="BJ372" s="14" t="s">
        <v>84</v>
      </c>
      <c r="BK372" s="140">
        <f>ROUND(P372*H372,2)</f>
        <v>0</v>
      </c>
      <c r="BL372" s="14" t="s">
        <v>149</v>
      </c>
      <c r="BM372" s="139" t="s">
        <v>170</v>
      </c>
    </row>
    <row r="373" spans="2:51" s="12" customFormat="1" ht="12">
      <c r="B373" s="141"/>
      <c r="D373" s="142" t="s">
        <v>151</v>
      </c>
      <c r="E373" s="143"/>
      <c r="F373" s="144" t="s">
        <v>794</v>
      </c>
      <c r="H373" s="143">
        <v>281.11</v>
      </c>
      <c r="M373" s="141"/>
      <c r="N373" s="145"/>
      <c r="Y373" s="146"/>
      <c r="AT373" s="143" t="s">
        <v>151</v>
      </c>
      <c r="AU373" s="143" t="s">
        <v>84</v>
      </c>
      <c r="AV373" s="12" t="s">
        <v>84</v>
      </c>
      <c r="AW373" s="12" t="s">
        <v>4</v>
      </c>
      <c r="AX373" s="12" t="s">
        <v>76</v>
      </c>
      <c r="AY373" s="143" t="s">
        <v>145</v>
      </c>
    </row>
    <row r="374" spans="2:65" s="1" customFormat="1" ht="24">
      <c r="B374" s="127"/>
      <c r="C374" s="128">
        <v>64</v>
      </c>
      <c r="D374" s="128" t="s">
        <v>147</v>
      </c>
      <c r="E374" s="129" t="s">
        <v>795</v>
      </c>
      <c r="F374" s="130" t="s">
        <v>796</v>
      </c>
      <c r="G374" s="131" t="s">
        <v>244</v>
      </c>
      <c r="H374" s="132">
        <v>281.11</v>
      </c>
      <c r="I374" s="133"/>
      <c r="J374" s="133"/>
      <c r="K374" s="133">
        <f>ROUND(P374*H374,2)</f>
        <v>0</v>
      </c>
      <c r="L374" s="130" t="s">
        <v>1</v>
      </c>
      <c r="M374" s="26"/>
      <c r="N374" s="134" t="s">
        <v>1</v>
      </c>
      <c r="O374" s="135" t="s">
        <v>39</v>
      </c>
      <c r="P374" s="136">
        <f>I374+J374</f>
        <v>0</v>
      </c>
      <c r="Q374" s="136">
        <f>ROUND(I374*H374,2)</f>
        <v>0</v>
      </c>
      <c r="R374" s="136">
        <f>ROUND(J374*H374,2)</f>
        <v>0</v>
      </c>
      <c r="S374" s="137">
        <v>0</v>
      </c>
      <c r="T374" s="137">
        <f>S374*H374</f>
        <v>0</v>
      </c>
      <c r="U374" s="137">
        <v>0</v>
      </c>
      <c r="V374" s="137">
        <f>U374*H374</f>
        <v>0</v>
      </c>
      <c r="W374" s="137">
        <v>0</v>
      </c>
      <c r="X374" s="137">
        <f>W374*H374</f>
        <v>0</v>
      </c>
      <c r="Y374" s="138" t="s">
        <v>1</v>
      </c>
      <c r="AR374" s="139" t="s">
        <v>149</v>
      </c>
      <c r="AT374" s="139" t="s">
        <v>147</v>
      </c>
      <c r="AU374" s="139" t="s">
        <v>84</v>
      </c>
      <c r="AY374" s="14" t="s">
        <v>145</v>
      </c>
      <c r="BE374" s="140">
        <f>IF(O374="základní",K374,0)</f>
        <v>0</v>
      </c>
      <c r="BF374" s="140">
        <f>IF(O374="snížená",K374,0)</f>
        <v>0</v>
      </c>
      <c r="BG374" s="140">
        <f>IF(O374="zákl. přenesená",K374,0)</f>
        <v>0</v>
      </c>
      <c r="BH374" s="140">
        <f>IF(O374="sníž. přenesená",K374,0)</f>
        <v>0</v>
      </c>
      <c r="BI374" s="140">
        <f>IF(O374="nulová",K374,0)</f>
        <v>0</v>
      </c>
      <c r="BJ374" s="14" t="s">
        <v>84</v>
      </c>
      <c r="BK374" s="140">
        <f>ROUND(P374*H374,2)</f>
        <v>0</v>
      </c>
      <c r="BL374" s="14" t="s">
        <v>149</v>
      </c>
      <c r="BM374" s="139" t="s">
        <v>170</v>
      </c>
    </row>
    <row r="375" spans="2:51" s="12" customFormat="1" ht="12">
      <c r="B375" s="141"/>
      <c r="D375" s="142" t="s">
        <v>151</v>
      </c>
      <c r="E375" s="143"/>
      <c r="F375" s="144" t="s">
        <v>794</v>
      </c>
      <c r="H375" s="143">
        <v>281.11</v>
      </c>
      <c r="M375" s="141"/>
      <c r="N375" s="145"/>
      <c r="Y375" s="146"/>
      <c r="AT375" s="143" t="s">
        <v>151</v>
      </c>
      <c r="AU375" s="143" t="s">
        <v>84</v>
      </c>
      <c r="AV375" s="12" t="s">
        <v>84</v>
      </c>
      <c r="AW375" s="12" t="s">
        <v>4</v>
      </c>
      <c r="AX375" s="12" t="s">
        <v>76</v>
      </c>
      <c r="AY375" s="143" t="s">
        <v>145</v>
      </c>
    </row>
    <row r="376" spans="2:65" s="1" customFormat="1" ht="24">
      <c r="B376" s="127"/>
      <c r="C376" s="128">
        <v>65</v>
      </c>
      <c r="D376" s="128" t="s">
        <v>147</v>
      </c>
      <c r="E376" s="129" t="s">
        <v>797</v>
      </c>
      <c r="F376" s="130" t="s">
        <v>798</v>
      </c>
      <c r="G376" s="131" t="s">
        <v>244</v>
      </c>
      <c r="H376" s="132">
        <v>310.23</v>
      </c>
      <c r="I376" s="133"/>
      <c r="J376" s="133"/>
      <c r="K376" s="133">
        <f>ROUND(P376*H376,2)</f>
        <v>0</v>
      </c>
      <c r="L376" s="130" t="s">
        <v>1</v>
      </c>
      <c r="M376" s="26"/>
      <c r="N376" s="134" t="s">
        <v>1</v>
      </c>
      <c r="O376" s="135" t="s">
        <v>39</v>
      </c>
      <c r="P376" s="136">
        <f>I376+J376</f>
        <v>0</v>
      </c>
      <c r="Q376" s="136">
        <f>ROUND(I376*H376,2)</f>
        <v>0</v>
      </c>
      <c r="R376" s="136">
        <f>ROUND(J376*H376,2)</f>
        <v>0</v>
      </c>
      <c r="S376" s="137">
        <v>0</v>
      </c>
      <c r="T376" s="137">
        <f>S376*H376</f>
        <v>0</v>
      </c>
      <c r="U376" s="137">
        <v>0</v>
      </c>
      <c r="V376" s="137">
        <f>U376*H376</f>
        <v>0</v>
      </c>
      <c r="W376" s="137">
        <v>0</v>
      </c>
      <c r="X376" s="137">
        <f>W376*H376</f>
        <v>0</v>
      </c>
      <c r="Y376" s="138" t="s">
        <v>1</v>
      </c>
      <c r="AR376" s="139" t="s">
        <v>149</v>
      </c>
      <c r="AT376" s="139" t="s">
        <v>147</v>
      </c>
      <c r="AU376" s="139" t="s">
        <v>84</v>
      </c>
      <c r="AY376" s="14" t="s">
        <v>145</v>
      </c>
      <c r="BE376" s="140">
        <f>IF(O376="základní",K376,0)</f>
        <v>0</v>
      </c>
      <c r="BF376" s="140">
        <f>IF(O376="snížená",K376,0)</f>
        <v>0</v>
      </c>
      <c r="BG376" s="140">
        <f>IF(O376="zákl. přenesená",K376,0)</f>
        <v>0</v>
      </c>
      <c r="BH376" s="140">
        <f>IF(O376="sníž. přenesená",K376,0)</f>
        <v>0</v>
      </c>
      <c r="BI376" s="140">
        <f>IF(O376="nulová",K376,0)</f>
        <v>0</v>
      </c>
      <c r="BJ376" s="14" t="s">
        <v>84</v>
      </c>
      <c r="BK376" s="140">
        <f>ROUND(P376*H376,2)</f>
        <v>0</v>
      </c>
      <c r="BL376" s="14" t="s">
        <v>149</v>
      </c>
      <c r="BM376" s="139" t="s">
        <v>170</v>
      </c>
    </row>
    <row r="377" spans="2:51" s="12" customFormat="1" ht="12">
      <c r="B377" s="141"/>
      <c r="D377" s="142" t="s">
        <v>151</v>
      </c>
      <c r="E377" s="143"/>
      <c r="F377" s="144" t="s">
        <v>799</v>
      </c>
      <c r="H377" s="143">
        <v>253.59</v>
      </c>
      <c r="M377" s="141"/>
      <c r="N377" s="145"/>
      <c r="Y377" s="146"/>
      <c r="AT377" s="143" t="s">
        <v>151</v>
      </c>
      <c r="AU377" s="143" t="s">
        <v>84</v>
      </c>
      <c r="AV377" s="12" t="s">
        <v>84</v>
      </c>
      <c r="AW377" s="12" t="s">
        <v>4</v>
      </c>
      <c r="AX377" s="12" t="s">
        <v>76</v>
      </c>
      <c r="AY377" s="143" t="s">
        <v>145</v>
      </c>
    </row>
    <row r="378" spans="2:51" s="12" customFormat="1" ht="12">
      <c r="B378" s="141"/>
      <c r="D378" s="142" t="s">
        <v>151</v>
      </c>
      <c r="E378" s="143"/>
      <c r="F378" s="144" t="s">
        <v>800</v>
      </c>
      <c r="H378" s="143">
        <v>56.64</v>
      </c>
      <c r="M378" s="141"/>
      <c r="N378" s="145"/>
      <c r="Y378" s="146"/>
      <c r="AT378" s="143" t="s">
        <v>151</v>
      </c>
      <c r="AU378" s="143" t="s">
        <v>84</v>
      </c>
      <c r="AV378" s="12" t="s">
        <v>84</v>
      </c>
      <c r="AW378" s="12" t="s">
        <v>4</v>
      </c>
      <c r="AX378" s="12" t="s">
        <v>76</v>
      </c>
      <c r="AY378" s="143" t="s">
        <v>145</v>
      </c>
    </row>
    <row r="379" spans="2:65" s="1" customFormat="1" ht="12">
      <c r="B379" s="127"/>
      <c r="C379" s="128">
        <v>66</v>
      </c>
      <c r="D379" s="128" t="s">
        <v>147</v>
      </c>
      <c r="E379" s="129" t="s">
        <v>801</v>
      </c>
      <c r="F379" s="130" t="s">
        <v>802</v>
      </c>
      <c r="G379" s="131" t="s">
        <v>458</v>
      </c>
      <c r="H379" s="132">
        <v>70.8</v>
      </c>
      <c r="I379" s="133"/>
      <c r="J379" s="133"/>
      <c r="K379" s="133">
        <f>ROUND(P379*H379,2)</f>
        <v>0</v>
      </c>
      <c r="L379" s="130" t="s">
        <v>1</v>
      </c>
      <c r="M379" s="26"/>
      <c r="N379" s="134" t="s">
        <v>1</v>
      </c>
      <c r="O379" s="135" t="s">
        <v>39</v>
      </c>
      <c r="P379" s="136">
        <f>I379+J379</f>
        <v>0</v>
      </c>
      <c r="Q379" s="136">
        <f>ROUND(I379*H379,2)</f>
        <v>0</v>
      </c>
      <c r="R379" s="136">
        <f>ROUND(J379*H379,2)</f>
        <v>0</v>
      </c>
      <c r="S379" s="137">
        <v>0</v>
      </c>
      <c r="T379" s="137">
        <f>S379*H379</f>
        <v>0</v>
      </c>
      <c r="U379" s="137">
        <v>0</v>
      </c>
      <c r="V379" s="137">
        <f>U379*H379</f>
        <v>0</v>
      </c>
      <c r="W379" s="137">
        <v>0</v>
      </c>
      <c r="X379" s="137">
        <f>W379*H379</f>
        <v>0</v>
      </c>
      <c r="Y379" s="138" t="s">
        <v>1</v>
      </c>
      <c r="AR379" s="139" t="s">
        <v>149</v>
      </c>
      <c r="AT379" s="139" t="s">
        <v>147</v>
      </c>
      <c r="AU379" s="139" t="s">
        <v>84</v>
      </c>
      <c r="AY379" s="14" t="s">
        <v>145</v>
      </c>
      <c r="BE379" s="140">
        <f>IF(O379="základní",K379,0)</f>
        <v>0</v>
      </c>
      <c r="BF379" s="140">
        <f>IF(O379="snížená",K379,0)</f>
        <v>0</v>
      </c>
      <c r="BG379" s="140">
        <f>IF(O379="zákl. přenesená",K379,0)</f>
        <v>0</v>
      </c>
      <c r="BH379" s="140">
        <f>IF(O379="sníž. přenesená",K379,0)</f>
        <v>0</v>
      </c>
      <c r="BI379" s="140">
        <f>IF(O379="nulová",K379,0)</f>
        <v>0</v>
      </c>
      <c r="BJ379" s="14" t="s">
        <v>84</v>
      </c>
      <c r="BK379" s="140">
        <f>ROUND(P379*H379,2)</f>
        <v>0</v>
      </c>
      <c r="BL379" s="14" t="s">
        <v>149</v>
      </c>
      <c r="BM379" s="139" t="s">
        <v>170</v>
      </c>
    </row>
    <row r="380" spans="2:51" s="12" customFormat="1" ht="12">
      <c r="B380" s="141"/>
      <c r="D380" s="142" t="s">
        <v>151</v>
      </c>
      <c r="E380" s="143"/>
      <c r="F380" s="144" t="s">
        <v>803</v>
      </c>
      <c r="H380" s="143">
        <v>70.8</v>
      </c>
      <c r="M380" s="141"/>
      <c r="N380" s="145"/>
      <c r="Y380" s="146"/>
      <c r="AT380" s="143" t="s">
        <v>151</v>
      </c>
      <c r="AU380" s="143" t="s">
        <v>84</v>
      </c>
      <c r="AV380" s="12" t="s">
        <v>84</v>
      </c>
      <c r="AW380" s="12" t="s">
        <v>4</v>
      </c>
      <c r="AX380" s="12" t="s">
        <v>76</v>
      </c>
      <c r="AY380" s="143" t="s">
        <v>145</v>
      </c>
    </row>
    <row r="381" spans="2:65" s="1" customFormat="1" ht="24">
      <c r="B381" s="127"/>
      <c r="C381" s="128">
        <v>67</v>
      </c>
      <c r="D381" s="128" t="s">
        <v>147</v>
      </c>
      <c r="E381" s="129" t="s">
        <v>804</v>
      </c>
      <c r="F381" s="130" t="s">
        <v>805</v>
      </c>
      <c r="G381" s="131" t="s">
        <v>372</v>
      </c>
      <c r="H381" s="132">
        <v>4</v>
      </c>
      <c r="I381" s="133"/>
      <c r="J381" s="133"/>
      <c r="K381" s="133">
        <f>ROUND(P381*H381,2)</f>
        <v>0</v>
      </c>
      <c r="L381" s="130" t="s">
        <v>1</v>
      </c>
      <c r="M381" s="26"/>
      <c r="N381" s="134" t="s">
        <v>1</v>
      </c>
      <c r="O381" s="135" t="s">
        <v>39</v>
      </c>
      <c r="P381" s="136">
        <f aca="true" t="shared" si="24" ref="P381:P420">I381+J381</f>
        <v>0</v>
      </c>
      <c r="Q381" s="136">
        <f aca="true" t="shared" si="25" ref="Q381:Q420">ROUND(I381*H381,2)</f>
        <v>0</v>
      </c>
      <c r="R381" s="136">
        <f aca="true" t="shared" si="26" ref="R381:R420">ROUND(J381*H381,2)</f>
        <v>0</v>
      </c>
      <c r="S381" s="137">
        <v>0</v>
      </c>
      <c r="T381" s="137">
        <f aca="true" t="shared" si="27" ref="T381:T420">S381*H381</f>
        <v>0</v>
      </c>
      <c r="U381" s="137">
        <v>0</v>
      </c>
      <c r="V381" s="137">
        <f aca="true" t="shared" si="28" ref="V381:V420">U381*H381</f>
        <v>0</v>
      </c>
      <c r="W381" s="137">
        <v>0</v>
      </c>
      <c r="X381" s="137">
        <f aca="true" t="shared" si="29" ref="X381:X420">W381*H381</f>
        <v>0</v>
      </c>
      <c r="Y381" s="138" t="s">
        <v>1</v>
      </c>
      <c r="AR381" s="139" t="s">
        <v>149</v>
      </c>
      <c r="AT381" s="139" t="s">
        <v>147</v>
      </c>
      <c r="AU381" s="139" t="s">
        <v>84</v>
      </c>
      <c r="AY381" s="14" t="s">
        <v>145</v>
      </c>
      <c r="BE381" s="140">
        <f aca="true" t="shared" si="30" ref="BE381:BE420">IF(O381="základní",K381,0)</f>
        <v>0</v>
      </c>
      <c r="BF381" s="140">
        <f aca="true" t="shared" si="31" ref="BF381:BF420">IF(O381="snížená",K381,0)</f>
        <v>0</v>
      </c>
      <c r="BG381" s="140">
        <f aca="true" t="shared" si="32" ref="BG381:BG420">IF(O381="zákl. přenesená",K381,0)</f>
        <v>0</v>
      </c>
      <c r="BH381" s="140">
        <f aca="true" t="shared" si="33" ref="BH381:BH420">IF(O381="sníž. přenesená",K381,0)</f>
        <v>0</v>
      </c>
      <c r="BI381" s="140">
        <f aca="true" t="shared" si="34" ref="BI381:BI420">IF(O381="nulová",K381,0)</f>
        <v>0</v>
      </c>
      <c r="BJ381" s="14" t="s">
        <v>84</v>
      </c>
      <c r="BK381" s="140">
        <f aca="true" t="shared" si="35" ref="BK381:BK420">ROUND(P381*H381,2)</f>
        <v>0</v>
      </c>
      <c r="BL381" s="14" t="s">
        <v>149</v>
      </c>
      <c r="BM381" s="139" t="s">
        <v>170</v>
      </c>
    </row>
    <row r="382" spans="2:65" s="12" customFormat="1" ht="12">
      <c r="B382" s="141"/>
      <c r="D382" s="142"/>
      <c r="E382" s="143"/>
      <c r="F382" s="144" t="s">
        <v>806</v>
      </c>
      <c r="H382" s="143">
        <v>4</v>
      </c>
      <c r="M382" s="141"/>
      <c r="N382" s="145" t="s">
        <v>1</v>
      </c>
      <c r="O382" s="12" t="s">
        <v>39</v>
      </c>
      <c r="P382" s="12">
        <f t="shared" si="24"/>
        <v>0</v>
      </c>
      <c r="Q382" s="12">
        <f t="shared" si="25"/>
        <v>0</v>
      </c>
      <c r="R382" s="12">
        <f t="shared" si="26"/>
        <v>0</v>
      </c>
      <c r="S382" s="12">
        <v>0</v>
      </c>
      <c r="T382" s="12">
        <f t="shared" si="27"/>
        <v>0</v>
      </c>
      <c r="U382" s="12">
        <v>0</v>
      </c>
      <c r="V382" s="12">
        <f t="shared" si="28"/>
        <v>0</v>
      </c>
      <c r="W382" s="12">
        <v>0</v>
      </c>
      <c r="X382" s="12">
        <f t="shared" si="29"/>
        <v>0</v>
      </c>
      <c r="Y382" s="146" t="s">
        <v>1</v>
      </c>
      <c r="AR382" s="12" t="s">
        <v>149</v>
      </c>
      <c r="AT382" s="143" t="s">
        <v>147</v>
      </c>
      <c r="AU382" s="143" t="s">
        <v>84</v>
      </c>
      <c r="AY382" s="143" t="s">
        <v>145</v>
      </c>
      <c r="BE382" s="12">
        <f t="shared" si="30"/>
        <v>0</v>
      </c>
      <c r="BF382" s="12">
        <f t="shared" si="31"/>
        <v>0</v>
      </c>
      <c r="BG382" s="12">
        <f t="shared" si="32"/>
        <v>0</v>
      </c>
      <c r="BH382" s="12">
        <f t="shared" si="33"/>
        <v>0</v>
      </c>
      <c r="BI382" s="12">
        <f t="shared" si="34"/>
        <v>0</v>
      </c>
      <c r="BJ382" s="12" t="s">
        <v>84</v>
      </c>
      <c r="BK382" s="12">
        <f t="shared" si="35"/>
        <v>0</v>
      </c>
      <c r="BL382" s="12" t="s">
        <v>149</v>
      </c>
      <c r="BM382" s="12" t="s">
        <v>170</v>
      </c>
    </row>
    <row r="383" spans="2:65" s="1" customFormat="1" ht="12">
      <c r="B383" s="127"/>
      <c r="C383" s="128">
        <v>68</v>
      </c>
      <c r="D383" s="128" t="s">
        <v>147</v>
      </c>
      <c r="E383" s="129" t="s">
        <v>807</v>
      </c>
      <c r="F383" s="130" t="s">
        <v>808</v>
      </c>
      <c r="G383" s="131" t="s">
        <v>458</v>
      </c>
      <c r="H383" s="132">
        <v>68.8</v>
      </c>
      <c r="I383" s="133"/>
      <c r="J383" s="133"/>
      <c r="K383" s="133">
        <f>ROUND(P383*H383,2)</f>
        <v>0</v>
      </c>
      <c r="L383" s="130" t="s">
        <v>1</v>
      </c>
      <c r="M383" s="26"/>
      <c r="N383" s="134" t="s">
        <v>1</v>
      </c>
      <c r="O383" s="135" t="s">
        <v>39</v>
      </c>
      <c r="P383" s="136">
        <f t="shared" si="24"/>
        <v>0</v>
      </c>
      <c r="Q383" s="136">
        <f t="shared" si="25"/>
        <v>0</v>
      </c>
      <c r="R383" s="136">
        <f t="shared" si="26"/>
        <v>0</v>
      </c>
      <c r="S383" s="137">
        <v>0</v>
      </c>
      <c r="T383" s="137">
        <f t="shared" si="27"/>
        <v>0</v>
      </c>
      <c r="U383" s="137">
        <v>0</v>
      </c>
      <c r="V383" s="137">
        <f t="shared" si="28"/>
        <v>0</v>
      </c>
      <c r="W383" s="137">
        <v>0</v>
      </c>
      <c r="X383" s="137">
        <f t="shared" si="29"/>
        <v>0</v>
      </c>
      <c r="Y383" s="138" t="s">
        <v>1</v>
      </c>
      <c r="AR383" s="139" t="s">
        <v>149</v>
      </c>
      <c r="AT383" s="139" t="s">
        <v>147</v>
      </c>
      <c r="AU383" s="139" t="s">
        <v>84</v>
      </c>
      <c r="AY383" s="14" t="s">
        <v>145</v>
      </c>
      <c r="BE383" s="140">
        <f t="shared" si="30"/>
        <v>0</v>
      </c>
      <c r="BF383" s="140">
        <f t="shared" si="31"/>
        <v>0</v>
      </c>
      <c r="BG383" s="140">
        <f t="shared" si="32"/>
        <v>0</v>
      </c>
      <c r="BH383" s="140">
        <f t="shared" si="33"/>
        <v>0</v>
      </c>
      <c r="BI383" s="140">
        <f t="shared" si="34"/>
        <v>0</v>
      </c>
      <c r="BJ383" s="14" t="s">
        <v>84</v>
      </c>
      <c r="BK383" s="140">
        <f t="shared" si="35"/>
        <v>0</v>
      </c>
      <c r="BL383" s="14" t="s">
        <v>149</v>
      </c>
      <c r="BM383" s="139" t="s">
        <v>170</v>
      </c>
    </row>
    <row r="384" spans="2:65" s="12" customFormat="1" ht="12">
      <c r="B384" s="141"/>
      <c r="D384" s="142"/>
      <c r="E384" s="143"/>
      <c r="F384" s="144" t="s">
        <v>809</v>
      </c>
      <c r="H384" s="143">
        <v>68.8</v>
      </c>
      <c r="L384" s="12" t="s">
        <v>1</v>
      </c>
      <c r="M384" s="141"/>
      <c r="N384" s="145" t="s">
        <v>1</v>
      </c>
      <c r="O384" s="12" t="s">
        <v>39</v>
      </c>
      <c r="P384" s="12">
        <f t="shared" si="24"/>
        <v>0</v>
      </c>
      <c r="Q384" s="12">
        <f t="shared" si="25"/>
        <v>0</v>
      </c>
      <c r="R384" s="12">
        <f t="shared" si="26"/>
        <v>0</v>
      </c>
      <c r="S384" s="12">
        <v>0</v>
      </c>
      <c r="T384" s="12">
        <f t="shared" si="27"/>
        <v>0</v>
      </c>
      <c r="U384" s="12">
        <v>0</v>
      </c>
      <c r="V384" s="12">
        <f t="shared" si="28"/>
        <v>0</v>
      </c>
      <c r="W384" s="12">
        <v>0</v>
      </c>
      <c r="X384" s="12">
        <f t="shared" si="29"/>
        <v>0</v>
      </c>
      <c r="Y384" s="146" t="s">
        <v>1</v>
      </c>
      <c r="AR384" s="12" t="s">
        <v>149</v>
      </c>
      <c r="AT384" s="143" t="s">
        <v>147</v>
      </c>
      <c r="AU384" s="143" t="s">
        <v>84</v>
      </c>
      <c r="AY384" s="143" t="s">
        <v>145</v>
      </c>
      <c r="BE384" s="12">
        <f t="shared" si="30"/>
        <v>0</v>
      </c>
      <c r="BF384" s="12">
        <f t="shared" si="31"/>
        <v>0</v>
      </c>
      <c r="BG384" s="12">
        <f t="shared" si="32"/>
        <v>0</v>
      </c>
      <c r="BH384" s="12">
        <f t="shared" si="33"/>
        <v>0</v>
      </c>
      <c r="BI384" s="12">
        <f t="shared" si="34"/>
        <v>0</v>
      </c>
      <c r="BJ384" s="12" t="s">
        <v>84</v>
      </c>
      <c r="BK384" s="12">
        <f t="shared" si="35"/>
        <v>0</v>
      </c>
      <c r="BL384" s="12" t="s">
        <v>149</v>
      </c>
      <c r="BM384" s="12" t="s">
        <v>170</v>
      </c>
    </row>
    <row r="385" spans="2:65" s="1" customFormat="1" ht="12">
      <c r="B385" s="127"/>
      <c r="C385" s="128">
        <v>69</v>
      </c>
      <c r="D385" s="128" t="s">
        <v>147</v>
      </c>
      <c r="E385" s="129" t="s">
        <v>810</v>
      </c>
      <c r="F385" s="130" t="s">
        <v>811</v>
      </c>
      <c r="G385" s="131" t="s">
        <v>458</v>
      </c>
      <c r="H385" s="132">
        <v>137.6</v>
      </c>
      <c r="I385" s="133"/>
      <c r="J385" s="133"/>
      <c r="K385" s="133">
        <f>ROUND(P385*H385,2)</f>
        <v>0</v>
      </c>
      <c r="L385" s="130" t="s">
        <v>1</v>
      </c>
      <c r="M385" s="26"/>
      <c r="N385" s="134" t="s">
        <v>1</v>
      </c>
      <c r="O385" s="135" t="s">
        <v>39</v>
      </c>
      <c r="P385" s="136">
        <f t="shared" si="24"/>
        <v>0</v>
      </c>
      <c r="Q385" s="136">
        <f t="shared" si="25"/>
        <v>0</v>
      </c>
      <c r="R385" s="136">
        <f t="shared" si="26"/>
        <v>0</v>
      </c>
      <c r="S385" s="137">
        <v>0</v>
      </c>
      <c r="T385" s="137">
        <f t="shared" si="27"/>
        <v>0</v>
      </c>
      <c r="U385" s="137">
        <v>0</v>
      </c>
      <c r="V385" s="137">
        <f t="shared" si="28"/>
        <v>0</v>
      </c>
      <c r="W385" s="137">
        <v>0</v>
      </c>
      <c r="X385" s="137">
        <f t="shared" si="29"/>
        <v>0</v>
      </c>
      <c r="Y385" s="138" t="s">
        <v>1</v>
      </c>
      <c r="AR385" s="139" t="s">
        <v>149</v>
      </c>
      <c r="AT385" s="139" t="s">
        <v>147</v>
      </c>
      <c r="AU385" s="139" t="s">
        <v>84</v>
      </c>
      <c r="AY385" s="14" t="s">
        <v>145</v>
      </c>
      <c r="BE385" s="140">
        <f t="shared" si="30"/>
        <v>0</v>
      </c>
      <c r="BF385" s="140">
        <f t="shared" si="31"/>
        <v>0</v>
      </c>
      <c r="BG385" s="140">
        <f t="shared" si="32"/>
        <v>0</v>
      </c>
      <c r="BH385" s="140">
        <f t="shared" si="33"/>
        <v>0</v>
      </c>
      <c r="BI385" s="140">
        <f t="shared" si="34"/>
        <v>0</v>
      </c>
      <c r="BJ385" s="14" t="s">
        <v>84</v>
      </c>
      <c r="BK385" s="140">
        <f t="shared" si="35"/>
        <v>0</v>
      </c>
      <c r="BL385" s="14" t="s">
        <v>149</v>
      </c>
      <c r="BM385" s="139" t="s">
        <v>170</v>
      </c>
    </row>
    <row r="386" spans="2:65" s="12" customFormat="1" ht="12">
      <c r="B386" s="141"/>
      <c r="D386" s="142"/>
      <c r="E386" s="143"/>
      <c r="F386" s="144" t="s">
        <v>812</v>
      </c>
      <c r="H386" s="143">
        <v>137.6</v>
      </c>
      <c r="L386" s="12" t="s">
        <v>1</v>
      </c>
      <c r="M386" s="141"/>
      <c r="N386" s="145" t="s">
        <v>1</v>
      </c>
      <c r="O386" s="12" t="s">
        <v>39</v>
      </c>
      <c r="P386" s="12">
        <f t="shared" si="24"/>
        <v>0</v>
      </c>
      <c r="Q386" s="12">
        <f t="shared" si="25"/>
        <v>0</v>
      </c>
      <c r="R386" s="12">
        <f t="shared" si="26"/>
        <v>0</v>
      </c>
      <c r="S386" s="12">
        <v>0</v>
      </c>
      <c r="T386" s="12">
        <f t="shared" si="27"/>
        <v>0</v>
      </c>
      <c r="U386" s="12">
        <v>0</v>
      </c>
      <c r="V386" s="12">
        <f t="shared" si="28"/>
        <v>0</v>
      </c>
      <c r="W386" s="12">
        <v>0</v>
      </c>
      <c r="X386" s="12">
        <f t="shared" si="29"/>
        <v>0</v>
      </c>
      <c r="Y386" s="146" t="s">
        <v>1</v>
      </c>
      <c r="AR386" s="12" t="s">
        <v>149</v>
      </c>
      <c r="AT386" s="143" t="s">
        <v>147</v>
      </c>
      <c r="AU386" s="143" t="s">
        <v>84</v>
      </c>
      <c r="AY386" s="143" t="s">
        <v>145</v>
      </c>
      <c r="BE386" s="12">
        <f t="shared" si="30"/>
        <v>0</v>
      </c>
      <c r="BF386" s="12">
        <f t="shared" si="31"/>
        <v>0</v>
      </c>
      <c r="BG386" s="12">
        <f t="shared" si="32"/>
        <v>0</v>
      </c>
      <c r="BH386" s="12">
        <f t="shared" si="33"/>
        <v>0</v>
      </c>
      <c r="BI386" s="12">
        <f t="shared" si="34"/>
        <v>0</v>
      </c>
      <c r="BJ386" s="12" t="s">
        <v>84</v>
      </c>
      <c r="BK386" s="12">
        <f t="shared" si="35"/>
        <v>0</v>
      </c>
      <c r="BL386" s="12" t="s">
        <v>149</v>
      </c>
      <c r="BM386" s="12" t="s">
        <v>170</v>
      </c>
    </row>
    <row r="387" spans="2:65" s="1" customFormat="1" ht="24">
      <c r="B387" s="127"/>
      <c r="C387" s="128">
        <v>70</v>
      </c>
      <c r="D387" s="128" t="s">
        <v>147</v>
      </c>
      <c r="E387" s="129" t="s">
        <v>813</v>
      </c>
      <c r="F387" s="130" t="s">
        <v>814</v>
      </c>
      <c r="G387" s="131" t="s">
        <v>244</v>
      </c>
      <c r="H387" s="132">
        <v>253.59</v>
      </c>
      <c r="I387" s="133"/>
      <c r="J387" s="133"/>
      <c r="K387" s="133">
        <f>ROUND(P387*H387,2)</f>
        <v>0</v>
      </c>
      <c r="L387" s="130" t="s">
        <v>1</v>
      </c>
      <c r="M387" s="26"/>
      <c r="N387" s="134" t="s">
        <v>1</v>
      </c>
      <c r="O387" s="135" t="s">
        <v>39</v>
      </c>
      <c r="P387" s="136">
        <f t="shared" si="24"/>
        <v>0</v>
      </c>
      <c r="Q387" s="136">
        <f t="shared" si="25"/>
        <v>0</v>
      </c>
      <c r="R387" s="136">
        <f t="shared" si="26"/>
        <v>0</v>
      </c>
      <c r="S387" s="137">
        <v>0</v>
      </c>
      <c r="T387" s="137">
        <f t="shared" si="27"/>
        <v>0</v>
      </c>
      <c r="U387" s="137">
        <v>0</v>
      </c>
      <c r="V387" s="137">
        <f t="shared" si="28"/>
        <v>0</v>
      </c>
      <c r="W387" s="137">
        <v>0</v>
      </c>
      <c r="X387" s="137">
        <f t="shared" si="29"/>
        <v>0</v>
      </c>
      <c r="Y387" s="138" t="s">
        <v>1</v>
      </c>
      <c r="AR387" s="139" t="s">
        <v>149</v>
      </c>
      <c r="AT387" s="139" t="s">
        <v>147</v>
      </c>
      <c r="AU387" s="139" t="s">
        <v>84</v>
      </c>
      <c r="AY387" s="14" t="s">
        <v>145</v>
      </c>
      <c r="BE387" s="140">
        <f t="shared" si="30"/>
        <v>0</v>
      </c>
      <c r="BF387" s="140">
        <f t="shared" si="31"/>
        <v>0</v>
      </c>
      <c r="BG387" s="140">
        <f t="shared" si="32"/>
        <v>0</v>
      </c>
      <c r="BH387" s="140">
        <f t="shared" si="33"/>
        <v>0</v>
      </c>
      <c r="BI387" s="140">
        <f t="shared" si="34"/>
        <v>0</v>
      </c>
      <c r="BJ387" s="14" t="s">
        <v>84</v>
      </c>
      <c r="BK387" s="140">
        <f t="shared" si="35"/>
        <v>0</v>
      </c>
      <c r="BL387" s="14" t="s">
        <v>149</v>
      </c>
      <c r="BM387" s="139" t="s">
        <v>170</v>
      </c>
    </row>
    <row r="388" spans="2:65" s="12" customFormat="1" ht="12">
      <c r="B388" s="141"/>
      <c r="D388" s="142"/>
      <c r="E388" s="143"/>
      <c r="F388" s="144" t="s">
        <v>815</v>
      </c>
      <c r="H388" s="143">
        <v>253.59</v>
      </c>
      <c r="L388" s="12" t="s">
        <v>1</v>
      </c>
      <c r="M388" s="141"/>
      <c r="N388" s="145" t="s">
        <v>1</v>
      </c>
      <c r="O388" s="12" t="s">
        <v>39</v>
      </c>
      <c r="P388" s="12">
        <f t="shared" si="24"/>
        <v>0</v>
      </c>
      <c r="Q388" s="12">
        <f t="shared" si="25"/>
        <v>0</v>
      </c>
      <c r="R388" s="12">
        <f t="shared" si="26"/>
        <v>0</v>
      </c>
      <c r="S388" s="12">
        <v>0</v>
      </c>
      <c r="T388" s="12">
        <f t="shared" si="27"/>
        <v>0</v>
      </c>
      <c r="U388" s="12">
        <v>0</v>
      </c>
      <c r="V388" s="12">
        <f t="shared" si="28"/>
        <v>0</v>
      </c>
      <c r="W388" s="12">
        <v>0</v>
      </c>
      <c r="X388" s="12">
        <f t="shared" si="29"/>
        <v>0</v>
      </c>
      <c r="Y388" s="146" t="s">
        <v>1</v>
      </c>
      <c r="AR388" s="12" t="s">
        <v>149</v>
      </c>
      <c r="AT388" s="143" t="s">
        <v>147</v>
      </c>
      <c r="AU388" s="143" t="s">
        <v>84</v>
      </c>
      <c r="AY388" s="143" t="s">
        <v>145</v>
      </c>
      <c r="BE388" s="12">
        <f t="shared" si="30"/>
        <v>0</v>
      </c>
      <c r="BF388" s="12">
        <f t="shared" si="31"/>
        <v>0</v>
      </c>
      <c r="BG388" s="12">
        <f t="shared" si="32"/>
        <v>0</v>
      </c>
      <c r="BH388" s="12">
        <f t="shared" si="33"/>
        <v>0</v>
      </c>
      <c r="BI388" s="12">
        <f t="shared" si="34"/>
        <v>0</v>
      </c>
      <c r="BJ388" s="12" t="s">
        <v>84</v>
      </c>
      <c r="BK388" s="12">
        <f t="shared" si="35"/>
        <v>0</v>
      </c>
      <c r="BL388" s="12" t="s">
        <v>149</v>
      </c>
      <c r="BM388" s="12" t="s">
        <v>170</v>
      </c>
    </row>
    <row r="389" spans="2:65" s="1" customFormat="1" ht="24">
      <c r="B389" s="127"/>
      <c r="C389" s="128">
        <v>71</v>
      </c>
      <c r="D389" s="128" t="s">
        <v>147</v>
      </c>
      <c r="E389" s="129" t="s">
        <v>816</v>
      </c>
      <c r="F389" s="130" t="s">
        <v>817</v>
      </c>
      <c r="G389" s="131" t="s">
        <v>244</v>
      </c>
      <c r="H389" s="132">
        <v>325.7415</v>
      </c>
      <c r="I389" s="133"/>
      <c r="J389" s="133"/>
      <c r="K389" s="133">
        <f>ROUND(P389*H389,2)</f>
        <v>0</v>
      </c>
      <c r="L389" s="130" t="s">
        <v>1</v>
      </c>
      <c r="M389" s="26"/>
      <c r="N389" s="134" t="s">
        <v>1</v>
      </c>
      <c r="O389" s="135" t="s">
        <v>39</v>
      </c>
      <c r="P389" s="136">
        <f t="shared" si="24"/>
        <v>0</v>
      </c>
      <c r="Q389" s="136">
        <f t="shared" si="25"/>
        <v>0</v>
      </c>
      <c r="R389" s="136">
        <f t="shared" si="26"/>
        <v>0</v>
      </c>
      <c r="S389" s="137">
        <v>0</v>
      </c>
      <c r="T389" s="137">
        <f t="shared" si="27"/>
        <v>0</v>
      </c>
      <c r="U389" s="137">
        <v>0</v>
      </c>
      <c r="V389" s="137">
        <f t="shared" si="28"/>
        <v>0</v>
      </c>
      <c r="W389" s="137">
        <v>0</v>
      </c>
      <c r="X389" s="137">
        <f t="shared" si="29"/>
        <v>0</v>
      </c>
      <c r="Y389" s="138" t="s">
        <v>1</v>
      </c>
      <c r="AR389" s="139" t="s">
        <v>149</v>
      </c>
      <c r="AT389" s="139" t="s">
        <v>147</v>
      </c>
      <c r="AU389" s="139" t="s">
        <v>84</v>
      </c>
      <c r="AY389" s="14" t="s">
        <v>145</v>
      </c>
      <c r="BE389" s="140">
        <f t="shared" si="30"/>
        <v>0</v>
      </c>
      <c r="BF389" s="140">
        <f t="shared" si="31"/>
        <v>0</v>
      </c>
      <c r="BG389" s="140">
        <f t="shared" si="32"/>
        <v>0</v>
      </c>
      <c r="BH389" s="140">
        <f t="shared" si="33"/>
        <v>0</v>
      </c>
      <c r="BI389" s="140">
        <f t="shared" si="34"/>
        <v>0</v>
      </c>
      <c r="BJ389" s="14" t="s">
        <v>84</v>
      </c>
      <c r="BK389" s="140">
        <f t="shared" si="35"/>
        <v>0</v>
      </c>
      <c r="BL389" s="14" t="s">
        <v>149</v>
      </c>
      <c r="BM389" s="139" t="s">
        <v>170</v>
      </c>
    </row>
    <row r="390" spans="2:65" s="12" customFormat="1" ht="12">
      <c r="B390" s="141"/>
      <c r="D390" s="142"/>
      <c r="E390" s="143"/>
      <c r="F390" s="144" t="s">
        <v>818</v>
      </c>
      <c r="H390" s="143">
        <v>310.23</v>
      </c>
      <c r="L390" s="12" t="s">
        <v>1</v>
      </c>
      <c r="M390" s="141"/>
      <c r="N390" s="145" t="s">
        <v>1</v>
      </c>
      <c r="O390" s="12" t="s">
        <v>39</v>
      </c>
      <c r="P390" s="12">
        <f t="shared" si="24"/>
        <v>0</v>
      </c>
      <c r="Q390" s="12">
        <f t="shared" si="25"/>
        <v>0</v>
      </c>
      <c r="R390" s="12">
        <f t="shared" si="26"/>
        <v>0</v>
      </c>
      <c r="S390" s="12">
        <v>0</v>
      </c>
      <c r="T390" s="12">
        <f t="shared" si="27"/>
        <v>0</v>
      </c>
      <c r="U390" s="12">
        <v>0</v>
      </c>
      <c r="V390" s="12">
        <f t="shared" si="28"/>
        <v>0</v>
      </c>
      <c r="W390" s="12">
        <v>0</v>
      </c>
      <c r="X390" s="12">
        <f t="shared" si="29"/>
        <v>0</v>
      </c>
      <c r="Y390" s="146" t="s">
        <v>1</v>
      </c>
      <c r="AR390" s="12" t="s">
        <v>149</v>
      </c>
      <c r="AT390" s="143" t="s">
        <v>147</v>
      </c>
      <c r="AU390" s="143" t="s">
        <v>84</v>
      </c>
      <c r="AY390" s="143" t="s">
        <v>145</v>
      </c>
      <c r="BE390" s="12">
        <f t="shared" si="30"/>
        <v>0</v>
      </c>
      <c r="BF390" s="12">
        <f t="shared" si="31"/>
        <v>0</v>
      </c>
      <c r="BG390" s="12">
        <f t="shared" si="32"/>
        <v>0</v>
      </c>
      <c r="BH390" s="12">
        <f t="shared" si="33"/>
        <v>0</v>
      </c>
      <c r="BI390" s="12">
        <f t="shared" si="34"/>
        <v>0</v>
      </c>
      <c r="BJ390" s="12" t="s">
        <v>84</v>
      </c>
      <c r="BK390" s="12">
        <f t="shared" si="35"/>
        <v>0</v>
      </c>
      <c r="BL390" s="12" t="s">
        <v>149</v>
      </c>
      <c r="BM390" s="12" t="s">
        <v>170</v>
      </c>
    </row>
    <row r="391" spans="2:65" s="12" customFormat="1" ht="12">
      <c r="B391" s="141"/>
      <c r="D391" s="142"/>
      <c r="E391" s="143"/>
      <c r="F391" s="144" t="s">
        <v>819</v>
      </c>
      <c r="H391" s="143">
        <v>15.5115</v>
      </c>
      <c r="L391" s="12" t="s">
        <v>1</v>
      </c>
      <c r="M391" s="141"/>
      <c r="N391" s="145" t="s">
        <v>1</v>
      </c>
      <c r="O391" s="12" t="s">
        <v>39</v>
      </c>
      <c r="P391" s="12">
        <f t="shared" si="24"/>
        <v>0</v>
      </c>
      <c r="Q391" s="12">
        <f t="shared" si="25"/>
        <v>0</v>
      </c>
      <c r="R391" s="12">
        <f t="shared" si="26"/>
        <v>0</v>
      </c>
      <c r="S391" s="12">
        <v>0</v>
      </c>
      <c r="T391" s="12">
        <f t="shared" si="27"/>
        <v>0</v>
      </c>
      <c r="U391" s="12">
        <v>0</v>
      </c>
      <c r="V391" s="12">
        <f t="shared" si="28"/>
        <v>0</v>
      </c>
      <c r="W391" s="12">
        <v>0</v>
      </c>
      <c r="X391" s="12">
        <f t="shared" si="29"/>
        <v>0</v>
      </c>
      <c r="Y391" s="146" t="s">
        <v>1</v>
      </c>
      <c r="AR391" s="12" t="s">
        <v>149</v>
      </c>
      <c r="AT391" s="143" t="s">
        <v>147</v>
      </c>
      <c r="AU391" s="143" t="s">
        <v>84</v>
      </c>
      <c r="AY391" s="143" t="s">
        <v>145</v>
      </c>
      <c r="BE391" s="12">
        <f t="shared" si="30"/>
        <v>0</v>
      </c>
      <c r="BF391" s="12">
        <f t="shared" si="31"/>
        <v>0</v>
      </c>
      <c r="BG391" s="12">
        <f t="shared" si="32"/>
        <v>0</v>
      </c>
      <c r="BH391" s="12">
        <f t="shared" si="33"/>
        <v>0</v>
      </c>
      <c r="BI391" s="12">
        <f t="shared" si="34"/>
        <v>0</v>
      </c>
      <c r="BJ391" s="12" t="s">
        <v>84</v>
      </c>
      <c r="BK391" s="12">
        <f t="shared" si="35"/>
        <v>0</v>
      </c>
      <c r="BL391" s="12" t="s">
        <v>149</v>
      </c>
      <c r="BM391" s="12" t="s">
        <v>170</v>
      </c>
    </row>
    <row r="392" spans="2:65" s="1" customFormat="1" ht="12">
      <c r="B392" s="127"/>
      <c r="C392" s="128">
        <v>72</v>
      </c>
      <c r="D392" s="128" t="s">
        <v>147</v>
      </c>
      <c r="E392" s="129" t="s">
        <v>820</v>
      </c>
      <c r="F392" s="130" t="s">
        <v>821</v>
      </c>
      <c r="G392" s="131" t="s">
        <v>244</v>
      </c>
      <c r="H392" s="132">
        <v>323.2765</v>
      </c>
      <c r="I392" s="133"/>
      <c r="J392" s="133"/>
      <c r="K392" s="133">
        <f>ROUND(P392*H392,2)</f>
        <v>0</v>
      </c>
      <c r="L392" s="130" t="s">
        <v>1</v>
      </c>
      <c r="M392" s="26"/>
      <c r="N392" s="134" t="s">
        <v>1</v>
      </c>
      <c r="O392" s="135" t="s">
        <v>39</v>
      </c>
      <c r="P392" s="136">
        <f t="shared" si="24"/>
        <v>0</v>
      </c>
      <c r="Q392" s="136">
        <f t="shared" si="25"/>
        <v>0</v>
      </c>
      <c r="R392" s="136">
        <f t="shared" si="26"/>
        <v>0</v>
      </c>
      <c r="S392" s="137">
        <v>0</v>
      </c>
      <c r="T392" s="137">
        <f t="shared" si="27"/>
        <v>0</v>
      </c>
      <c r="U392" s="137">
        <v>0</v>
      </c>
      <c r="V392" s="137">
        <f t="shared" si="28"/>
        <v>0</v>
      </c>
      <c r="W392" s="137">
        <v>0</v>
      </c>
      <c r="X392" s="137">
        <f t="shared" si="29"/>
        <v>0</v>
      </c>
      <c r="Y392" s="138" t="s">
        <v>1</v>
      </c>
      <c r="AR392" s="139" t="s">
        <v>149</v>
      </c>
      <c r="AT392" s="139" t="s">
        <v>147</v>
      </c>
      <c r="AU392" s="139" t="s">
        <v>84</v>
      </c>
      <c r="AY392" s="14" t="s">
        <v>145</v>
      </c>
      <c r="BE392" s="140">
        <f t="shared" si="30"/>
        <v>0</v>
      </c>
      <c r="BF392" s="140">
        <f t="shared" si="31"/>
        <v>0</v>
      </c>
      <c r="BG392" s="140">
        <f t="shared" si="32"/>
        <v>0</v>
      </c>
      <c r="BH392" s="140">
        <f t="shared" si="33"/>
        <v>0</v>
      </c>
      <c r="BI392" s="140">
        <f t="shared" si="34"/>
        <v>0</v>
      </c>
      <c r="BJ392" s="14" t="s">
        <v>84</v>
      </c>
      <c r="BK392" s="140">
        <f t="shared" si="35"/>
        <v>0</v>
      </c>
      <c r="BL392" s="14" t="s">
        <v>149</v>
      </c>
      <c r="BM392" s="139" t="s">
        <v>170</v>
      </c>
    </row>
    <row r="393" spans="2:65" s="12" customFormat="1" ht="12">
      <c r="B393" s="141"/>
      <c r="D393" s="142"/>
      <c r="E393" s="143"/>
      <c r="F393" s="144" t="s">
        <v>822</v>
      </c>
      <c r="H393" s="143">
        <v>281.11</v>
      </c>
      <c r="L393" s="12" t="s">
        <v>1</v>
      </c>
      <c r="M393" s="141"/>
      <c r="N393" s="145" t="s">
        <v>1</v>
      </c>
      <c r="O393" s="12" t="s">
        <v>39</v>
      </c>
      <c r="P393" s="12">
        <f t="shared" si="24"/>
        <v>0</v>
      </c>
      <c r="Q393" s="12">
        <f t="shared" si="25"/>
        <v>0</v>
      </c>
      <c r="R393" s="12">
        <f t="shared" si="26"/>
        <v>0</v>
      </c>
      <c r="S393" s="12">
        <v>0</v>
      </c>
      <c r="T393" s="12">
        <f t="shared" si="27"/>
        <v>0</v>
      </c>
      <c r="U393" s="12">
        <v>0</v>
      </c>
      <c r="V393" s="12">
        <f t="shared" si="28"/>
        <v>0</v>
      </c>
      <c r="W393" s="12">
        <v>0</v>
      </c>
      <c r="X393" s="12">
        <f t="shared" si="29"/>
        <v>0</v>
      </c>
      <c r="Y393" s="146" t="s">
        <v>1</v>
      </c>
      <c r="AR393" s="12" t="s">
        <v>149</v>
      </c>
      <c r="AT393" s="143" t="s">
        <v>147</v>
      </c>
      <c r="AU393" s="143" t="s">
        <v>84</v>
      </c>
      <c r="AY393" s="143" t="s">
        <v>145</v>
      </c>
      <c r="BE393" s="12">
        <f t="shared" si="30"/>
        <v>0</v>
      </c>
      <c r="BF393" s="12">
        <f t="shared" si="31"/>
        <v>0</v>
      </c>
      <c r="BG393" s="12">
        <f t="shared" si="32"/>
        <v>0</v>
      </c>
      <c r="BH393" s="12">
        <f t="shared" si="33"/>
        <v>0</v>
      </c>
      <c r="BI393" s="12">
        <f t="shared" si="34"/>
        <v>0</v>
      </c>
      <c r="BJ393" s="12" t="s">
        <v>84</v>
      </c>
      <c r="BK393" s="12">
        <f t="shared" si="35"/>
        <v>0</v>
      </c>
      <c r="BL393" s="12" t="s">
        <v>149</v>
      </c>
      <c r="BM393" s="12" t="s">
        <v>170</v>
      </c>
    </row>
    <row r="394" spans="2:65" s="12" customFormat="1" ht="12">
      <c r="B394" s="141"/>
      <c r="D394" s="142"/>
      <c r="E394" s="143"/>
      <c r="F394" s="144" t="s">
        <v>823</v>
      </c>
      <c r="H394" s="143">
        <v>42.1665</v>
      </c>
      <c r="L394" s="12" t="s">
        <v>1</v>
      </c>
      <c r="M394" s="141"/>
      <c r="N394" s="145" t="s">
        <v>1</v>
      </c>
      <c r="O394" s="12" t="s">
        <v>39</v>
      </c>
      <c r="P394" s="12">
        <f t="shared" si="24"/>
        <v>0</v>
      </c>
      <c r="Q394" s="12">
        <f t="shared" si="25"/>
        <v>0</v>
      </c>
      <c r="R394" s="12">
        <f t="shared" si="26"/>
        <v>0</v>
      </c>
      <c r="S394" s="12">
        <v>0</v>
      </c>
      <c r="T394" s="12">
        <f t="shared" si="27"/>
        <v>0</v>
      </c>
      <c r="U394" s="12">
        <v>0</v>
      </c>
      <c r="V394" s="12">
        <f t="shared" si="28"/>
        <v>0</v>
      </c>
      <c r="W394" s="12">
        <v>0</v>
      </c>
      <c r="X394" s="12">
        <f t="shared" si="29"/>
        <v>0</v>
      </c>
      <c r="Y394" s="146" t="s">
        <v>1</v>
      </c>
      <c r="AR394" s="12" t="s">
        <v>149</v>
      </c>
      <c r="AT394" s="143" t="s">
        <v>147</v>
      </c>
      <c r="AU394" s="143" t="s">
        <v>84</v>
      </c>
      <c r="AY394" s="143" t="s">
        <v>145</v>
      </c>
      <c r="BE394" s="12">
        <f t="shared" si="30"/>
        <v>0</v>
      </c>
      <c r="BF394" s="12">
        <f t="shared" si="31"/>
        <v>0</v>
      </c>
      <c r="BG394" s="12">
        <f t="shared" si="32"/>
        <v>0</v>
      </c>
      <c r="BH394" s="12">
        <f t="shared" si="33"/>
        <v>0</v>
      </c>
      <c r="BI394" s="12">
        <f t="shared" si="34"/>
        <v>0</v>
      </c>
      <c r="BJ394" s="12" t="s">
        <v>84</v>
      </c>
      <c r="BK394" s="12">
        <f t="shared" si="35"/>
        <v>0</v>
      </c>
      <c r="BL394" s="12" t="s">
        <v>149</v>
      </c>
      <c r="BM394" s="12" t="s">
        <v>170</v>
      </c>
    </row>
    <row r="395" spans="2:65" s="1" customFormat="1" ht="12">
      <c r="B395" s="127"/>
      <c r="C395" s="128">
        <v>73</v>
      </c>
      <c r="D395" s="128" t="s">
        <v>147</v>
      </c>
      <c r="E395" s="129" t="s">
        <v>824</v>
      </c>
      <c r="F395" s="130" t="s">
        <v>825</v>
      </c>
      <c r="G395" s="131" t="s">
        <v>244</v>
      </c>
      <c r="H395" s="132">
        <v>278.949</v>
      </c>
      <c r="I395" s="133"/>
      <c r="J395" s="133"/>
      <c r="K395" s="133">
        <f>ROUND(P395*H395,2)</f>
        <v>0</v>
      </c>
      <c r="L395" s="130" t="s">
        <v>1</v>
      </c>
      <c r="M395" s="26"/>
      <c r="N395" s="134" t="s">
        <v>1</v>
      </c>
      <c r="O395" s="135" t="s">
        <v>39</v>
      </c>
      <c r="P395" s="136">
        <f t="shared" si="24"/>
        <v>0</v>
      </c>
      <c r="Q395" s="136">
        <f t="shared" si="25"/>
        <v>0</v>
      </c>
      <c r="R395" s="136">
        <f t="shared" si="26"/>
        <v>0</v>
      </c>
      <c r="S395" s="137">
        <v>0</v>
      </c>
      <c r="T395" s="137">
        <f t="shared" si="27"/>
        <v>0</v>
      </c>
      <c r="U395" s="137">
        <v>0</v>
      </c>
      <c r="V395" s="137">
        <f t="shared" si="28"/>
        <v>0</v>
      </c>
      <c r="W395" s="137">
        <v>0</v>
      </c>
      <c r="X395" s="137">
        <f t="shared" si="29"/>
        <v>0</v>
      </c>
      <c r="Y395" s="138" t="s">
        <v>1</v>
      </c>
      <c r="AR395" s="139" t="s">
        <v>149</v>
      </c>
      <c r="AT395" s="139" t="s">
        <v>147</v>
      </c>
      <c r="AU395" s="139" t="s">
        <v>84</v>
      </c>
      <c r="AY395" s="14" t="s">
        <v>145</v>
      </c>
      <c r="BE395" s="140">
        <f t="shared" si="30"/>
        <v>0</v>
      </c>
      <c r="BF395" s="140">
        <f t="shared" si="31"/>
        <v>0</v>
      </c>
      <c r="BG395" s="140">
        <f t="shared" si="32"/>
        <v>0</v>
      </c>
      <c r="BH395" s="140">
        <f t="shared" si="33"/>
        <v>0</v>
      </c>
      <c r="BI395" s="140">
        <f t="shared" si="34"/>
        <v>0</v>
      </c>
      <c r="BJ395" s="14" t="s">
        <v>84</v>
      </c>
      <c r="BK395" s="140">
        <f t="shared" si="35"/>
        <v>0</v>
      </c>
      <c r="BL395" s="14" t="s">
        <v>149</v>
      </c>
      <c r="BM395" s="139" t="s">
        <v>170</v>
      </c>
    </row>
    <row r="396" spans="2:65" s="12" customFormat="1" ht="12">
      <c r="B396" s="141"/>
      <c r="D396" s="142"/>
      <c r="E396" s="143"/>
      <c r="F396" s="144" t="s">
        <v>815</v>
      </c>
      <c r="H396" s="143">
        <v>253.59</v>
      </c>
      <c r="L396" s="12" t="s">
        <v>1</v>
      </c>
      <c r="M396" s="141"/>
      <c r="N396" s="145" t="s">
        <v>1</v>
      </c>
      <c r="O396" s="12" t="s">
        <v>39</v>
      </c>
      <c r="P396" s="12">
        <f t="shared" si="24"/>
        <v>0</v>
      </c>
      <c r="Q396" s="12">
        <f t="shared" si="25"/>
        <v>0</v>
      </c>
      <c r="R396" s="12">
        <f t="shared" si="26"/>
        <v>0</v>
      </c>
      <c r="S396" s="12">
        <v>0</v>
      </c>
      <c r="T396" s="12">
        <f t="shared" si="27"/>
        <v>0</v>
      </c>
      <c r="U396" s="12">
        <v>0</v>
      </c>
      <c r="V396" s="12">
        <f t="shared" si="28"/>
        <v>0</v>
      </c>
      <c r="W396" s="12">
        <v>0</v>
      </c>
      <c r="X396" s="12">
        <f t="shared" si="29"/>
        <v>0</v>
      </c>
      <c r="Y396" s="146" t="s">
        <v>1</v>
      </c>
      <c r="AR396" s="12" t="s">
        <v>149</v>
      </c>
      <c r="AT396" s="143" t="s">
        <v>147</v>
      </c>
      <c r="AU396" s="143" t="s">
        <v>84</v>
      </c>
      <c r="AY396" s="143" t="s">
        <v>145</v>
      </c>
      <c r="BE396" s="12">
        <f t="shared" si="30"/>
        <v>0</v>
      </c>
      <c r="BF396" s="12">
        <f t="shared" si="31"/>
        <v>0</v>
      </c>
      <c r="BG396" s="12">
        <f t="shared" si="32"/>
        <v>0</v>
      </c>
      <c r="BH396" s="12">
        <f t="shared" si="33"/>
        <v>0</v>
      </c>
      <c r="BI396" s="12">
        <f t="shared" si="34"/>
        <v>0</v>
      </c>
      <c r="BJ396" s="12" t="s">
        <v>84</v>
      </c>
      <c r="BK396" s="12">
        <f t="shared" si="35"/>
        <v>0</v>
      </c>
      <c r="BL396" s="12" t="s">
        <v>149</v>
      </c>
      <c r="BM396" s="12" t="s">
        <v>170</v>
      </c>
    </row>
    <row r="397" spans="2:65" s="12" customFormat="1" ht="12">
      <c r="B397" s="141"/>
      <c r="D397" s="142"/>
      <c r="E397" s="143"/>
      <c r="F397" s="144" t="s">
        <v>826</v>
      </c>
      <c r="H397" s="143">
        <v>25.359</v>
      </c>
      <c r="L397" s="12" t="s">
        <v>1</v>
      </c>
      <c r="M397" s="141"/>
      <c r="N397" s="145" t="s">
        <v>1</v>
      </c>
      <c r="O397" s="12" t="s">
        <v>39</v>
      </c>
      <c r="P397" s="12">
        <f t="shared" si="24"/>
        <v>0</v>
      </c>
      <c r="Q397" s="12">
        <f t="shared" si="25"/>
        <v>0</v>
      </c>
      <c r="R397" s="12">
        <f t="shared" si="26"/>
        <v>0</v>
      </c>
      <c r="S397" s="12">
        <v>0</v>
      </c>
      <c r="T397" s="12">
        <f t="shared" si="27"/>
        <v>0</v>
      </c>
      <c r="U397" s="12">
        <v>0</v>
      </c>
      <c r="V397" s="12">
        <f t="shared" si="28"/>
        <v>0</v>
      </c>
      <c r="W397" s="12">
        <v>0</v>
      </c>
      <c r="X397" s="12">
        <f t="shared" si="29"/>
        <v>0</v>
      </c>
      <c r="Y397" s="146" t="s">
        <v>1</v>
      </c>
      <c r="AR397" s="12" t="s">
        <v>149</v>
      </c>
      <c r="AT397" s="143" t="s">
        <v>147</v>
      </c>
      <c r="AU397" s="143" t="s">
        <v>84</v>
      </c>
      <c r="AY397" s="143" t="s">
        <v>145</v>
      </c>
      <c r="BE397" s="12">
        <f t="shared" si="30"/>
        <v>0</v>
      </c>
      <c r="BF397" s="12">
        <f t="shared" si="31"/>
        <v>0</v>
      </c>
      <c r="BG397" s="12">
        <f t="shared" si="32"/>
        <v>0</v>
      </c>
      <c r="BH397" s="12">
        <f t="shared" si="33"/>
        <v>0</v>
      </c>
      <c r="BI397" s="12">
        <f t="shared" si="34"/>
        <v>0</v>
      </c>
      <c r="BJ397" s="12" t="s">
        <v>84</v>
      </c>
      <c r="BK397" s="12">
        <f t="shared" si="35"/>
        <v>0</v>
      </c>
      <c r="BL397" s="12" t="s">
        <v>149</v>
      </c>
      <c r="BM397" s="12" t="s">
        <v>170</v>
      </c>
    </row>
    <row r="398" spans="2:65" s="1" customFormat="1" ht="16.5" customHeight="1">
      <c r="B398" s="127"/>
      <c r="C398" s="151"/>
      <c r="D398" s="151"/>
      <c r="E398" s="152" t="s">
        <v>827</v>
      </c>
      <c r="F398" s="153" t="s">
        <v>828</v>
      </c>
      <c r="G398" s="154"/>
      <c r="H398" s="155"/>
      <c r="I398" s="156"/>
      <c r="J398" s="156"/>
      <c r="K398" s="156"/>
      <c r="L398" s="153"/>
      <c r="M398" s="26"/>
      <c r="N398" s="134" t="s">
        <v>1</v>
      </c>
      <c r="O398" s="135" t="s">
        <v>39</v>
      </c>
      <c r="P398" s="136">
        <f t="shared" si="24"/>
        <v>0</v>
      </c>
      <c r="Q398" s="136">
        <f t="shared" si="25"/>
        <v>0</v>
      </c>
      <c r="R398" s="136">
        <f t="shared" si="26"/>
        <v>0</v>
      </c>
      <c r="S398" s="137">
        <v>0</v>
      </c>
      <c r="T398" s="137">
        <f t="shared" si="27"/>
        <v>0</v>
      </c>
      <c r="U398" s="137">
        <v>0</v>
      </c>
      <c r="V398" s="137">
        <f t="shared" si="28"/>
        <v>0</v>
      </c>
      <c r="W398" s="137">
        <v>0</v>
      </c>
      <c r="X398" s="137">
        <f t="shared" si="29"/>
        <v>0</v>
      </c>
      <c r="Y398" s="138" t="s">
        <v>1</v>
      </c>
      <c r="AR398" s="139" t="s">
        <v>149</v>
      </c>
      <c r="AT398" s="139" t="s">
        <v>147</v>
      </c>
      <c r="AU398" s="139" t="s">
        <v>84</v>
      </c>
      <c r="AY398" s="14" t="s">
        <v>145</v>
      </c>
      <c r="BE398" s="140">
        <f t="shared" si="30"/>
        <v>0</v>
      </c>
      <c r="BF398" s="140">
        <f t="shared" si="31"/>
        <v>0</v>
      </c>
      <c r="BG398" s="140">
        <f t="shared" si="32"/>
        <v>0</v>
      </c>
      <c r="BH398" s="140">
        <f t="shared" si="33"/>
        <v>0</v>
      </c>
      <c r="BI398" s="140">
        <f t="shared" si="34"/>
        <v>0</v>
      </c>
      <c r="BJ398" s="14" t="s">
        <v>84</v>
      </c>
      <c r="BK398" s="140">
        <f t="shared" si="35"/>
        <v>0</v>
      </c>
      <c r="BL398" s="14" t="s">
        <v>149</v>
      </c>
      <c r="BM398" s="139" t="s">
        <v>169</v>
      </c>
    </row>
    <row r="399" spans="2:65" s="1" customFormat="1" ht="12">
      <c r="B399" s="127"/>
      <c r="C399" s="128">
        <v>74</v>
      </c>
      <c r="D399" s="128" t="s">
        <v>147</v>
      </c>
      <c r="E399" s="129" t="s">
        <v>829</v>
      </c>
      <c r="F399" s="130" t="s">
        <v>830</v>
      </c>
      <c r="G399" s="131" t="s">
        <v>244</v>
      </c>
      <c r="H399" s="132">
        <v>271.29</v>
      </c>
      <c r="I399" s="133"/>
      <c r="J399" s="133"/>
      <c r="K399" s="133">
        <f>ROUND(P399*H399,2)</f>
        <v>0</v>
      </c>
      <c r="L399" s="130" t="s">
        <v>1</v>
      </c>
      <c r="M399" s="26"/>
      <c r="N399" s="134" t="s">
        <v>1</v>
      </c>
      <c r="O399" s="135" t="s">
        <v>39</v>
      </c>
      <c r="P399" s="136">
        <f t="shared" si="24"/>
        <v>0</v>
      </c>
      <c r="Q399" s="136">
        <f t="shared" si="25"/>
        <v>0</v>
      </c>
      <c r="R399" s="136">
        <f t="shared" si="26"/>
        <v>0</v>
      </c>
      <c r="S399" s="137">
        <v>0</v>
      </c>
      <c r="T399" s="137">
        <f t="shared" si="27"/>
        <v>0</v>
      </c>
      <c r="U399" s="137">
        <v>0</v>
      </c>
      <c r="V399" s="137">
        <f t="shared" si="28"/>
        <v>0</v>
      </c>
      <c r="W399" s="137">
        <v>0</v>
      </c>
      <c r="X399" s="137">
        <f t="shared" si="29"/>
        <v>0</v>
      </c>
      <c r="Y399" s="138" t="s">
        <v>1</v>
      </c>
      <c r="AR399" s="139" t="s">
        <v>149</v>
      </c>
      <c r="AT399" s="139" t="s">
        <v>147</v>
      </c>
      <c r="AU399" s="139" t="s">
        <v>84</v>
      </c>
      <c r="AY399" s="14" t="s">
        <v>145</v>
      </c>
      <c r="BE399" s="140">
        <f t="shared" si="30"/>
        <v>0</v>
      </c>
      <c r="BF399" s="140">
        <f t="shared" si="31"/>
        <v>0</v>
      </c>
      <c r="BG399" s="140">
        <f t="shared" si="32"/>
        <v>0</v>
      </c>
      <c r="BH399" s="140">
        <f t="shared" si="33"/>
        <v>0</v>
      </c>
      <c r="BI399" s="140">
        <f t="shared" si="34"/>
        <v>0</v>
      </c>
      <c r="BJ399" s="14" t="s">
        <v>84</v>
      </c>
      <c r="BK399" s="140">
        <f t="shared" si="35"/>
        <v>0</v>
      </c>
      <c r="BL399" s="14" t="s">
        <v>149</v>
      </c>
      <c r="BM399" s="139" t="s">
        <v>170</v>
      </c>
    </row>
    <row r="400" spans="2:65" s="12" customFormat="1" ht="12">
      <c r="B400" s="141"/>
      <c r="D400" s="142"/>
      <c r="E400" s="143"/>
      <c r="F400" s="144" t="s">
        <v>831</v>
      </c>
      <c r="H400" s="143">
        <v>253.59</v>
      </c>
      <c r="L400" s="12" t="s">
        <v>1</v>
      </c>
      <c r="M400" s="141"/>
      <c r="N400" s="145" t="s">
        <v>1</v>
      </c>
      <c r="O400" s="12" t="s">
        <v>39</v>
      </c>
      <c r="P400" s="12">
        <f t="shared" si="24"/>
        <v>0</v>
      </c>
      <c r="Q400" s="12">
        <f t="shared" si="25"/>
        <v>0</v>
      </c>
      <c r="R400" s="12">
        <f t="shared" si="26"/>
        <v>0</v>
      </c>
      <c r="S400" s="12">
        <v>0</v>
      </c>
      <c r="T400" s="12">
        <f t="shared" si="27"/>
        <v>0</v>
      </c>
      <c r="U400" s="12">
        <v>0</v>
      </c>
      <c r="V400" s="12">
        <f t="shared" si="28"/>
        <v>0</v>
      </c>
      <c r="W400" s="12">
        <v>0</v>
      </c>
      <c r="X400" s="12">
        <f t="shared" si="29"/>
        <v>0</v>
      </c>
      <c r="Y400" s="146" t="s">
        <v>1</v>
      </c>
      <c r="AR400" s="12" t="s">
        <v>149</v>
      </c>
      <c r="AT400" s="143" t="s">
        <v>147</v>
      </c>
      <c r="AU400" s="143" t="s">
        <v>84</v>
      </c>
      <c r="AY400" s="143" t="s">
        <v>145</v>
      </c>
      <c r="BE400" s="12">
        <f t="shared" si="30"/>
        <v>0</v>
      </c>
      <c r="BF400" s="12">
        <f t="shared" si="31"/>
        <v>0</v>
      </c>
      <c r="BG400" s="12">
        <f t="shared" si="32"/>
        <v>0</v>
      </c>
      <c r="BH400" s="12">
        <f t="shared" si="33"/>
        <v>0</v>
      </c>
      <c r="BI400" s="12">
        <f t="shared" si="34"/>
        <v>0</v>
      </c>
      <c r="BJ400" s="12" t="s">
        <v>84</v>
      </c>
      <c r="BK400" s="12">
        <f t="shared" si="35"/>
        <v>0</v>
      </c>
      <c r="BL400" s="12" t="s">
        <v>149</v>
      </c>
      <c r="BM400" s="12" t="s">
        <v>170</v>
      </c>
    </row>
    <row r="401" spans="2:65" s="12" customFormat="1" ht="12">
      <c r="B401" s="141"/>
      <c r="D401" s="142"/>
      <c r="E401" s="143"/>
      <c r="F401" s="144" t="s">
        <v>832</v>
      </c>
      <c r="H401" s="143">
        <v>17.7</v>
      </c>
      <c r="L401" s="12" t="s">
        <v>1</v>
      </c>
      <c r="M401" s="141"/>
      <c r="N401" s="145" t="s">
        <v>1</v>
      </c>
      <c r="O401" s="12" t="s">
        <v>39</v>
      </c>
      <c r="P401" s="12">
        <f t="shared" si="24"/>
        <v>0</v>
      </c>
      <c r="Q401" s="12">
        <f t="shared" si="25"/>
        <v>0</v>
      </c>
      <c r="R401" s="12">
        <f t="shared" si="26"/>
        <v>0</v>
      </c>
      <c r="S401" s="12">
        <v>0</v>
      </c>
      <c r="T401" s="12">
        <f t="shared" si="27"/>
        <v>0</v>
      </c>
      <c r="U401" s="12">
        <v>0</v>
      </c>
      <c r="V401" s="12">
        <f t="shared" si="28"/>
        <v>0</v>
      </c>
      <c r="W401" s="12">
        <v>0</v>
      </c>
      <c r="X401" s="12">
        <f t="shared" si="29"/>
        <v>0</v>
      </c>
      <c r="Y401" s="146" t="s">
        <v>1</v>
      </c>
      <c r="AR401" s="12" t="s">
        <v>149</v>
      </c>
      <c r="AT401" s="143" t="s">
        <v>147</v>
      </c>
      <c r="AU401" s="143" t="s">
        <v>84</v>
      </c>
      <c r="AY401" s="143" t="s">
        <v>145</v>
      </c>
      <c r="BE401" s="12">
        <f t="shared" si="30"/>
        <v>0</v>
      </c>
      <c r="BF401" s="12">
        <f t="shared" si="31"/>
        <v>0</v>
      </c>
      <c r="BG401" s="12">
        <f t="shared" si="32"/>
        <v>0</v>
      </c>
      <c r="BH401" s="12">
        <f t="shared" si="33"/>
        <v>0</v>
      </c>
      <c r="BI401" s="12">
        <f t="shared" si="34"/>
        <v>0</v>
      </c>
      <c r="BJ401" s="12" t="s">
        <v>84</v>
      </c>
      <c r="BK401" s="12">
        <f t="shared" si="35"/>
        <v>0</v>
      </c>
      <c r="BL401" s="12" t="s">
        <v>149</v>
      </c>
      <c r="BM401" s="12" t="s">
        <v>170</v>
      </c>
    </row>
    <row r="402" spans="2:65" s="1" customFormat="1" ht="12">
      <c r="B402" s="127"/>
      <c r="C402" s="128">
        <v>75</v>
      </c>
      <c r="D402" s="128" t="s">
        <v>147</v>
      </c>
      <c r="E402" s="129" t="s">
        <v>833</v>
      </c>
      <c r="F402" s="130" t="s">
        <v>834</v>
      </c>
      <c r="G402" s="131" t="s">
        <v>244</v>
      </c>
      <c r="H402" s="132">
        <v>253.59</v>
      </c>
      <c r="I402" s="133"/>
      <c r="J402" s="133"/>
      <c r="K402" s="133">
        <f>ROUND(P402*H402,2)</f>
        <v>0</v>
      </c>
      <c r="L402" s="130" t="s">
        <v>1</v>
      </c>
      <c r="M402" s="26"/>
      <c r="N402" s="134" t="s">
        <v>1</v>
      </c>
      <c r="O402" s="135" t="s">
        <v>39</v>
      </c>
      <c r="P402" s="136">
        <f t="shared" si="24"/>
        <v>0</v>
      </c>
      <c r="Q402" s="136">
        <f t="shared" si="25"/>
        <v>0</v>
      </c>
      <c r="R402" s="136">
        <f t="shared" si="26"/>
        <v>0</v>
      </c>
      <c r="S402" s="137">
        <v>0</v>
      </c>
      <c r="T402" s="137">
        <f t="shared" si="27"/>
        <v>0</v>
      </c>
      <c r="U402" s="137">
        <v>0</v>
      </c>
      <c r="V402" s="137">
        <f t="shared" si="28"/>
        <v>0</v>
      </c>
      <c r="W402" s="137">
        <v>0</v>
      </c>
      <c r="X402" s="137">
        <f t="shared" si="29"/>
        <v>0</v>
      </c>
      <c r="Y402" s="138" t="s">
        <v>1</v>
      </c>
      <c r="AR402" s="139" t="s">
        <v>149</v>
      </c>
      <c r="AT402" s="139" t="s">
        <v>147</v>
      </c>
      <c r="AU402" s="139" t="s">
        <v>84</v>
      </c>
      <c r="AY402" s="14" t="s">
        <v>145</v>
      </c>
      <c r="BE402" s="140">
        <f t="shared" si="30"/>
        <v>0</v>
      </c>
      <c r="BF402" s="140">
        <f t="shared" si="31"/>
        <v>0</v>
      </c>
      <c r="BG402" s="140">
        <f t="shared" si="32"/>
        <v>0</v>
      </c>
      <c r="BH402" s="140">
        <f t="shared" si="33"/>
        <v>0</v>
      </c>
      <c r="BI402" s="140">
        <f t="shared" si="34"/>
        <v>0</v>
      </c>
      <c r="BJ402" s="14" t="s">
        <v>84</v>
      </c>
      <c r="BK402" s="140">
        <f t="shared" si="35"/>
        <v>0</v>
      </c>
      <c r="BL402" s="14" t="s">
        <v>149</v>
      </c>
      <c r="BM402" s="139" t="s">
        <v>170</v>
      </c>
    </row>
    <row r="403" spans="2:65" s="12" customFormat="1" ht="12">
      <c r="B403" s="141"/>
      <c r="D403" s="142"/>
      <c r="E403" s="143"/>
      <c r="F403" s="144" t="s">
        <v>835</v>
      </c>
      <c r="H403" s="143">
        <v>253.59</v>
      </c>
      <c r="L403" s="12" t="s">
        <v>1</v>
      </c>
      <c r="M403" s="141"/>
      <c r="N403" s="145" t="s">
        <v>1</v>
      </c>
      <c r="O403" s="12" t="s">
        <v>39</v>
      </c>
      <c r="P403" s="12">
        <f t="shared" si="24"/>
        <v>0</v>
      </c>
      <c r="Q403" s="12">
        <f t="shared" si="25"/>
        <v>0</v>
      </c>
      <c r="R403" s="12">
        <f t="shared" si="26"/>
        <v>0</v>
      </c>
      <c r="S403" s="12">
        <v>0</v>
      </c>
      <c r="T403" s="12">
        <f t="shared" si="27"/>
        <v>0</v>
      </c>
      <c r="U403" s="12">
        <v>0</v>
      </c>
      <c r="V403" s="12">
        <f t="shared" si="28"/>
        <v>0</v>
      </c>
      <c r="W403" s="12">
        <v>0</v>
      </c>
      <c r="X403" s="12">
        <f t="shared" si="29"/>
        <v>0</v>
      </c>
      <c r="Y403" s="146" t="s">
        <v>1</v>
      </c>
      <c r="AR403" s="12" t="s">
        <v>149</v>
      </c>
      <c r="AT403" s="143" t="s">
        <v>147</v>
      </c>
      <c r="AU403" s="143" t="s">
        <v>84</v>
      </c>
      <c r="AY403" s="143" t="s">
        <v>145</v>
      </c>
      <c r="BE403" s="12">
        <f t="shared" si="30"/>
        <v>0</v>
      </c>
      <c r="BF403" s="12">
        <f t="shared" si="31"/>
        <v>0</v>
      </c>
      <c r="BG403" s="12">
        <f t="shared" si="32"/>
        <v>0</v>
      </c>
      <c r="BH403" s="12">
        <f t="shared" si="33"/>
        <v>0</v>
      </c>
      <c r="BI403" s="12">
        <f t="shared" si="34"/>
        <v>0</v>
      </c>
      <c r="BJ403" s="12" t="s">
        <v>84</v>
      </c>
      <c r="BK403" s="12">
        <f t="shared" si="35"/>
        <v>0</v>
      </c>
      <c r="BL403" s="12" t="s">
        <v>149</v>
      </c>
      <c r="BM403" s="12" t="s">
        <v>170</v>
      </c>
    </row>
    <row r="404" spans="2:65" s="1" customFormat="1" ht="24">
      <c r="B404" s="127"/>
      <c r="C404" s="128">
        <v>76</v>
      </c>
      <c r="D404" s="128" t="s">
        <v>147</v>
      </c>
      <c r="E404" s="129" t="s">
        <v>836</v>
      </c>
      <c r="F404" s="130" t="s">
        <v>837</v>
      </c>
      <c r="G404" s="131" t="s">
        <v>244</v>
      </c>
      <c r="H404" s="132">
        <v>266.2695</v>
      </c>
      <c r="I404" s="133"/>
      <c r="J404" s="133"/>
      <c r="K404" s="133">
        <f>ROUND(P404*H404,2)</f>
        <v>0</v>
      </c>
      <c r="L404" s="130" t="s">
        <v>1</v>
      </c>
      <c r="M404" s="26"/>
      <c r="N404" s="134" t="s">
        <v>1</v>
      </c>
      <c r="O404" s="135" t="s">
        <v>39</v>
      </c>
      <c r="P404" s="136">
        <f t="shared" si="24"/>
        <v>0</v>
      </c>
      <c r="Q404" s="136">
        <f t="shared" si="25"/>
        <v>0</v>
      </c>
      <c r="R404" s="136">
        <f t="shared" si="26"/>
        <v>0</v>
      </c>
      <c r="S404" s="137">
        <v>0</v>
      </c>
      <c r="T404" s="137">
        <f t="shared" si="27"/>
        <v>0</v>
      </c>
      <c r="U404" s="137">
        <v>0</v>
      </c>
      <c r="V404" s="137">
        <f t="shared" si="28"/>
        <v>0</v>
      </c>
      <c r="W404" s="137">
        <v>0</v>
      </c>
      <c r="X404" s="137">
        <f t="shared" si="29"/>
        <v>0</v>
      </c>
      <c r="Y404" s="138" t="s">
        <v>1</v>
      </c>
      <c r="AR404" s="139" t="s">
        <v>149</v>
      </c>
      <c r="AT404" s="139" t="s">
        <v>147</v>
      </c>
      <c r="AU404" s="139" t="s">
        <v>84</v>
      </c>
      <c r="AY404" s="14" t="s">
        <v>145</v>
      </c>
      <c r="BE404" s="140">
        <f t="shared" si="30"/>
        <v>0</v>
      </c>
      <c r="BF404" s="140">
        <f t="shared" si="31"/>
        <v>0</v>
      </c>
      <c r="BG404" s="140">
        <f t="shared" si="32"/>
        <v>0</v>
      </c>
      <c r="BH404" s="140">
        <f t="shared" si="33"/>
        <v>0</v>
      </c>
      <c r="BI404" s="140">
        <f t="shared" si="34"/>
        <v>0</v>
      </c>
      <c r="BJ404" s="14" t="s">
        <v>84</v>
      </c>
      <c r="BK404" s="140">
        <f t="shared" si="35"/>
        <v>0</v>
      </c>
      <c r="BL404" s="14" t="s">
        <v>149</v>
      </c>
      <c r="BM404" s="139" t="s">
        <v>170</v>
      </c>
    </row>
    <row r="405" spans="2:65" s="12" customFormat="1" ht="12">
      <c r="B405" s="141"/>
      <c r="D405" s="142"/>
      <c r="E405" s="143"/>
      <c r="F405" s="144" t="s">
        <v>838</v>
      </c>
      <c r="H405" s="143">
        <v>253.59</v>
      </c>
      <c r="L405" s="12" t="s">
        <v>1</v>
      </c>
      <c r="M405" s="141"/>
      <c r="N405" s="145" t="s">
        <v>1</v>
      </c>
      <c r="O405" s="12" t="s">
        <v>39</v>
      </c>
      <c r="P405" s="12">
        <f t="shared" si="24"/>
        <v>0</v>
      </c>
      <c r="Q405" s="12">
        <f t="shared" si="25"/>
        <v>0</v>
      </c>
      <c r="R405" s="12">
        <f t="shared" si="26"/>
        <v>0</v>
      </c>
      <c r="S405" s="12">
        <v>0</v>
      </c>
      <c r="T405" s="12">
        <f t="shared" si="27"/>
        <v>0</v>
      </c>
      <c r="U405" s="12">
        <v>0</v>
      </c>
      <c r="V405" s="12">
        <f t="shared" si="28"/>
        <v>0</v>
      </c>
      <c r="W405" s="12">
        <v>0</v>
      </c>
      <c r="X405" s="12">
        <f t="shared" si="29"/>
        <v>0</v>
      </c>
      <c r="Y405" s="146" t="s">
        <v>1</v>
      </c>
      <c r="AR405" s="12" t="s">
        <v>149</v>
      </c>
      <c r="AT405" s="143" t="s">
        <v>147</v>
      </c>
      <c r="AU405" s="143" t="s">
        <v>84</v>
      </c>
      <c r="AY405" s="143" t="s">
        <v>145</v>
      </c>
      <c r="BE405" s="12">
        <f t="shared" si="30"/>
        <v>0</v>
      </c>
      <c r="BF405" s="12">
        <f t="shared" si="31"/>
        <v>0</v>
      </c>
      <c r="BG405" s="12">
        <f t="shared" si="32"/>
        <v>0</v>
      </c>
      <c r="BH405" s="12">
        <f t="shared" si="33"/>
        <v>0</v>
      </c>
      <c r="BI405" s="12">
        <f t="shared" si="34"/>
        <v>0</v>
      </c>
      <c r="BJ405" s="12" t="s">
        <v>84</v>
      </c>
      <c r="BK405" s="12">
        <f t="shared" si="35"/>
        <v>0</v>
      </c>
      <c r="BL405" s="12" t="s">
        <v>149</v>
      </c>
      <c r="BM405" s="12" t="s">
        <v>170</v>
      </c>
    </row>
    <row r="406" spans="2:65" s="12" customFormat="1" ht="12">
      <c r="B406" s="141"/>
      <c r="D406" s="142"/>
      <c r="E406" s="143"/>
      <c r="F406" s="144" t="s">
        <v>786</v>
      </c>
      <c r="H406" s="143">
        <v>12.6795</v>
      </c>
      <c r="L406" s="12" t="s">
        <v>1</v>
      </c>
      <c r="M406" s="141"/>
      <c r="N406" s="145" t="s">
        <v>1</v>
      </c>
      <c r="O406" s="12" t="s">
        <v>39</v>
      </c>
      <c r="P406" s="12">
        <f t="shared" si="24"/>
        <v>0</v>
      </c>
      <c r="Q406" s="12">
        <f t="shared" si="25"/>
        <v>0</v>
      </c>
      <c r="R406" s="12">
        <f t="shared" si="26"/>
        <v>0</v>
      </c>
      <c r="S406" s="12">
        <v>0</v>
      </c>
      <c r="T406" s="12">
        <f t="shared" si="27"/>
        <v>0</v>
      </c>
      <c r="U406" s="12">
        <v>0</v>
      </c>
      <c r="V406" s="12">
        <f t="shared" si="28"/>
        <v>0</v>
      </c>
      <c r="W406" s="12">
        <v>0</v>
      </c>
      <c r="X406" s="12">
        <f t="shared" si="29"/>
        <v>0</v>
      </c>
      <c r="Y406" s="146" t="s">
        <v>1</v>
      </c>
      <c r="AR406" s="12" t="s">
        <v>149</v>
      </c>
      <c r="AT406" s="143" t="s">
        <v>147</v>
      </c>
      <c r="AU406" s="143" t="s">
        <v>84</v>
      </c>
      <c r="AY406" s="143" t="s">
        <v>145</v>
      </c>
      <c r="BE406" s="12">
        <f t="shared" si="30"/>
        <v>0</v>
      </c>
      <c r="BF406" s="12">
        <f t="shared" si="31"/>
        <v>0</v>
      </c>
      <c r="BG406" s="12">
        <f t="shared" si="32"/>
        <v>0</v>
      </c>
      <c r="BH406" s="12">
        <f t="shared" si="33"/>
        <v>0</v>
      </c>
      <c r="BI406" s="12">
        <f t="shared" si="34"/>
        <v>0</v>
      </c>
      <c r="BJ406" s="12" t="s">
        <v>84</v>
      </c>
      <c r="BK406" s="12">
        <f t="shared" si="35"/>
        <v>0</v>
      </c>
      <c r="BL406" s="12" t="s">
        <v>149</v>
      </c>
      <c r="BM406" s="12" t="s">
        <v>170</v>
      </c>
    </row>
    <row r="407" spans="2:65" s="1" customFormat="1" ht="12">
      <c r="B407" s="127"/>
      <c r="C407" s="128">
        <v>77</v>
      </c>
      <c r="D407" s="128" t="s">
        <v>147</v>
      </c>
      <c r="E407" s="129" t="s">
        <v>839</v>
      </c>
      <c r="F407" s="130" t="s">
        <v>840</v>
      </c>
      <c r="G407" s="131" t="s">
        <v>257</v>
      </c>
      <c r="H407" s="132">
        <v>28.479</v>
      </c>
      <c r="I407" s="133"/>
      <c r="J407" s="133"/>
      <c r="K407" s="133">
        <f>ROUND(P407*H407,2)</f>
        <v>0</v>
      </c>
      <c r="L407" s="130" t="s">
        <v>1</v>
      </c>
      <c r="M407" s="26"/>
      <c r="N407" s="134" t="s">
        <v>1</v>
      </c>
      <c r="O407" s="135" t="s">
        <v>39</v>
      </c>
      <c r="P407" s="136">
        <f t="shared" si="24"/>
        <v>0</v>
      </c>
      <c r="Q407" s="136">
        <f t="shared" si="25"/>
        <v>0</v>
      </c>
      <c r="R407" s="136">
        <f t="shared" si="26"/>
        <v>0</v>
      </c>
      <c r="S407" s="137">
        <v>0</v>
      </c>
      <c r="T407" s="137">
        <f t="shared" si="27"/>
        <v>0</v>
      </c>
      <c r="U407" s="137">
        <v>0</v>
      </c>
      <c r="V407" s="137">
        <f t="shared" si="28"/>
        <v>0</v>
      </c>
      <c r="W407" s="137">
        <v>0</v>
      </c>
      <c r="X407" s="137">
        <f t="shared" si="29"/>
        <v>0</v>
      </c>
      <c r="Y407" s="138" t="s">
        <v>1</v>
      </c>
      <c r="AR407" s="139" t="s">
        <v>149</v>
      </c>
      <c r="AT407" s="139" t="s">
        <v>147</v>
      </c>
      <c r="AU407" s="139" t="s">
        <v>84</v>
      </c>
      <c r="AY407" s="14" t="s">
        <v>145</v>
      </c>
      <c r="BE407" s="140">
        <f t="shared" si="30"/>
        <v>0</v>
      </c>
      <c r="BF407" s="140">
        <f t="shared" si="31"/>
        <v>0</v>
      </c>
      <c r="BG407" s="140">
        <f t="shared" si="32"/>
        <v>0</v>
      </c>
      <c r="BH407" s="140">
        <f t="shared" si="33"/>
        <v>0</v>
      </c>
      <c r="BI407" s="140">
        <f t="shared" si="34"/>
        <v>0</v>
      </c>
      <c r="BJ407" s="14" t="s">
        <v>84</v>
      </c>
      <c r="BK407" s="140">
        <f t="shared" si="35"/>
        <v>0</v>
      </c>
      <c r="BL407" s="14" t="s">
        <v>149</v>
      </c>
      <c r="BM407" s="139" t="s">
        <v>170</v>
      </c>
    </row>
    <row r="408" spans="2:65" s="12" customFormat="1" ht="12">
      <c r="B408" s="141"/>
      <c r="D408" s="142"/>
      <c r="E408" s="143"/>
      <c r="F408" s="144" t="s">
        <v>841</v>
      </c>
      <c r="H408" s="143">
        <v>25.359</v>
      </c>
      <c r="L408" s="12" t="s">
        <v>1</v>
      </c>
      <c r="M408" s="141"/>
      <c r="N408" s="145" t="s">
        <v>1</v>
      </c>
      <c r="O408" s="12" t="s">
        <v>39</v>
      </c>
      <c r="P408" s="12">
        <f t="shared" si="24"/>
        <v>0</v>
      </c>
      <c r="Q408" s="12">
        <f t="shared" si="25"/>
        <v>0</v>
      </c>
      <c r="R408" s="12">
        <f t="shared" si="26"/>
        <v>0</v>
      </c>
      <c r="S408" s="12">
        <v>0</v>
      </c>
      <c r="T408" s="12">
        <f t="shared" si="27"/>
        <v>0</v>
      </c>
      <c r="U408" s="12">
        <v>0</v>
      </c>
      <c r="V408" s="12">
        <f t="shared" si="28"/>
        <v>0</v>
      </c>
      <c r="W408" s="12">
        <v>0</v>
      </c>
      <c r="X408" s="12">
        <f t="shared" si="29"/>
        <v>0</v>
      </c>
      <c r="Y408" s="146" t="s">
        <v>1</v>
      </c>
      <c r="AR408" s="12" t="s">
        <v>149</v>
      </c>
      <c r="AT408" s="143" t="s">
        <v>147</v>
      </c>
      <c r="AU408" s="143" t="s">
        <v>84</v>
      </c>
      <c r="AY408" s="143" t="s">
        <v>145</v>
      </c>
      <c r="BE408" s="12">
        <f t="shared" si="30"/>
        <v>0</v>
      </c>
      <c r="BF408" s="12">
        <f t="shared" si="31"/>
        <v>0</v>
      </c>
      <c r="BG408" s="12">
        <f t="shared" si="32"/>
        <v>0</v>
      </c>
      <c r="BH408" s="12">
        <f t="shared" si="33"/>
        <v>0</v>
      </c>
      <c r="BI408" s="12">
        <f t="shared" si="34"/>
        <v>0</v>
      </c>
      <c r="BJ408" s="12" t="s">
        <v>84</v>
      </c>
      <c r="BK408" s="12">
        <f t="shared" si="35"/>
        <v>0</v>
      </c>
      <c r="BL408" s="12" t="s">
        <v>149</v>
      </c>
      <c r="BM408" s="12" t="s">
        <v>170</v>
      </c>
    </row>
    <row r="409" spans="2:65" s="12" customFormat="1" ht="12">
      <c r="B409" s="141"/>
      <c r="D409" s="142"/>
      <c r="E409" s="143"/>
      <c r="F409" s="144" t="s">
        <v>842</v>
      </c>
      <c r="H409" s="143">
        <v>0.531</v>
      </c>
      <c r="L409" s="12" t="s">
        <v>1</v>
      </c>
      <c r="M409" s="141"/>
      <c r="N409" s="145" t="s">
        <v>1</v>
      </c>
      <c r="O409" s="12" t="s">
        <v>39</v>
      </c>
      <c r="P409" s="12">
        <f t="shared" si="24"/>
        <v>0</v>
      </c>
      <c r="Q409" s="12">
        <f t="shared" si="25"/>
        <v>0</v>
      </c>
      <c r="R409" s="12">
        <f t="shared" si="26"/>
        <v>0</v>
      </c>
      <c r="S409" s="12">
        <v>0</v>
      </c>
      <c r="T409" s="12">
        <f t="shared" si="27"/>
        <v>0</v>
      </c>
      <c r="U409" s="12">
        <v>0</v>
      </c>
      <c r="V409" s="12">
        <f t="shared" si="28"/>
        <v>0</v>
      </c>
      <c r="W409" s="12">
        <v>0</v>
      </c>
      <c r="X409" s="12">
        <f t="shared" si="29"/>
        <v>0</v>
      </c>
      <c r="Y409" s="146" t="s">
        <v>1</v>
      </c>
      <c r="AR409" s="12" t="s">
        <v>149</v>
      </c>
      <c r="AT409" s="143" t="s">
        <v>147</v>
      </c>
      <c r="AU409" s="143" t="s">
        <v>84</v>
      </c>
      <c r="AY409" s="143" t="s">
        <v>145</v>
      </c>
      <c r="BE409" s="12">
        <f t="shared" si="30"/>
        <v>0</v>
      </c>
      <c r="BF409" s="12">
        <f t="shared" si="31"/>
        <v>0</v>
      </c>
      <c r="BG409" s="12">
        <f t="shared" si="32"/>
        <v>0</v>
      </c>
      <c r="BH409" s="12">
        <f t="shared" si="33"/>
        <v>0</v>
      </c>
      <c r="BI409" s="12">
        <f t="shared" si="34"/>
        <v>0</v>
      </c>
      <c r="BJ409" s="12" t="s">
        <v>84</v>
      </c>
      <c r="BK409" s="12">
        <f t="shared" si="35"/>
        <v>0</v>
      </c>
      <c r="BL409" s="12" t="s">
        <v>149</v>
      </c>
      <c r="BM409" s="12" t="s">
        <v>170</v>
      </c>
    </row>
    <row r="410" spans="2:65" s="12" customFormat="1" ht="12">
      <c r="B410" s="141"/>
      <c r="D410" s="142"/>
      <c r="E410" s="143"/>
      <c r="F410" s="144" t="s">
        <v>843</v>
      </c>
      <c r="H410" s="143">
        <v>2.589</v>
      </c>
      <c r="L410" s="12" t="s">
        <v>1</v>
      </c>
      <c r="M410" s="141"/>
      <c r="N410" s="145" t="s">
        <v>1</v>
      </c>
      <c r="O410" s="12" t="s">
        <v>39</v>
      </c>
      <c r="P410" s="12">
        <f t="shared" si="24"/>
        <v>0</v>
      </c>
      <c r="Q410" s="12">
        <f t="shared" si="25"/>
        <v>0</v>
      </c>
      <c r="R410" s="12">
        <f t="shared" si="26"/>
        <v>0</v>
      </c>
      <c r="S410" s="12">
        <v>0</v>
      </c>
      <c r="T410" s="12">
        <f t="shared" si="27"/>
        <v>0</v>
      </c>
      <c r="U410" s="12">
        <v>0</v>
      </c>
      <c r="V410" s="12">
        <f t="shared" si="28"/>
        <v>0</v>
      </c>
      <c r="W410" s="12">
        <v>0</v>
      </c>
      <c r="X410" s="12">
        <f t="shared" si="29"/>
        <v>0</v>
      </c>
      <c r="Y410" s="146" t="s">
        <v>1</v>
      </c>
      <c r="AR410" s="12" t="s">
        <v>149</v>
      </c>
      <c r="AT410" s="143" t="s">
        <v>147</v>
      </c>
      <c r="AU410" s="143" t="s">
        <v>84</v>
      </c>
      <c r="AY410" s="143" t="s">
        <v>145</v>
      </c>
      <c r="BE410" s="12">
        <f t="shared" si="30"/>
        <v>0</v>
      </c>
      <c r="BF410" s="12">
        <f t="shared" si="31"/>
        <v>0</v>
      </c>
      <c r="BG410" s="12">
        <f t="shared" si="32"/>
        <v>0</v>
      </c>
      <c r="BH410" s="12">
        <f t="shared" si="33"/>
        <v>0</v>
      </c>
      <c r="BI410" s="12">
        <f t="shared" si="34"/>
        <v>0</v>
      </c>
      <c r="BJ410" s="12" t="s">
        <v>84</v>
      </c>
      <c r="BK410" s="12">
        <f t="shared" si="35"/>
        <v>0</v>
      </c>
      <c r="BL410" s="12" t="s">
        <v>149</v>
      </c>
      <c r="BM410" s="12" t="s">
        <v>170</v>
      </c>
    </row>
    <row r="411" spans="2:65" s="1" customFormat="1" ht="16.5" customHeight="1">
      <c r="B411" s="127"/>
      <c r="C411" s="151"/>
      <c r="D411" s="151"/>
      <c r="E411" s="152" t="s">
        <v>1816</v>
      </c>
      <c r="F411" s="153" t="s">
        <v>1817</v>
      </c>
      <c r="G411" s="154"/>
      <c r="H411" s="155"/>
      <c r="I411" s="156"/>
      <c r="J411" s="156"/>
      <c r="K411" s="156"/>
      <c r="L411" s="153"/>
      <c r="M411" s="26"/>
      <c r="N411" s="134" t="s">
        <v>1</v>
      </c>
      <c r="O411" s="135" t="s">
        <v>39</v>
      </c>
      <c r="P411" s="136">
        <f aca="true" t="shared" si="36" ref="P411">I411+J411</f>
        <v>0</v>
      </c>
      <c r="Q411" s="136">
        <f aca="true" t="shared" si="37" ref="Q411">ROUND(I411*H411,2)</f>
        <v>0</v>
      </c>
      <c r="R411" s="136">
        <f aca="true" t="shared" si="38" ref="R411">ROUND(J411*H411,2)</f>
        <v>0</v>
      </c>
      <c r="S411" s="137">
        <v>0</v>
      </c>
      <c r="T411" s="137">
        <f aca="true" t="shared" si="39" ref="T411">S411*H411</f>
        <v>0</v>
      </c>
      <c r="U411" s="137">
        <v>0</v>
      </c>
      <c r="V411" s="137">
        <f aca="true" t="shared" si="40" ref="V411">U411*H411</f>
        <v>0</v>
      </c>
      <c r="W411" s="137">
        <v>0</v>
      </c>
      <c r="X411" s="137">
        <f aca="true" t="shared" si="41" ref="X411">W411*H411</f>
        <v>0</v>
      </c>
      <c r="Y411" s="138" t="s">
        <v>1</v>
      </c>
      <c r="AR411" s="139" t="s">
        <v>149</v>
      </c>
      <c r="AT411" s="139" t="s">
        <v>147</v>
      </c>
      <c r="AU411" s="139" t="s">
        <v>84</v>
      </c>
      <c r="AY411" s="14" t="s">
        <v>145</v>
      </c>
      <c r="BE411" s="140">
        <f aca="true" t="shared" si="42" ref="BE411">IF(O411="základní",K411,0)</f>
        <v>0</v>
      </c>
      <c r="BF411" s="140">
        <f aca="true" t="shared" si="43" ref="BF411">IF(O411="snížená",K411,0)</f>
        <v>0</v>
      </c>
      <c r="BG411" s="140">
        <f aca="true" t="shared" si="44" ref="BG411">IF(O411="zákl. přenesená",K411,0)</f>
        <v>0</v>
      </c>
      <c r="BH411" s="140">
        <f aca="true" t="shared" si="45" ref="BH411">IF(O411="sníž. přenesená",K411,0)</f>
        <v>0</v>
      </c>
      <c r="BI411" s="140">
        <f aca="true" t="shared" si="46" ref="BI411">IF(O411="nulová",K411,0)</f>
        <v>0</v>
      </c>
      <c r="BJ411" s="14" t="s">
        <v>84</v>
      </c>
      <c r="BK411" s="140">
        <f aca="true" t="shared" si="47" ref="BK411">ROUND(P411*H411,2)</f>
        <v>0</v>
      </c>
      <c r="BL411" s="14" t="s">
        <v>149</v>
      </c>
      <c r="BM411" s="139" t="s">
        <v>169</v>
      </c>
    </row>
    <row r="412" spans="2:65" s="1" customFormat="1" ht="12">
      <c r="B412" s="127"/>
      <c r="C412" s="202" t="s">
        <v>1815</v>
      </c>
      <c r="D412" s="202" t="s">
        <v>147</v>
      </c>
      <c r="E412" s="203" t="s">
        <v>1819</v>
      </c>
      <c r="F412" s="204" t="s">
        <v>1820</v>
      </c>
      <c r="G412" s="205" t="s">
        <v>244</v>
      </c>
      <c r="H412" s="206">
        <v>30.725</v>
      </c>
      <c r="I412" s="207"/>
      <c r="J412" s="207"/>
      <c r="K412" s="207">
        <f>ROUND(P412*H412,2)</f>
        <v>0</v>
      </c>
      <c r="L412" s="204" t="s">
        <v>1</v>
      </c>
      <c r="M412" s="26"/>
      <c r="N412" s="134" t="s">
        <v>1</v>
      </c>
      <c r="O412" s="135" t="s">
        <v>39</v>
      </c>
      <c r="P412" s="136">
        <f aca="true" t="shared" si="48" ref="P412:P416">I412+J412</f>
        <v>0</v>
      </c>
      <c r="Q412" s="136">
        <f aca="true" t="shared" si="49" ref="Q412:Q416">ROUND(I412*H412,2)</f>
        <v>0</v>
      </c>
      <c r="R412" s="136">
        <f aca="true" t="shared" si="50" ref="R412:R416">ROUND(J412*H412,2)</f>
        <v>0</v>
      </c>
      <c r="S412" s="137">
        <v>0</v>
      </c>
      <c r="T412" s="137">
        <f aca="true" t="shared" si="51" ref="T412:T416">S412*H412</f>
        <v>0</v>
      </c>
      <c r="U412" s="137">
        <v>0</v>
      </c>
      <c r="V412" s="137">
        <f aca="true" t="shared" si="52" ref="V412:V416">U412*H412</f>
        <v>0</v>
      </c>
      <c r="W412" s="137">
        <v>0</v>
      </c>
      <c r="X412" s="137">
        <f aca="true" t="shared" si="53" ref="X412:X416">W412*H412</f>
        <v>0</v>
      </c>
      <c r="Y412" s="138" t="s">
        <v>1</v>
      </c>
      <c r="AR412" s="139" t="s">
        <v>149</v>
      </c>
      <c r="AT412" s="139" t="s">
        <v>147</v>
      </c>
      <c r="AU412" s="139" t="s">
        <v>84</v>
      </c>
      <c r="AY412" s="14" t="s">
        <v>145</v>
      </c>
      <c r="BE412" s="140">
        <f aca="true" t="shared" si="54" ref="BE412:BE416">IF(O412="základní",K412,0)</f>
        <v>0</v>
      </c>
      <c r="BF412" s="140">
        <f aca="true" t="shared" si="55" ref="BF412:BF416">IF(O412="snížená",K412,0)</f>
        <v>0</v>
      </c>
      <c r="BG412" s="140">
        <f aca="true" t="shared" si="56" ref="BG412:BG416">IF(O412="zákl. přenesená",K412,0)</f>
        <v>0</v>
      </c>
      <c r="BH412" s="140">
        <f aca="true" t="shared" si="57" ref="BH412:BH416">IF(O412="sníž. přenesená",K412,0)</f>
        <v>0</v>
      </c>
      <c r="BI412" s="140">
        <f aca="true" t="shared" si="58" ref="BI412:BI416">IF(O412="nulová",K412,0)</f>
        <v>0</v>
      </c>
      <c r="BJ412" s="14" t="s">
        <v>84</v>
      </c>
      <c r="BK412" s="140">
        <f aca="true" t="shared" si="59" ref="BK412:BK416">ROUND(P412*H412,2)</f>
        <v>0</v>
      </c>
      <c r="BL412" s="14" t="s">
        <v>149</v>
      </c>
      <c r="BM412" s="139" t="s">
        <v>170</v>
      </c>
    </row>
    <row r="413" spans="2:65" s="12" customFormat="1" ht="12">
      <c r="B413" s="141"/>
      <c r="D413" s="142"/>
      <c r="E413" s="143"/>
      <c r="F413" s="150" t="s">
        <v>1821</v>
      </c>
      <c r="H413" s="143">
        <v>13.125</v>
      </c>
      <c r="L413" s="12" t="s">
        <v>1</v>
      </c>
      <c r="M413" s="141"/>
      <c r="N413" s="145" t="s">
        <v>1</v>
      </c>
      <c r="O413" s="12" t="s">
        <v>39</v>
      </c>
      <c r="P413" s="12">
        <f t="shared" si="48"/>
        <v>0</v>
      </c>
      <c r="Q413" s="12">
        <f t="shared" si="49"/>
        <v>0</v>
      </c>
      <c r="R413" s="12">
        <f t="shared" si="50"/>
        <v>0</v>
      </c>
      <c r="S413" s="12">
        <v>0</v>
      </c>
      <c r="T413" s="12">
        <f t="shared" si="51"/>
        <v>0</v>
      </c>
      <c r="U413" s="12">
        <v>0</v>
      </c>
      <c r="V413" s="12">
        <f t="shared" si="52"/>
        <v>0</v>
      </c>
      <c r="W413" s="12">
        <v>0</v>
      </c>
      <c r="X413" s="12">
        <f t="shared" si="53"/>
        <v>0</v>
      </c>
      <c r="Y413" s="146" t="s">
        <v>1</v>
      </c>
      <c r="AR413" s="12" t="s">
        <v>149</v>
      </c>
      <c r="AT413" s="143" t="s">
        <v>147</v>
      </c>
      <c r="AU413" s="143" t="s">
        <v>84</v>
      </c>
      <c r="AY413" s="143" t="s">
        <v>145</v>
      </c>
      <c r="BE413" s="12">
        <f t="shared" si="54"/>
        <v>0</v>
      </c>
      <c r="BF413" s="12">
        <f t="shared" si="55"/>
        <v>0</v>
      </c>
      <c r="BG413" s="12">
        <f t="shared" si="56"/>
        <v>0</v>
      </c>
      <c r="BH413" s="12">
        <f t="shared" si="57"/>
        <v>0</v>
      </c>
      <c r="BI413" s="12">
        <f t="shared" si="58"/>
        <v>0</v>
      </c>
      <c r="BJ413" s="12" t="s">
        <v>84</v>
      </c>
      <c r="BK413" s="12">
        <f t="shared" si="59"/>
        <v>0</v>
      </c>
      <c r="BL413" s="12" t="s">
        <v>149</v>
      </c>
      <c r="BM413" s="12" t="s">
        <v>170</v>
      </c>
    </row>
    <row r="414" spans="2:65" s="12" customFormat="1" ht="12">
      <c r="B414" s="141"/>
      <c r="D414" s="142"/>
      <c r="E414" s="143"/>
      <c r="F414" s="150" t="s">
        <v>1822</v>
      </c>
      <c r="H414" s="143">
        <v>17.16</v>
      </c>
      <c r="L414" s="12" t="s">
        <v>1</v>
      </c>
      <c r="M414" s="141"/>
      <c r="N414" s="145" t="s">
        <v>1</v>
      </c>
      <c r="O414" s="12" t="s">
        <v>39</v>
      </c>
      <c r="P414" s="12">
        <f t="shared" si="48"/>
        <v>0</v>
      </c>
      <c r="Q414" s="12">
        <f t="shared" si="49"/>
        <v>0</v>
      </c>
      <c r="R414" s="12">
        <f t="shared" si="50"/>
        <v>0</v>
      </c>
      <c r="S414" s="12">
        <v>0</v>
      </c>
      <c r="T414" s="12">
        <f t="shared" si="51"/>
        <v>0</v>
      </c>
      <c r="U414" s="12">
        <v>0</v>
      </c>
      <c r="V414" s="12">
        <f t="shared" si="52"/>
        <v>0</v>
      </c>
      <c r="W414" s="12">
        <v>0</v>
      </c>
      <c r="X414" s="12">
        <f t="shared" si="53"/>
        <v>0</v>
      </c>
      <c r="Y414" s="146" t="s">
        <v>1</v>
      </c>
      <c r="AR414" s="12" t="s">
        <v>149</v>
      </c>
      <c r="AT414" s="143" t="s">
        <v>147</v>
      </c>
      <c r="AU414" s="143" t="s">
        <v>84</v>
      </c>
      <c r="AY414" s="143" t="s">
        <v>145</v>
      </c>
      <c r="BE414" s="12">
        <f t="shared" si="54"/>
        <v>0</v>
      </c>
      <c r="BF414" s="12">
        <f t="shared" si="55"/>
        <v>0</v>
      </c>
      <c r="BG414" s="12">
        <f t="shared" si="56"/>
        <v>0</v>
      </c>
      <c r="BH414" s="12">
        <f t="shared" si="57"/>
        <v>0</v>
      </c>
      <c r="BI414" s="12">
        <f t="shared" si="58"/>
        <v>0</v>
      </c>
      <c r="BJ414" s="12" t="s">
        <v>84</v>
      </c>
      <c r="BK414" s="12">
        <f t="shared" si="59"/>
        <v>0</v>
      </c>
      <c r="BL414" s="12" t="s">
        <v>149</v>
      </c>
      <c r="BM414" s="12" t="s">
        <v>170</v>
      </c>
    </row>
    <row r="415" spans="2:65" s="1" customFormat="1" ht="12">
      <c r="B415" s="127"/>
      <c r="C415" s="202" t="s">
        <v>1823</v>
      </c>
      <c r="D415" s="202" t="s">
        <v>147</v>
      </c>
      <c r="E415" s="203" t="s">
        <v>1824</v>
      </c>
      <c r="F415" s="204" t="s">
        <v>1825</v>
      </c>
      <c r="G415" s="205" t="s">
        <v>244</v>
      </c>
      <c r="H415" s="206">
        <v>30.725</v>
      </c>
      <c r="I415" s="207"/>
      <c r="J415" s="207"/>
      <c r="K415" s="207">
        <f>ROUND(P415*H415,2)</f>
        <v>0</v>
      </c>
      <c r="L415" s="204" t="s">
        <v>1</v>
      </c>
      <c r="M415" s="26"/>
      <c r="N415" s="134" t="s">
        <v>1</v>
      </c>
      <c r="O415" s="135" t="s">
        <v>39</v>
      </c>
      <c r="P415" s="136">
        <f t="shared" si="48"/>
        <v>0</v>
      </c>
      <c r="Q415" s="136">
        <f t="shared" si="49"/>
        <v>0</v>
      </c>
      <c r="R415" s="136">
        <f t="shared" si="50"/>
        <v>0</v>
      </c>
      <c r="S415" s="137">
        <v>0</v>
      </c>
      <c r="T415" s="137">
        <f t="shared" si="51"/>
        <v>0</v>
      </c>
      <c r="U415" s="137">
        <v>0</v>
      </c>
      <c r="V415" s="137">
        <f t="shared" si="52"/>
        <v>0</v>
      </c>
      <c r="W415" s="137">
        <v>0</v>
      </c>
      <c r="X415" s="137">
        <f t="shared" si="53"/>
        <v>0</v>
      </c>
      <c r="Y415" s="138" t="s">
        <v>1</v>
      </c>
      <c r="AR415" s="139" t="s">
        <v>149</v>
      </c>
      <c r="AT415" s="139" t="s">
        <v>147</v>
      </c>
      <c r="AU415" s="139" t="s">
        <v>84</v>
      </c>
      <c r="AY415" s="14" t="s">
        <v>145</v>
      </c>
      <c r="BE415" s="140">
        <f t="shared" si="54"/>
        <v>0</v>
      </c>
      <c r="BF415" s="140">
        <f t="shared" si="55"/>
        <v>0</v>
      </c>
      <c r="BG415" s="140">
        <f t="shared" si="56"/>
        <v>0</v>
      </c>
      <c r="BH415" s="140">
        <f t="shared" si="57"/>
        <v>0</v>
      </c>
      <c r="BI415" s="140">
        <f t="shared" si="58"/>
        <v>0</v>
      </c>
      <c r="BJ415" s="14" t="s">
        <v>84</v>
      </c>
      <c r="BK415" s="140">
        <f t="shared" si="59"/>
        <v>0</v>
      </c>
      <c r="BL415" s="14" t="s">
        <v>149</v>
      </c>
      <c r="BM415" s="139" t="s">
        <v>170</v>
      </c>
    </row>
    <row r="416" spans="2:65" s="1" customFormat="1" ht="12">
      <c r="B416" s="127"/>
      <c r="C416" s="202" t="s">
        <v>1818</v>
      </c>
      <c r="D416" s="202" t="s">
        <v>147</v>
      </c>
      <c r="E416" s="203" t="s">
        <v>839</v>
      </c>
      <c r="F416" s="204" t="s">
        <v>1826</v>
      </c>
      <c r="G416" s="205" t="s">
        <v>257</v>
      </c>
      <c r="H416" s="206">
        <v>31.64675</v>
      </c>
      <c r="I416" s="207"/>
      <c r="J416" s="207"/>
      <c r="K416" s="207">
        <f>ROUND(P416*H416,2)</f>
        <v>0</v>
      </c>
      <c r="L416" s="204" t="s">
        <v>1</v>
      </c>
      <c r="M416" s="26"/>
      <c r="N416" s="134" t="s">
        <v>1</v>
      </c>
      <c r="O416" s="135" t="s">
        <v>39</v>
      </c>
      <c r="P416" s="136">
        <f t="shared" si="48"/>
        <v>0</v>
      </c>
      <c r="Q416" s="136">
        <f t="shared" si="49"/>
        <v>0</v>
      </c>
      <c r="R416" s="136">
        <f t="shared" si="50"/>
        <v>0</v>
      </c>
      <c r="S416" s="137">
        <v>0</v>
      </c>
      <c r="T416" s="137">
        <f t="shared" si="51"/>
        <v>0</v>
      </c>
      <c r="U416" s="137">
        <v>0</v>
      </c>
      <c r="V416" s="137">
        <f t="shared" si="52"/>
        <v>0</v>
      </c>
      <c r="W416" s="137">
        <v>0</v>
      </c>
      <c r="X416" s="137">
        <f t="shared" si="53"/>
        <v>0</v>
      </c>
      <c r="Y416" s="138" t="s">
        <v>1</v>
      </c>
      <c r="AR416" s="139" t="s">
        <v>149</v>
      </c>
      <c r="AT416" s="139" t="s">
        <v>147</v>
      </c>
      <c r="AU416" s="139" t="s">
        <v>84</v>
      </c>
      <c r="AY416" s="14" t="s">
        <v>145</v>
      </c>
      <c r="BE416" s="140">
        <f t="shared" si="54"/>
        <v>0</v>
      </c>
      <c r="BF416" s="140">
        <f t="shared" si="55"/>
        <v>0</v>
      </c>
      <c r="BG416" s="140">
        <f t="shared" si="56"/>
        <v>0</v>
      </c>
      <c r="BH416" s="140">
        <f t="shared" si="57"/>
        <v>0</v>
      </c>
      <c r="BI416" s="140">
        <f t="shared" si="58"/>
        <v>0</v>
      </c>
      <c r="BJ416" s="14" t="s">
        <v>84</v>
      </c>
      <c r="BK416" s="140">
        <f t="shared" si="59"/>
        <v>0</v>
      </c>
      <c r="BL416" s="14" t="s">
        <v>149</v>
      </c>
      <c r="BM416" s="139" t="s">
        <v>170</v>
      </c>
    </row>
    <row r="417" spans="2:65" s="12" customFormat="1" ht="12">
      <c r="B417" s="141"/>
      <c r="D417" s="142"/>
      <c r="E417" s="143"/>
      <c r="F417" s="150" t="s">
        <v>1827</v>
      </c>
      <c r="H417" s="143">
        <v>30.725</v>
      </c>
      <c r="L417" s="12" t="s">
        <v>1</v>
      </c>
      <c r="M417" s="141"/>
      <c r="N417" s="145" t="s">
        <v>1</v>
      </c>
      <c r="O417" s="12" t="s">
        <v>39</v>
      </c>
      <c r="P417" s="12">
        <f aca="true" t="shared" si="60" ref="P417:P418">I417+J417</f>
        <v>0</v>
      </c>
      <c r="Q417" s="12">
        <f aca="true" t="shared" si="61" ref="Q417:Q418">ROUND(I417*H417,2)</f>
        <v>0</v>
      </c>
      <c r="R417" s="12">
        <f aca="true" t="shared" si="62" ref="R417:R418">ROUND(J417*H417,2)</f>
        <v>0</v>
      </c>
      <c r="S417" s="12">
        <v>0</v>
      </c>
      <c r="T417" s="12">
        <f aca="true" t="shared" si="63" ref="T417:T418">S417*H417</f>
        <v>0</v>
      </c>
      <c r="U417" s="12">
        <v>0</v>
      </c>
      <c r="V417" s="12">
        <f aca="true" t="shared" si="64" ref="V417:V418">U417*H417</f>
        <v>0</v>
      </c>
      <c r="W417" s="12">
        <v>0</v>
      </c>
      <c r="X417" s="12">
        <f aca="true" t="shared" si="65" ref="X417:X418">W417*H417</f>
        <v>0</v>
      </c>
      <c r="Y417" s="146" t="s">
        <v>1</v>
      </c>
      <c r="AR417" s="12" t="s">
        <v>149</v>
      </c>
      <c r="AT417" s="143" t="s">
        <v>147</v>
      </c>
      <c r="AU417" s="143" t="s">
        <v>84</v>
      </c>
      <c r="AY417" s="143" t="s">
        <v>145</v>
      </c>
      <c r="BE417" s="12">
        <f aca="true" t="shared" si="66" ref="BE417:BE418">IF(O417="základní",K417,0)</f>
        <v>0</v>
      </c>
      <c r="BF417" s="12">
        <f aca="true" t="shared" si="67" ref="BF417:BF418">IF(O417="snížená",K417,0)</f>
        <v>0</v>
      </c>
      <c r="BG417" s="12">
        <f aca="true" t="shared" si="68" ref="BG417:BG418">IF(O417="zákl. přenesená",K417,0)</f>
        <v>0</v>
      </c>
      <c r="BH417" s="12">
        <f aca="true" t="shared" si="69" ref="BH417:BH418">IF(O417="sníž. přenesená",K417,0)</f>
        <v>0</v>
      </c>
      <c r="BI417" s="12">
        <f aca="true" t="shared" si="70" ref="BI417:BI418">IF(O417="nulová",K417,0)</f>
        <v>0</v>
      </c>
      <c r="BJ417" s="12" t="s">
        <v>84</v>
      </c>
      <c r="BK417" s="12">
        <f aca="true" t="shared" si="71" ref="BK417:BK418">ROUND(P417*H417,2)</f>
        <v>0</v>
      </c>
      <c r="BL417" s="12" t="s">
        <v>149</v>
      </c>
      <c r="BM417" s="12" t="s">
        <v>170</v>
      </c>
    </row>
    <row r="418" spans="2:65" s="12" customFormat="1" ht="12">
      <c r="B418" s="141"/>
      <c r="D418" s="142"/>
      <c r="E418" s="143"/>
      <c r="F418" s="150" t="s">
        <v>701</v>
      </c>
      <c r="H418" s="143">
        <v>0.92175</v>
      </c>
      <c r="L418" s="12" t="s">
        <v>1</v>
      </c>
      <c r="M418" s="141"/>
      <c r="N418" s="145" t="s">
        <v>1</v>
      </c>
      <c r="O418" s="12" t="s">
        <v>39</v>
      </c>
      <c r="P418" s="12">
        <f t="shared" si="60"/>
        <v>0</v>
      </c>
      <c r="Q418" s="12">
        <f t="shared" si="61"/>
        <v>0</v>
      </c>
      <c r="R418" s="12">
        <f t="shared" si="62"/>
        <v>0</v>
      </c>
      <c r="S418" s="12">
        <v>0</v>
      </c>
      <c r="T418" s="12">
        <f t="shared" si="63"/>
        <v>0</v>
      </c>
      <c r="U418" s="12">
        <v>0</v>
      </c>
      <c r="V418" s="12">
        <f t="shared" si="64"/>
        <v>0</v>
      </c>
      <c r="W418" s="12">
        <v>0</v>
      </c>
      <c r="X418" s="12">
        <f t="shared" si="65"/>
        <v>0</v>
      </c>
      <c r="Y418" s="146" t="s">
        <v>1</v>
      </c>
      <c r="AR418" s="12" t="s">
        <v>149</v>
      </c>
      <c r="AT418" s="143" t="s">
        <v>147</v>
      </c>
      <c r="AU418" s="143" t="s">
        <v>84</v>
      </c>
      <c r="AY418" s="143" t="s">
        <v>145</v>
      </c>
      <c r="BE418" s="12">
        <f t="shared" si="66"/>
        <v>0</v>
      </c>
      <c r="BF418" s="12">
        <f t="shared" si="67"/>
        <v>0</v>
      </c>
      <c r="BG418" s="12">
        <f t="shared" si="68"/>
        <v>0</v>
      </c>
      <c r="BH418" s="12">
        <f t="shared" si="69"/>
        <v>0</v>
      </c>
      <c r="BI418" s="12">
        <f t="shared" si="70"/>
        <v>0</v>
      </c>
      <c r="BJ418" s="12" t="s">
        <v>84</v>
      </c>
      <c r="BK418" s="12">
        <f t="shared" si="71"/>
        <v>0</v>
      </c>
      <c r="BL418" s="12" t="s">
        <v>149</v>
      </c>
      <c r="BM418" s="12" t="s">
        <v>170</v>
      </c>
    </row>
    <row r="419" spans="2:65" s="1" customFormat="1" ht="16.5" customHeight="1">
      <c r="B419" s="127"/>
      <c r="C419" s="151"/>
      <c r="D419" s="151"/>
      <c r="E419" s="152" t="s">
        <v>844</v>
      </c>
      <c r="F419" s="153" t="s">
        <v>845</v>
      </c>
      <c r="G419" s="154"/>
      <c r="H419" s="155"/>
      <c r="I419" s="156"/>
      <c r="J419" s="156"/>
      <c r="K419" s="156"/>
      <c r="L419" s="153"/>
      <c r="M419" s="26"/>
      <c r="N419" s="134" t="s">
        <v>1</v>
      </c>
      <c r="O419" s="135" t="s">
        <v>39</v>
      </c>
      <c r="P419" s="136">
        <f t="shared" si="24"/>
        <v>0</v>
      </c>
      <c r="Q419" s="136">
        <f t="shared" si="25"/>
        <v>0</v>
      </c>
      <c r="R419" s="136">
        <f t="shared" si="26"/>
        <v>0</v>
      </c>
      <c r="S419" s="137">
        <v>0</v>
      </c>
      <c r="T419" s="137">
        <f t="shared" si="27"/>
        <v>0</v>
      </c>
      <c r="U419" s="137">
        <v>0</v>
      </c>
      <c r="V419" s="137">
        <f t="shared" si="28"/>
        <v>0</v>
      </c>
      <c r="W419" s="137">
        <v>0</v>
      </c>
      <c r="X419" s="137">
        <f t="shared" si="29"/>
        <v>0</v>
      </c>
      <c r="Y419" s="138" t="s">
        <v>1</v>
      </c>
      <c r="AR419" s="139" t="s">
        <v>149</v>
      </c>
      <c r="AT419" s="139" t="s">
        <v>147</v>
      </c>
      <c r="AU419" s="139" t="s">
        <v>84</v>
      </c>
      <c r="AY419" s="14" t="s">
        <v>145</v>
      </c>
      <c r="BE419" s="140">
        <f t="shared" si="30"/>
        <v>0</v>
      </c>
      <c r="BF419" s="140">
        <f t="shared" si="31"/>
        <v>0</v>
      </c>
      <c r="BG419" s="140">
        <f t="shared" si="32"/>
        <v>0</v>
      </c>
      <c r="BH419" s="140">
        <f t="shared" si="33"/>
        <v>0</v>
      </c>
      <c r="BI419" s="140">
        <f t="shared" si="34"/>
        <v>0</v>
      </c>
      <c r="BJ419" s="14" t="s">
        <v>84</v>
      </c>
      <c r="BK419" s="140">
        <f t="shared" si="35"/>
        <v>0</v>
      </c>
      <c r="BL419" s="14" t="s">
        <v>149</v>
      </c>
      <c r="BM419" s="139" t="s">
        <v>169</v>
      </c>
    </row>
    <row r="420" spans="2:65" s="1" customFormat="1" ht="12">
      <c r="B420" s="127"/>
      <c r="C420" s="128">
        <v>78</v>
      </c>
      <c r="D420" s="128" t="s">
        <v>147</v>
      </c>
      <c r="E420" s="129" t="s">
        <v>846</v>
      </c>
      <c r="F420" s="130" t="s">
        <v>847</v>
      </c>
      <c r="G420" s="131" t="s">
        <v>458</v>
      </c>
      <c r="H420" s="132">
        <v>1</v>
      </c>
      <c r="I420" s="133"/>
      <c r="J420" s="133"/>
      <c r="K420" s="133">
        <f>ROUND(P420*H420,2)</f>
        <v>0</v>
      </c>
      <c r="L420" s="130" t="s">
        <v>1</v>
      </c>
      <c r="M420" s="26"/>
      <c r="N420" s="134" t="s">
        <v>1</v>
      </c>
      <c r="O420" s="135" t="s">
        <v>39</v>
      </c>
      <c r="P420" s="136">
        <f t="shared" si="24"/>
        <v>0</v>
      </c>
      <c r="Q420" s="136">
        <f t="shared" si="25"/>
        <v>0</v>
      </c>
      <c r="R420" s="136">
        <f t="shared" si="26"/>
        <v>0</v>
      </c>
      <c r="S420" s="137">
        <v>0</v>
      </c>
      <c r="T420" s="137">
        <f t="shared" si="27"/>
        <v>0</v>
      </c>
      <c r="U420" s="137">
        <v>0</v>
      </c>
      <c r="V420" s="137">
        <f t="shared" si="28"/>
        <v>0</v>
      </c>
      <c r="W420" s="137">
        <v>0</v>
      </c>
      <c r="X420" s="137">
        <f t="shared" si="29"/>
        <v>0</v>
      </c>
      <c r="Y420" s="138" t="s">
        <v>1</v>
      </c>
      <c r="AR420" s="139" t="s">
        <v>149</v>
      </c>
      <c r="AT420" s="139" t="s">
        <v>147</v>
      </c>
      <c r="AU420" s="139" t="s">
        <v>84</v>
      </c>
      <c r="AY420" s="14" t="s">
        <v>145</v>
      </c>
      <c r="BE420" s="140">
        <f t="shared" si="30"/>
        <v>0</v>
      </c>
      <c r="BF420" s="140">
        <f t="shared" si="31"/>
        <v>0</v>
      </c>
      <c r="BG420" s="140">
        <f t="shared" si="32"/>
        <v>0</v>
      </c>
      <c r="BH420" s="140">
        <f t="shared" si="33"/>
        <v>0</v>
      </c>
      <c r="BI420" s="140">
        <f t="shared" si="34"/>
        <v>0</v>
      </c>
      <c r="BJ420" s="14" t="s">
        <v>84</v>
      </c>
      <c r="BK420" s="140">
        <f t="shared" si="35"/>
        <v>0</v>
      </c>
      <c r="BL420" s="14" t="s">
        <v>149</v>
      </c>
      <c r="BM420" s="139" t="s">
        <v>170</v>
      </c>
    </row>
    <row r="421" spans="2:65" s="12" customFormat="1" ht="12">
      <c r="B421" s="141"/>
      <c r="D421" s="142"/>
      <c r="E421" s="143"/>
      <c r="F421" s="144" t="s">
        <v>848</v>
      </c>
      <c r="H421" s="143">
        <v>1</v>
      </c>
      <c r="L421" s="12" t="s">
        <v>1</v>
      </c>
      <c r="M421" s="141"/>
      <c r="N421" s="145" t="s">
        <v>1</v>
      </c>
      <c r="O421" s="12" t="s">
        <v>39</v>
      </c>
      <c r="P421" s="12">
        <f aca="true" t="shared" si="72" ref="P421:P455">I421+J421</f>
        <v>0</v>
      </c>
      <c r="Q421" s="12">
        <f aca="true" t="shared" si="73" ref="Q421:Q455">ROUND(I421*H421,2)</f>
        <v>0</v>
      </c>
      <c r="R421" s="12">
        <f aca="true" t="shared" si="74" ref="R421:R455">ROUND(J421*H421,2)</f>
        <v>0</v>
      </c>
      <c r="S421" s="12">
        <v>0</v>
      </c>
      <c r="T421" s="12">
        <f aca="true" t="shared" si="75" ref="T421:T455">S421*H421</f>
        <v>0</v>
      </c>
      <c r="U421" s="12">
        <v>0</v>
      </c>
      <c r="V421" s="12">
        <f aca="true" t="shared" si="76" ref="V421:V455">U421*H421</f>
        <v>0</v>
      </c>
      <c r="W421" s="12">
        <v>0</v>
      </c>
      <c r="X421" s="12">
        <f aca="true" t="shared" si="77" ref="X421:X455">W421*H421</f>
        <v>0</v>
      </c>
      <c r="Y421" s="146" t="s">
        <v>1</v>
      </c>
      <c r="AR421" s="12" t="s">
        <v>149</v>
      </c>
      <c r="AT421" s="143" t="s">
        <v>147</v>
      </c>
      <c r="AU421" s="143" t="s">
        <v>84</v>
      </c>
      <c r="AY421" s="143" t="s">
        <v>145</v>
      </c>
      <c r="BE421" s="12">
        <f aca="true" t="shared" si="78" ref="BE421:BE455">IF(O421="základní",K421,0)</f>
        <v>0</v>
      </c>
      <c r="BF421" s="12">
        <f aca="true" t="shared" si="79" ref="BF421:BF455">IF(O421="snížená",K421,0)</f>
        <v>0</v>
      </c>
      <c r="BG421" s="12">
        <f aca="true" t="shared" si="80" ref="BG421:BG455">IF(O421="zákl. přenesená",K421,0)</f>
        <v>0</v>
      </c>
      <c r="BH421" s="12">
        <f aca="true" t="shared" si="81" ref="BH421:BH455">IF(O421="sníž. přenesená",K421,0)</f>
        <v>0</v>
      </c>
      <c r="BI421" s="12">
        <f aca="true" t="shared" si="82" ref="BI421:BI455">IF(O421="nulová",K421,0)</f>
        <v>0</v>
      </c>
      <c r="BJ421" s="12" t="s">
        <v>84</v>
      </c>
      <c r="BK421" s="12">
        <f aca="true" t="shared" si="83" ref="BK421:BK455">ROUND(P421*H421,2)</f>
        <v>0</v>
      </c>
      <c r="BL421" s="12" t="s">
        <v>149</v>
      </c>
      <c r="BM421" s="12" t="s">
        <v>170</v>
      </c>
    </row>
    <row r="422" spans="2:65" s="1" customFormat="1" ht="12">
      <c r="B422" s="127"/>
      <c r="C422" s="128">
        <v>79</v>
      </c>
      <c r="D422" s="128" t="s">
        <v>147</v>
      </c>
      <c r="E422" s="129" t="s">
        <v>849</v>
      </c>
      <c r="F422" s="130" t="s">
        <v>850</v>
      </c>
      <c r="G422" s="131" t="s">
        <v>458</v>
      </c>
      <c r="H422" s="132">
        <v>8</v>
      </c>
      <c r="I422" s="133"/>
      <c r="J422" s="133"/>
      <c r="K422" s="133">
        <f>ROUND(P422*H422,2)</f>
        <v>0</v>
      </c>
      <c r="L422" s="130" t="s">
        <v>1</v>
      </c>
      <c r="M422" s="26"/>
      <c r="N422" s="134" t="s">
        <v>1</v>
      </c>
      <c r="O422" s="135" t="s">
        <v>39</v>
      </c>
      <c r="P422" s="136">
        <f t="shared" si="72"/>
        <v>0</v>
      </c>
      <c r="Q422" s="136">
        <f t="shared" si="73"/>
        <v>0</v>
      </c>
      <c r="R422" s="136">
        <f t="shared" si="74"/>
        <v>0</v>
      </c>
      <c r="S422" s="137">
        <v>0</v>
      </c>
      <c r="T422" s="137">
        <f t="shared" si="75"/>
        <v>0</v>
      </c>
      <c r="U422" s="137">
        <v>0</v>
      </c>
      <c r="V422" s="137">
        <f t="shared" si="76"/>
        <v>0</v>
      </c>
      <c r="W422" s="137">
        <v>0</v>
      </c>
      <c r="X422" s="137">
        <f t="shared" si="77"/>
        <v>0</v>
      </c>
      <c r="Y422" s="138" t="s">
        <v>1</v>
      </c>
      <c r="AR422" s="139" t="s">
        <v>149</v>
      </c>
      <c r="AT422" s="139" t="s">
        <v>147</v>
      </c>
      <c r="AU422" s="139" t="s">
        <v>84</v>
      </c>
      <c r="AY422" s="14" t="s">
        <v>145</v>
      </c>
      <c r="BE422" s="140">
        <f t="shared" si="78"/>
        <v>0</v>
      </c>
      <c r="BF422" s="140">
        <f t="shared" si="79"/>
        <v>0</v>
      </c>
      <c r="BG422" s="140">
        <f t="shared" si="80"/>
        <v>0</v>
      </c>
      <c r="BH422" s="140">
        <f t="shared" si="81"/>
        <v>0</v>
      </c>
      <c r="BI422" s="140">
        <f t="shared" si="82"/>
        <v>0</v>
      </c>
      <c r="BJ422" s="14" t="s">
        <v>84</v>
      </c>
      <c r="BK422" s="140">
        <f t="shared" si="83"/>
        <v>0</v>
      </c>
      <c r="BL422" s="14" t="s">
        <v>149</v>
      </c>
      <c r="BM422" s="139" t="s">
        <v>170</v>
      </c>
    </row>
    <row r="423" spans="2:65" s="12" customFormat="1" ht="12">
      <c r="B423" s="141"/>
      <c r="D423" s="142"/>
      <c r="E423" s="143"/>
      <c r="F423" s="144" t="s">
        <v>851</v>
      </c>
      <c r="H423" s="143">
        <v>8</v>
      </c>
      <c r="L423" s="12" t="s">
        <v>1</v>
      </c>
      <c r="M423" s="141"/>
      <c r="N423" s="145" t="s">
        <v>1</v>
      </c>
      <c r="O423" s="12" t="s">
        <v>39</v>
      </c>
      <c r="P423" s="12">
        <f t="shared" si="72"/>
        <v>0</v>
      </c>
      <c r="Q423" s="12">
        <f t="shared" si="73"/>
        <v>0</v>
      </c>
      <c r="R423" s="12">
        <f t="shared" si="74"/>
        <v>0</v>
      </c>
      <c r="S423" s="12">
        <v>0</v>
      </c>
      <c r="T423" s="12">
        <f t="shared" si="75"/>
        <v>0</v>
      </c>
      <c r="U423" s="12">
        <v>0</v>
      </c>
      <c r="V423" s="12">
        <f t="shared" si="76"/>
        <v>0</v>
      </c>
      <c r="W423" s="12">
        <v>0</v>
      </c>
      <c r="X423" s="12">
        <f t="shared" si="77"/>
        <v>0</v>
      </c>
      <c r="Y423" s="146" t="s">
        <v>1</v>
      </c>
      <c r="AR423" s="12" t="s">
        <v>149</v>
      </c>
      <c r="AT423" s="143" t="s">
        <v>147</v>
      </c>
      <c r="AU423" s="143" t="s">
        <v>84</v>
      </c>
      <c r="AY423" s="143" t="s">
        <v>145</v>
      </c>
      <c r="BE423" s="12">
        <f t="shared" si="78"/>
        <v>0</v>
      </c>
      <c r="BF423" s="12">
        <f t="shared" si="79"/>
        <v>0</v>
      </c>
      <c r="BG423" s="12">
        <f t="shared" si="80"/>
        <v>0</v>
      </c>
      <c r="BH423" s="12">
        <f t="shared" si="81"/>
        <v>0</v>
      </c>
      <c r="BI423" s="12">
        <f t="shared" si="82"/>
        <v>0</v>
      </c>
      <c r="BJ423" s="12" t="s">
        <v>84</v>
      </c>
      <c r="BK423" s="12">
        <f t="shared" si="83"/>
        <v>0</v>
      </c>
      <c r="BL423" s="12" t="s">
        <v>149</v>
      </c>
      <c r="BM423" s="12" t="s">
        <v>170</v>
      </c>
    </row>
    <row r="424" spans="2:65" s="1" customFormat="1" ht="12">
      <c r="B424" s="127"/>
      <c r="C424" s="128">
        <v>80</v>
      </c>
      <c r="D424" s="128" t="s">
        <v>147</v>
      </c>
      <c r="E424" s="129" t="s">
        <v>852</v>
      </c>
      <c r="F424" s="130" t="s">
        <v>853</v>
      </c>
      <c r="G424" s="131" t="s">
        <v>244</v>
      </c>
      <c r="H424" s="132">
        <v>3</v>
      </c>
      <c r="I424" s="133"/>
      <c r="J424" s="133"/>
      <c r="K424" s="133">
        <f>ROUND(P424*H424,2)</f>
        <v>0</v>
      </c>
      <c r="L424" s="130" t="s">
        <v>1</v>
      </c>
      <c r="M424" s="26"/>
      <c r="N424" s="134" t="s">
        <v>1</v>
      </c>
      <c r="O424" s="135" t="s">
        <v>39</v>
      </c>
      <c r="P424" s="136">
        <f t="shared" si="72"/>
        <v>0</v>
      </c>
      <c r="Q424" s="136">
        <f t="shared" si="73"/>
        <v>0</v>
      </c>
      <c r="R424" s="136">
        <f t="shared" si="74"/>
        <v>0</v>
      </c>
      <c r="S424" s="137">
        <v>0</v>
      </c>
      <c r="T424" s="137">
        <f t="shared" si="75"/>
        <v>0</v>
      </c>
      <c r="U424" s="137">
        <v>0</v>
      </c>
      <c r="V424" s="137">
        <f t="shared" si="76"/>
        <v>0</v>
      </c>
      <c r="W424" s="137">
        <v>0</v>
      </c>
      <c r="X424" s="137">
        <f t="shared" si="77"/>
        <v>0</v>
      </c>
      <c r="Y424" s="138" t="s">
        <v>1</v>
      </c>
      <c r="AR424" s="139" t="s">
        <v>149</v>
      </c>
      <c r="AT424" s="139" t="s">
        <v>147</v>
      </c>
      <c r="AU424" s="139" t="s">
        <v>84</v>
      </c>
      <c r="AY424" s="14" t="s">
        <v>145</v>
      </c>
      <c r="BE424" s="140">
        <f t="shared" si="78"/>
        <v>0</v>
      </c>
      <c r="BF424" s="140">
        <f t="shared" si="79"/>
        <v>0</v>
      </c>
      <c r="BG424" s="140">
        <f t="shared" si="80"/>
        <v>0</v>
      </c>
      <c r="BH424" s="140">
        <f t="shared" si="81"/>
        <v>0</v>
      </c>
      <c r="BI424" s="140">
        <f t="shared" si="82"/>
        <v>0</v>
      </c>
      <c r="BJ424" s="14" t="s">
        <v>84</v>
      </c>
      <c r="BK424" s="140">
        <f t="shared" si="83"/>
        <v>0</v>
      </c>
      <c r="BL424" s="14" t="s">
        <v>149</v>
      </c>
      <c r="BM424" s="139" t="s">
        <v>170</v>
      </c>
    </row>
    <row r="425" spans="2:65" s="12" customFormat="1" ht="12">
      <c r="B425" s="141"/>
      <c r="D425" s="142"/>
      <c r="E425" s="143"/>
      <c r="F425" s="144" t="s">
        <v>854</v>
      </c>
      <c r="H425" s="143">
        <v>3</v>
      </c>
      <c r="L425" s="12" t="s">
        <v>1</v>
      </c>
      <c r="M425" s="141"/>
      <c r="N425" s="145" t="s">
        <v>1</v>
      </c>
      <c r="O425" s="12" t="s">
        <v>39</v>
      </c>
      <c r="P425" s="12">
        <f t="shared" si="72"/>
        <v>0</v>
      </c>
      <c r="Q425" s="12">
        <f t="shared" si="73"/>
        <v>0</v>
      </c>
      <c r="R425" s="12">
        <f t="shared" si="74"/>
        <v>0</v>
      </c>
      <c r="S425" s="12">
        <v>0</v>
      </c>
      <c r="T425" s="12">
        <f t="shared" si="75"/>
        <v>0</v>
      </c>
      <c r="U425" s="12">
        <v>0</v>
      </c>
      <c r="V425" s="12">
        <f t="shared" si="76"/>
        <v>0</v>
      </c>
      <c r="W425" s="12">
        <v>0</v>
      </c>
      <c r="X425" s="12">
        <f t="shared" si="77"/>
        <v>0</v>
      </c>
      <c r="Y425" s="146" t="s">
        <v>1</v>
      </c>
      <c r="AR425" s="12" t="s">
        <v>149</v>
      </c>
      <c r="AT425" s="143" t="s">
        <v>147</v>
      </c>
      <c r="AU425" s="143" t="s">
        <v>84</v>
      </c>
      <c r="AY425" s="143" t="s">
        <v>145</v>
      </c>
      <c r="BE425" s="12">
        <f t="shared" si="78"/>
        <v>0</v>
      </c>
      <c r="BF425" s="12">
        <f t="shared" si="79"/>
        <v>0</v>
      </c>
      <c r="BG425" s="12">
        <f t="shared" si="80"/>
        <v>0</v>
      </c>
      <c r="BH425" s="12">
        <f t="shared" si="81"/>
        <v>0</v>
      </c>
      <c r="BI425" s="12">
        <f t="shared" si="82"/>
        <v>0</v>
      </c>
      <c r="BJ425" s="12" t="s">
        <v>84</v>
      </c>
      <c r="BK425" s="12">
        <f t="shared" si="83"/>
        <v>0</v>
      </c>
      <c r="BL425" s="12" t="s">
        <v>149</v>
      </c>
      <c r="BM425" s="12" t="s">
        <v>170</v>
      </c>
    </row>
    <row r="426" spans="2:65" s="1" customFormat="1" ht="12">
      <c r="B426" s="127"/>
      <c r="C426" s="128">
        <v>81</v>
      </c>
      <c r="D426" s="128" t="s">
        <v>147</v>
      </c>
      <c r="E426" s="129" t="s">
        <v>855</v>
      </c>
      <c r="F426" s="130" t="s">
        <v>856</v>
      </c>
      <c r="G426" s="131" t="s">
        <v>372</v>
      </c>
      <c r="H426" s="132">
        <v>4</v>
      </c>
      <c r="I426" s="133"/>
      <c r="J426" s="133"/>
      <c r="K426" s="133">
        <f>ROUND(P426*H426,2)</f>
        <v>0</v>
      </c>
      <c r="L426" s="130" t="s">
        <v>1</v>
      </c>
      <c r="M426" s="26"/>
      <c r="N426" s="134" t="s">
        <v>1</v>
      </c>
      <c r="O426" s="135" t="s">
        <v>39</v>
      </c>
      <c r="P426" s="136">
        <f t="shared" si="72"/>
        <v>0</v>
      </c>
      <c r="Q426" s="136">
        <f t="shared" si="73"/>
        <v>0</v>
      </c>
      <c r="R426" s="136">
        <f t="shared" si="74"/>
        <v>0</v>
      </c>
      <c r="S426" s="137">
        <v>0</v>
      </c>
      <c r="T426" s="137">
        <f t="shared" si="75"/>
        <v>0</v>
      </c>
      <c r="U426" s="137">
        <v>0</v>
      </c>
      <c r="V426" s="137">
        <f t="shared" si="76"/>
        <v>0</v>
      </c>
      <c r="W426" s="137">
        <v>0</v>
      </c>
      <c r="X426" s="137">
        <f t="shared" si="77"/>
        <v>0</v>
      </c>
      <c r="Y426" s="138" t="s">
        <v>1</v>
      </c>
      <c r="AR426" s="139" t="s">
        <v>149</v>
      </c>
      <c r="AT426" s="139" t="s">
        <v>147</v>
      </c>
      <c r="AU426" s="139" t="s">
        <v>84</v>
      </c>
      <c r="AY426" s="14" t="s">
        <v>145</v>
      </c>
      <c r="BE426" s="140">
        <f t="shared" si="78"/>
        <v>0</v>
      </c>
      <c r="BF426" s="140">
        <f t="shared" si="79"/>
        <v>0</v>
      </c>
      <c r="BG426" s="140">
        <f t="shared" si="80"/>
        <v>0</v>
      </c>
      <c r="BH426" s="140">
        <f t="shared" si="81"/>
        <v>0</v>
      </c>
      <c r="BI426" s="140">
        <f t="shared" si="82"/>
        <v>0</v>
      </c>
      <c r="BJ426" s="14" t="s">
        <v>84</v>
      </c>
      <c r="BK426" s="140">
        <f t="shared" si="83"/>
        <v>0</v>
      </c>
      <c r="BL426" s="14" t="s">
        <v>149</v>
      </c>
      <c r="BM426" s="139" t="s">
        <v>170</v>
      </c>
    </row>
    <row r="427" spans="2:65" s="12" customFormat="1" ht="12">
      <c r="B427" s="141"/>
      <c r="D427" s="142"/>
      <c r="E427" s="143"/>
      <c r="F427" s="144" t="s">
        <v>857</v>
      </c>
      <c r="H427" s="143">
        <v>4</v>
      </c>
      <c r="L427" s="12" t="s">
        <v>1</v>
      </c>
      <c r="M427" s="141"/>
      <c r="N427" s="145" t="s">
        <v>1</v>
      </c>
      <c r="O427" s="12" t="s">
        <v>39</v>
      </c>
      <c r="P427" s="12">
        <f t="shared" si="72"/>
        <v>0</v>
      </c>
      <c r="Q427" s="12">
        <f t="shared" si="73"/>
        <v>0</v>
      </c>
      <c r="R427" s="12">
        <f t="shared" si="74"/>
        <v>0</v>
      </c>
      <c r="S427" s="12">
        <v>0</v>
      </c>
      <c r="T427" s="12">
        <f t="shared" si="75"/>
        <v>0</v>
      </c>
      <c r="U427" s="12">
        <v>0</v>
      </c>
      <c r="V427" s="12">
        <f t="shared" si="76"/>
        <v>0</v>
      </c>
      <c r="W427" s="12">
        <v>0</v>
      </c>
      <c r="X427" s="12">
        <f t="shared" si="77"/>
        <v>0</v>
      </c>
      <c r="Y427" s="146" t="s">
        <v>1</v>
      </c>
      <c r="AR427" s="12" t="s">
        <v>149</v>
      </c>
      <c r="AT427" s="143" t="s">
        <v>147</v>
      </c>
      <c r="AU427" s="143" t="s">
        <v>84</v>
      </c>
      <c r="AY427" s="143" t="s">
        <v>145</v>
      </c>
      <c r="BE427" s="12">
        <f t="shared" si="78"/>
        <v>0</v>
      </c>
      <c r="BF427" s="12">
        <f t="shared" si="79"/>
        <v>0</v>
      </c>
      <c r="BG427" s="12">
        <f t="shared" si="80"/>
        <v>0</v>
      </c>
      <c r="BH427" s="12">
        <f t="shared" si="81"/>
        <v>0</v>
      </c>
      <c r="BI427" s="12">
        <f t="shared" si="82"/>
        <v>0</v>
      </c>
      <c r="BJ427" s="12" t="s">
        <v>84</v>
      </c>
      <c r="BK427" s="12">
        <f t="shared" si="83"/>
        <v>0</v>
      </c>
      <c r="BL427" s="12" t="s">
        <v>149</v>
      </c>
      <c r="BM427" s="12" t="s">
        <v>170</v>
      </c>
    </row>
    <row r="428" spans="2:65" s="1" customFormat="1" ht="24">
      <c r="B428" s="127"/>
      <c r="C428" s="128">
        <v>82</v>
      </c>
      <c r="D428" s="128" t="s">
        <v>147</v>
      </c>
      <c r="E428" s="129" t="s">
        <v>858</v>
      </c>
      <c r="F428" s="130" t="s">
        <v>859</v>
      </c>
      <c r="G428" s="131" t="s">
        <v>458</v>
      </c>
      <c r="H428" s="132">
        <v>15</v>
      </c>
      <c r="I428" s="133"/>
      <c r="J428" s="133"/>
      <c r="K428" s="133">
        <f>ROUND(P428*H428,2)</f>
        <v>0</v>
      </c>
      <c r="L428" s="130" t="s">
        <v>1</v>
      </c>
      <c r="M428" s="26"/>
      <c r="N428" s="134" t="s">
        <v>1</v>
      </c>
      <c r="O428" s="135" t="s">
        <v>39</v>
      </c>
      <c r="P428" s="136">
        <f t="shared" si="72"/>
        <v>0</v>
      </c>
      <c r="Q428" s="136">
        <f t="shared" si="73"/>
        <v>0</v>
      </c>
      <c r="R428" s="136">
        <f t="shared" si="74"/>
        <v>0</v>
      </c>
      <c r="S428" s="137">
        <v>0</v>
      </c>
      <c r="T428" s="137">
        <f t="shared" si="75"/>
        <v>0</v>
      </c>
      <c r="U428" s="137">
        <v>0</v>
      </c>
      <c r="V428" s="137">
        <f t="shared" si="76"/>
        <v>0</v>
      </c>
      <c r="W428" s="137">
        <v>0</v>
      </c>
      <c r="X428" s="137">
        <f t="shared" si="77"/>
        <v>0</v>
      </c>
      <c r="Y428" s="138" t="s">
        <v>1</v>
      </c>
      <c r="AR428" s="139" t="s">
        <v>149</v>
      </c>
      <c r="AT428" s="139" t="s">
        <v>147</v>
      </c>
      <c r="AU428" s="139" t="s">
        <v>84</v>
      </c>
      <c r="AY428" s="14" t="s">
        <v>145</v>
      </c>
      <c r="BE428" s="140">
        <f t="shared" si="78"/>
        <v>0</v>
      </c>
      <c r="BF428" s="140">
        <f t="shared" si="79"/>
        <v>0</v>
      </c>
      <c r="BG428" s="140">
        <f t="shared" si="80"/>
        <v>0</v>
      </c>
      <c r="BH428" s="140">
        <f t="shared" si="81"/>
        <v>0</v>
      </c>
      <c r="BI428" s="140">
        <f t="shared" si="82"/>
        <v>0</v>
      </c>
      <c r="BJ428" s="14" t="s">
        <v>84</v>
      </c>
      <c r="BK428" s="140">
        <f t="shared" si="83"/>
        <v>0</v>
      </c>
      <c r="BL428" s="14" t="s">
        <v>149</v>
      </c>
      <c r="BM428" s="139" t="s">
        <v>170</v>
      </c>
    </row>
    <row r="429" spans="2:65" s="12" customFormat="1" ht="12">
      <c r="B429" s="141"/>
      <c r="D429" s="142"/>
      <c r="E429" s="143"/>
      <c r="F429" s="144" t="s">
        <v>860</v>
      </c>
      <c r="H429" s="143">
        <v>15</v>
      </c>
      <c r="L429" s="12" t="s">
        <v>1</v>
      </c>
      <c r="M429" s="141"/>
      <c r="N429" s="145" t="s">
        <v>1</v>
      </c>
      <c r="O429" s="12" t="s">
        <v>39</v>
      </c>
      <c r="P429" s="12">
        <f t="shared" si="72"/>
        <v>0</v>
      </c>
      <c r="Q429" s="12">
        <f t="shared" si="73"/>
        <v>0</v>
      </c>
      <c r="R429" s="12">
        <f t="shared" si="74"/>
        <v>0</v>
      </c>
      <c r="S429" s="12">
        <v>0</v>
      </c>
      <c r="T429" s="12">
        <f t="shared" si="75"/>
        <v>0</v>
      </c>
      <c r="U429" s="12">
        <v>0</v>
      </c>
      <c r="V429" s="12">
        <f t="shared" si="76"/>
        <v>0</v>
      </c>
      <c r="W429" s="12">
        <v>0</v>
      </c>
      <c r="X429" s="12">
        <f t="shared" si="77"/>
        <v>0</v>
      </c>
      <c r="Y429" s="146" t="s">
        <v>1</v>
      </c>
      <c r="AR429" s="12" t="s">
        <v>149</v>
      </c>
      <c r="AT429" s="143" t="s">
        <v>147</v>
      </c>
      <c r="AU429" s="143" t="s">
        <v>84</v>
      </c>
      <c r="AY429" s="143" t="s">
        <v>145</v>
      </c>
      <c r="BE429" s="12">
        <f t="shared" si="78"/>
        <v>0</v>
      </c>
      <c r="BF429" s="12">
        <f t="shared" si="79"/>
        <v>0</v>
      </c>
      <c r="BG429" s="12">
        <f t="shared" si="80"/>
        <v>0</v>
      </c>
      <c r="BH429" s="12">
        <f t="shared" si="81"/>
        <v>0</v>
      </c>
      <c r="BI429" s="12">
        <f t="shared" si="82"/>
        <v>0</v>
      </c>
      <c r="BJ429" s="12" t="s">
        <v>84</v>
      </c>
      <c r="BK429" s="12">
        <f t="shared" si="83"/>
        <v>0</v>
      </c>
      <c r="BL429" s="12" t="s">
        <v>149</v>
      </c>
      <c r="BM429" s="12" t="s">
        <v>170</v>
      </c>
    </row>
    <row r="430" spans="2:65" s="1" customFormat="1" ht="12">
      <c r="B430" s="127"/>
      <c r="C430" s="128">
        <v>83</v>
      </c>
      <c r="D430" s="128" t="s">
        <v>147</v>
      </c>
      <c r="E430" s="129" t="s">
        <v>861</v>
      </c>
      <c r="F430" s="130" t="s">
        <v>862</v>
      </c>
      <c r="G430" s="131" t="s">
        <v>458</v>
      </c>
      <c r="H430" s="132">
        <v>16.5</v>
      </c>
      <c r="I430" s="133"/>
      <c r="J430" s="133"/>
      <c r="K430" s="133">
        <f>ROUND(P430*H430,2)</f>
        <v>0</v>
      </c>
      <c r="L430" s="130" t="s">
        <v>1</v>
      </c>
      <c r="M430" s="26"/>
      <c r="N430" s="134" t="s">
        <v>1</v>
      </c>
      <c r="O430" s="135" t="s">
        <v>39</v>
      </c>
      <c r="P430" s="136">
        <f t="shared" si="72"/>
        <v>0</v>
      </c>
      <c r="Q430" s="136">
        <f t="shared" si="73"/>
        <v>0</v>
      </c>
      <c r="R430" s="136">
        <f t="shared" si="74"/>
        <v>0</v>
      </c>
      <c r="S430" s="137">
        <v>0</v>
      </c>
      <c r="T430" s="137">
        <f t="shared" si="75"/>
        <v>0</v>
      </c>
      <c r="U430" s="137">
        <v>0</v>
      </c>
      <c r="V430" s="137">
        <f t="shared" si="76"/>
        <v>0</v>
      </c>
      <c r="W430" s="137">
        <v>0</v>
      </c>
      <c r="X430" s="137">
        <f t="shared" si="77"/>
        <v>0</v>
      </c>
      <c r="Y430" s="138" t="s">
        <v>1</v>
      </c>
      <c r="AR430" s="139" t="s">
        <v>149</v>
      </c>
      <c r="AT430" s="139" t="s">
        <v>147</v>
      </c>
      <c r="AU430" s="139" t="s">
        <v>84</v>
      </c>
      <c r="AY430" s="14" t="s">
        <v>145</v>
      </c>
      <c r="BE430" s="140">
        <f t="shared" si="78"/>
        <v>0</v>
      </c>
      <c r="BF430" s="140">
        <f t="shared" si="79"/>
        <v>0</v>
      </c>
      <c r="BG430" s="140">
        <f t="shared" si="80"/>
        <v>0</v>
      </c>
      <c r="BH430" s="140">
        <f t="shared" si="81"/>
        <v>0</v>
      </c>
      <c r="BI430" s="140">
        <f t="shared" si="82"/>
        <v>0</v>
      </c>
      <c r="BJ430" s="14" t="s">
        <v>84</v>
      </c>
      <c r="BK430" s="140">
        <f t="shared" si="83"/>
        <v>0</v>
      </c>
      <c r="BL430" s="14" t="s">
        <v>149</v>
      </c>
      <c r="BM430" s="139" t="s">
        <v>170</v>
      </c>
    </row>
    <row r="431" spans="2:65" s="12" customFormat="1" ht="12">
      <c r="B431" s="141"/>
      <c r="D431" s="142"/>
      <c r="E431" s="143"/>
      <c r="F431" s="144" t="s">
        <v>863</v>
      </c>
      <c r="H431" s="143">
        <v>16.5</v>
      </c>
      <c r="L431" s="12" t="s">
        <v>1</v>
      </c>
      <c r="M431" s="141"/>
      <c r="N431" s="145" t="s">
        <v>1</v>
      </c>
      <c r="O431" s="12" t="s">
        <v>39</v>
      </c>
      <c r="P431" s="12">
        <f t="shared" si="72"/>
        <v>0</v>
      </c>
      <c r="Q431" s="12">
        <f t="shared" si="73"/>
        <v>0</v>
      </c>
      <c r="R431" s="12">
        <f t="shared" si="74"/>
        <v>0</v>
      </c>
      <c r="S431" s="12">
        <v>0</v>
      </c>
      <c r="T431" s="12">
        <f t="shared" si="75"/>
        <v>0</v>
      </c>
      <c r="U431" s="12">
        <v>0</v>
      </c>
      <c r="V431" s="12">
        <f t="shared" si="76"/>
        <v>0</v>
      </c>
      <c r="W431" s="12">
        <v>0</v>
      </c>
      <c r="X431" s="12">
        <f t="shared" si="77"/>
        <v>0</v>
      </c>
      <c r="Y431" s="146" t="s">
        <v>1</v>
      </c>
      <c r="AR431" s="12" t="s">
        <v>149</v>
      </c>
      <c r="AT431" s="143" t="s">
        <v>147</v>
      </c>
      <c r="AU431" s="143" t="s">
        <v>84</v>
      </c>
      <c r="AY431" s="143" t="s">
        <v>145</v>
      </c>
      <c r="BE431" s="12">
        <f t="shared" si="78"/>
        <v>0</v>
      </c>
      <c r="BF431" s="12">
        <f t="shared" si="79"/>
        <v>0</v>
      </c>
      <c r="BG431" s="12">
        <f t="shared" si="80"/>
        <v>0</v>
      </c>
      <c r="BH431" s="12">
        <f t="shared" si="81"/>
        <v>0</v>
      </c>
      <c r="BI431" s="12">
        <f t="shared" si="82"/>
        <v>0</v>
      </c>
      <c r="BJ431" s="12" t="s">
        <v>84</v>
      </c>
      <c r="BK431" s="12">
        <f t="shared" si="83"/>
        <v>0</v>
      </c>
      <c r="BL431" s="12" t="s">
        <v>149</v>
      </c>
      <c r="BM431" s="12" t="s">
        <v>170</v>
      </c>
    </row>
    <row r="432" spans="2:65" s="1" customFormat="1" ht="16.5" customHeight="1">
      <c r="B432" s="127"/>
      <c r="C432" s="151"/>
      <c r="D432" s="151"/>
      <c r="E432" s="152" t="s">
        <v>864</v>
      </c>
      <c r="F432" s="153" t="s">
        <v>865</v>
      </c>
      <c r="G432" s="154"/>
      <c r="H432" s="155"/>
      <c r="I432" s="156"/>
      <c r="J432" s="156"/>
      <c r="K432" s="156"/>
      <c r="L432" s="153"/>
      <c r="M432" s="26"/>
      <c r="N432" s="134" t="s">
        <v>1</v>
      </c>
      <c r="O432" s="135" t="s">
        <v>39</v>
      </c>
      <c r="P432" s="136">
        <f t="shared" si="72"/>
        <v>0</v>
      </c>
      <c r="Q432" s="136">
        <f t="shared" si="73"/>
        <v>0</v>
      </c>
      <c r="R432" s="136">
        <f t="shared" si="74"/>
        <v>0</v>
      </c>
      <c r="S432" s="137">
        <v>0</v>
      </c>
      <c r="T432" s="137">
        <f t="shared" si="75"/>
        <v>0</v>
      </c>
      <c r="U432" s="137">
        <v>0</v>
      </c>
      <c r="V432" s="137">
        <f t="shared" si="76"/>
        <v>0</v>
      </c>
      <c r="W432" s="137">
        <v>0</v>
      </c>
      <c r="X432" s="137">
        <f t="shared" si="77"/>
        <v>0</v>
      </c>
      <c r="Y432" s="138" t="s">
        <v>1</v>
      </c>
      <c r="AR432" s="139" t="s">
        <v>149</v>
      </c>
      <c r="AT432" s="139" t="s">
        <v>147</v>
      </c>
      <c r="AU432" s="139" t="s">
        <v>84</v>
      </c>
      <c r="AY432" s="14" t="s">
        <v>145</v>
      </c>
      <c r="BE432" s="140">
        <f t="shared" si="78"/>
        <v>0</v>
      </c>
      <c r="BF432" s="140">
        <f t="shared" si="79"/>
        <v>0</v>
      </c>
      <c r="BG432" s="140">
        <f t="shared" si="80"/>
        <v>0</v>
      </c>
      <c r="BH432" s="140">
        <f t="shared" si="81"/>
        <v>0</v>
      </c>
      <c r="BI432" s="140">
        <f t="shared" si="82"/>
        <v>0</v>
      </c>
      <c r="BJ432" s="14" t="s">
        <v>84</v>
      </c>
      <c r="BK432" s="140">
        <f t="shared" si="83"/>
        <v>0</v>
      </c>
      <c r="BL432" s="14" t="s">
        <v>149</v>
      </c>
      <c r="BM432" s="139" t="s">
        <v>169</v>
      </c>
    </row>
    <row r="433" spans="2:65" s="1" customFormat="1" ht="12">
      <c r="B433" s="127"/>
      <c r="C433" s="189">
        <v>84</v>
      </c>
      <c r="D433" s="189" t="s">
        <v>147</v>
      </c>
      <c r="E433" s="190" t="s">
        <v>866</v>
      </c>
      <c r="F433" s="191" t="s">
        <v>867</v>
      </c>
      <c r="G433" s="192" t="s">
        <v>244</v>
      </c>
      <c r="H433" s="193">
        <v>28.32</v>
      </c>
      <c r="I433" s="194"/>
      <c r="J433" s="194"/>
      <c r="K433" s="194">
        <f>ROUND(P433*H433,2)</f>
        <v>0</v>
      </c>
      <c r="L433" s="191" t="s">
        <v>1</v>
      </c>
      <c r="M433" s="26"/>
      <c r="N433" s="134" t="s">
        <v>1</v>
      </c>
      <c r="O433" s="135" t="s">
        <v>39</v>
      </c>
      <c r="P433" s="136">
        <f t="shared" si="72"/>
        <v>0</v>
      </c>
      <c r="Q433" s="136">
        <f t="shared" si="73"/>
        <v>0</v>
      </c>
      <c r="R433" s="136">
        <f t="shared" si="74"/>
        <v>0</v>
      </c>
      <c r="S433" s="137">
        <v>0</v>
      </c>
      <c r="T433" s="137">
        <f t="shared" si="75"/>
        <v>0</v>
      </c>
      <c r="U433" s="137">
        <v>0</v>
      </c>
      <c r="V433" s="137">
        <f t="shared" si="76"/>
        <v>0</v>
      </c>
      <c r="W433" s="137">
        <v>0</v>
      </c>
      <c r="X433" s="137">
        <f t="shared" si="77"/>
        <v>0</v>
      </c>
      <c r="Y433" s="138" t="s">
        <v>1</v>
      </c>
      <c r="AR433" s="139" t="s">
        <v>149</v>
      </c>
      <c r="AT433" s="139" t="s">
        <v>147</v>
      </c>
      <c r="AU433" s="139" t="s">
        <v>84</v>
      </c>
      <c r="AY433" s="14" t="s">
        <v>145</v>
      </c>
      <c r="BE433" s="140">
        <f t="shared" si="78"/>
        <v>0</v>
      </c>
      <c r="BF433" s="140">
        <f t="shared" si="79"/>
        <v>0</v>
      </c>
      <c r="BG433" s="140">
        <f t="shared" si="80"/>
        <v>0</v>
      </c>
      <c r="BH433" s="140">
        <f t="shared" si="81"/>
        <v>0</v>
      </c>
      <c r="BI433" s="140">
        <f t="shared" si="82"/>
        <v>0</v>
      </c>
      <c r="BJ433" s="14" t="s">
        <v>84</v>
      </c>
      <c r="BK433" s="140">
        <f t="shared" si="83"/>
        <v>0</v>
      </c>
      <c r="BL433" s="14" t="s">
        <v>149</v>
      </c>
      <c r="BM433" s="139" t="s">
        <v>170</v>
      </c>
    </row>
    <row r="434" spans="2:65" s="12" customFormat="1" ht="12">
      <c r="B434" s="141"/>
      <c r="D434" s="142"/>
      <c r="E434" s="143"/>
      <c r="F434" s="150" t="s">
        <v>1806</v>
      </c>
      <c r="H434" s="143">
        <v>28.32</v>
      </c>
      <c r="L434" s="12" t="s">
        <v>1</v>
      </c>
      <c r="M434" s="141"/>
      <c r="N434" s="145" t="s">
        <v>1</v>
      </c>
      <c r="O434" s="12" t="s">
        <v>39</v>
      </c>
      <c r="P434" s="12">
        <f aca="true" t="shared" si="84" ref="P434">I434+J434</f>
        <v>0</v>
      </c>
      <c r="Q434" s="12">
        <f aca="true" t="shared" si="85" ref="Q434">ROUND(I434*H434,2)</f>
        <v>0</v>
      </c>
      <c r="R434" s="12">
        <f aca="true" t="shared" si="86" ref="R434">ROUND(J434*H434,2)</f>
        <v>0</v>
      </c>
      <c r="S434" s="12">
        <v>0</v>
      </c>
      <c r="T434" s="12">
        <f aca="true" t="shared" si="87" ref="T434">S434*H434</f>
        <v>0</v>
      </c>
      <c r="U434" s="12">
        <v>0</v>
      </c>
      <c r="V434" s="12">
        <f aca="true" t="shared" si="88" ref="V434">U434*H434</f>
        <v>0</v>
      </c>
      <c r="W434" s="12">
        <v>0</v>
      </c>
      <c r="X434" s="12">
        <f aca="true" t="shared" si="89" ref="X434">W434*H434</f>
        <v>0</v>
      </c>
      <c r="Y434" s="146" t="s">
        <v>1</v>
      </c>
      <c r="AR434" s="12" t="s">
        <v>149</v>
      </c>
      <c r="AT434" s="143" t="s">
        <v>147</v>
      </c>
      <c r="AU434" s="143" t="s">
        <v>84</v>
      </c>
      <c r="AY434" s="143" t="s">
        <v>145</v>
      </c>
      <c r="BE434" s="12">
        <f aca="true" t="shared" si="90" ref="BE434">IF(O434="základní",K434,0)</f>
        <v>0</v>
      </c>
      <c r="BF434" s="12">
        <f aca="true" t="shared" si="91" ref="BF434">IF(O434="snížená",K434,0)</f>
        <v>0</v>
      </c>
      <c r="BG434" s="12">
        <f aca="true" t="shared" si="92" ref="BG434">IF(O434="zákl. přenesená",K434,0)</f>
        <v>0</v>
      </c>
      <c r="BH434" s="12">
        <f aca="true" t="shared" si="93" ref="BH434">IF(O434="sníž. přenesená",K434,0)</f>
        <v>0</v>
      </c>
      <c r="BI434" s="12">
        <f aca="true" t="shared" si="94" ref="BI434">IF(O434="nulová",K434,0)</f>
        <v>0</v>
      </c>
      <c r="BJ434" s="12" t="s">
        <v>84</v>
      </c>
      <c r="BK434" s="12">
        <f aca="true" t="shared" si="95" ref="BK434">ROUND(P434*H434,2)</f>
        <v>0</v>
      </c>
      <c r="BL434" s="12" t="s">
        <v>149</v>
      </c>
      <c r="BM434" s="12" t="s">
        <v>170</v>
      </c>
    </row>
    <row r="435" spans="2:65" s="12" customFormat="1" ht="12">
      <c r="B435" s="141"/>
      <c r="D435" s="142"/>
      <c r="E435" s="143"/>
      <c r="F435" s="144" t="s">
        <v>1807</v>
      </c>
      <c r="H435" s="143">
        <v>-216.832</v>
      </c>
      <c r="L435" s="12" t="s">
        <v>1</v>
      </c>
      <c r="M435" s="141"/>
      <c r="N435" s="145" t="s">
        <v>1</v>
      </c>
      <c r="O435" s="12" t="s">
        <v>39</v>
      </c>
      <c r="P435" s="12">
        <f t="shared" si="72"/>
        <v>0</v>
      </c>
      <c r="Q435" s="12">
        <f t="shared" si="73"/>
        <v>0</v>
      </c>
      <c r="R435" s="12">
        <f t="shared" si="74"/>
        <v>0</v>
      </c>
      <c r="S435" s="12">
        <v>0</v>
      </c>
      <c r="T435" s="12">
        <f t="shared" si="75"/>
        <v>0</v>
      </c>
      <c r="U435" s="12">
        <v>0</v>
      </c>
      <c r="V435" s="12">
        <f t="shared" si="76"/>
        <v>0</v>
      </c>
      <c r="W435" s="12">
        <v>0</v>
      </c>
      <c r="X435" s="12">
        <f t="shared" si="77"/>
        <v>0</v>
      </c>
      <c r="Y435" s="146" t="s">
        <v>1</v>
      </c>
      <c r="AR435" s="12" t="s">
        <v>149</v>
      </c>
      <c r="AT435" s="143" t="s">
        <v>147</v>
      </c>
      <c r="AU435" s="143" t="s">
        <v>84</v>
      </c>
      <c r="AY435" s="143" t="s">
        <v>145</v>
      </c>
      <c r="BE435" s="12">
        <f t="shared" si="78"/>
        <v>0</v>
      </c>
      <c r="BF435" s="12">
        <f t="shared" si="79"/>
        <v>0</v>
      </c>
      <c r="BG435" s="12">
        <f t="shared" si="80"/>
        <v>0</v>
      </c>
      <c r="BH435" s="12">
        <f t="shared" si="81"/>
        <v>0</v>
      </c>
      <c r="BI435" s="12">
        <f t="shared" si="82"/>
        <v>0</v>
      </c>
      <c r="BJ435" s="12" t="s">
        <v>84</v>
      </c>
      <c r="BK435" s="12">
        <f t="shared" si="83"/>
        <v>0</v>
      </c>
      <c r="BL435" s="12" t="s">
        <v>149</v>
      </c>
      <c r="BM435" s="12" t="s">
        <v>170</v>
      </c>
    </row>
    <row r="436" spans="2:65" s="1" customFormat="1" ht="12">
      <c r="B436" s="127"/>
      <c r="C436" s="128">
        <v>85</v>
      </c>
      <c r="D436" s="128" t="s">
        <v>147</v>
      </c>
      <c r="E436" s="129" t="s">
        <v>869</v>
      </c>
      <c r="F436" s="130" t="s">
        <v>870</v>
      </c>
      <c r="G436" s="131" t="s">
        <v>244</v>
      </c>
      <c r="H436" s="132">
        <v>8.775</v>
      </c>
      <c r="I436" s="133"/>
      <c r="J436" s="133"/>
      <c r="K436" s="133">
        <f>ROUND(P436*H436,2)</f>
        <v>0</v>
      </c>
      <c r="L436" s="130" t="s">
        <v>1</v>
      </c>
      <c r="M436" s="26"/>
      <c r="N436" s="134" t="s">
        <v>1</v>
      </c>
      <c r="O436" s="135" t="s">
        <v>39</v>
      </c>
      <c r="P436" s="136">
        <f t="shared" si="72"/>
        <v>0</v>
      </c>
      <c r="Q436" s="136">
        <f t="shared" si="73"/>
        <v>0</v>
      </c>
      <c r="R436" s="136">
        <f t="shared" si="74"/>
        <v>0</v>
      </c>
      <c r="S436" s="137">
        <v>0</v>
      </c>
      <c r="T436" s="137">
        <f t="shared" si="75"/>
        <v>0</v>
      </c>
      <c r="U436" s="137">
        <v>0</v>
      </c>
      <c r="V436" s="137">
        <f t="shared" si="76"/>
        <v>0</v>
      </c>
      <c r="W436" s="137">
        <v>0</v>
      </c>
      <c r="X436" s="137">
        <f t="shared" si="77"/>
        <v>0</v>
      </c>
      <c r="Y436" s="138" t="s">
        <v>1</v>
      </c>
      <c r="AR436" s="139" t="s">
        <v>149</v>
      </c>
      <c r="AT436" s="139" t="s">
        <v>147</v>
      </c>
      <c r="AU436" s="139" t="s">
        <v>84</v>
      </c>
      <c r="AY436" s="14" t="s">
        <v>145</v>
      </c>
      <c r="BE436" s="140">
        <f t="shared" si="78"/>
        <v>0</v>
      </c>
      <c r="BF436" s="140">
        <f t="shared" si="79"/>
        <v>0</v>
      </c>
      <c r="BG436" s="140">
        <f t="shared" si="80"/>
        <v>0</v>
      </c>
      <c r="BH436" s="140">
        <f t="shared" si="81"/>
        <v>0</v>
      </c>
      <c r="BI436" s="140">
        <f t="shared" si="82"/>
        <v>0</v>
      </c>
      <c r="BJ436" s="14" t="s">
        <v>84</v>
      </c>
      <c r="BK436" s="140">
        <f t="shared" si="83"/>
        <v>0</v>
      </c>
      <c r="BL436" s="14" t="s">
        <v>149</v>
      </c>
      <c r="BM436" s="139" t="s">
        <v>170</v>
      </c>
    </row>
    <row r="437" spans="2:65" s="12" customFormat="1" ht="12">
      <c r="B437" s="141"/>
      <c r="D437" s="142"/>
      <c r="E437" s="143"/>
      <c r="F437" s="144" t="s">
        <v>871</v>
      </c>
      <c r="H437" s="143">
        <v>1.625</v>
      </c>
      <c r="M437" s="141"/>
      <c r="N437" s="145" t="s">
        <v>1</v>
      </c>
      <c r="O437" s="12" t="s">
        <v>39</v>
      </c>
      <c r="P437" s="12">
        <f t="shared" si="72"/>
        <v>0</v>
      </c>
      <c r="Q437" s="12">
        <f t="shared" si="73"/>
        <v>0</v>
      </c>
      <c r="R437" s="12">
        <f t="shared" si="74"/>
        <v>0</v>
      </c>
      <c r="S437" s="12">
        <v>0</v>
      </c>
      <c r="T437" s="12">
        <f t="shared" si="75"/>
        <v>0</v>
      </c>
      <c r="U437" s="12">
        <v>0</v>
      </c>
      <c r="V437" s="12">
        <f t="shared" si="76"/>
        <v>0</v>
      </c>
      <c r="W437" s="12">
        <v>0</v>
      </c>
      <c r="X437" s="12">
        <f t="shared" si="77"/>
        <v>0</v>
      </c>
      <c r="Y437" s="146" t="s">
        <v>1</v>
      </c>
      <c r="AR437" s="12" t="s">
        <v>149</v>
      </c>
      <c r="AT437" s="143" t="s">
        <v>147</v>
      </c>
      <c r="AU437" s="143" t="s">
        <v>84</v>
      </c>
      <c r="AY437" s="143" t="s">
        <v>145</v>
      </c>
      <c r="BE437" s="12">
        <f t="shared" si="78"/>
        <v>0</v>
      </c>
      <c r="BF437" s="12">
        <f t="shared" si="79"/>
        <v>0</v>
      </c>
      <c r="BG437" s="12">
        <f t="shared" si="80"/>
        <v>0</v>
      </c>
      <c r="BH437" s="12">
        <f t="shared" si="81"/>
        <v>0</v>
      </c>
      <c r="BI437" s="12">
        <f t="shared" si="82"/>
        <v>0</v>
      </c>
      <c r="BJ437" s="12" t="s">
        <v>84</v>
      </c>
      <c r="BK437" s="12">
        <f t="shared" si="83"/>
        <v>0</v>
      </c>
      <c r="BL437" s="12" t="s">
        <v>149</v>
      </c>
      <c r="BM437" s="12" t="s">
        <v>170</v>
      </c>
    </row>
    <row r="438" spans="2:65" s="12" customFormat="1" ht="12">
      <c r="B438" s="141"/>
      <c r="D438" s="142"/>
      <c r="E438" s="143"/>
      <c r="F438" s="144" t="s">
        <v>872</v>
      </c>
      <c r="H438" s="143">
        <v>1.625</v>
      </c>
      <c r="M438" s="141"/>
      <c r="N438" s="145" t="s">
        <v>1</v>
      </c>
      <c r="O438" s="12" t="s">
        <v>39</v>
      </c>
      <c r="P438" s="12">
        <f t="shared" si="72"/>
        <v>0</v>
      </c>
      <c r="Q438" s="12">
        <f t="shared" si="73"/>
        <v>0</v>
      </c>
      <c r="R438" s="12">
        <f t="shared" si="74"/>
        <v>0</v>
      </c>
      <c r="S438" s="12">
        <v>0</v>
      </c>
      <c r="T438" s="12">
        <f t="shared" si="75"/>
        <v>0</v>
      </c>
      <c r="U438" s="12">
        <v>0</v>
      </c>
      <c r="V438" s="12">
        <f t="shared" si="76"/>
        <v>0</v>
      </c>
      <c r="W438" s="12">
        <v>0</v>
      </c>
      <c r="X438" s="12">
        <f t="shared" si="77"/>
        <v>0</v>
      </c>
      <c r="Y438" s="146" t="s">
        <v>1</v>
      </c>
      <c r="AR438" s="12" t="s">
        <v>149</v>
      </c>
      <c r="AT438" s="143" t="s">
        <v>147</v>
      </c>
      <c r="AU438" s="143" t="s">
        <v>84</v>
      </c>
      <c r="AY438" s="143" t="s">
        <v>145</v>
      </c>
      <c r="BE438" s="12">
        <f t="shared" si="78"/>
        <v>0</v>
      </c>
      <c r="BF438" s="12">
        <f t="shared" si="79"/>
        <v>0</v>
      </c>
      <c r="BG438" s="12">
        <f t="shared" si="80"/>
        <v>0</v>
      </c>
      <c r="BH438" s="12">
        <f t="shared" si="81"/>
        <v>0</v>
      </c>
      <c r="BI438" s="12">
        <f t="shared" si="82"/>
        <v>0</v>
      </c>
      <c r="BJ438" s="12" t="s">
        <v>84</v>
      </c>
      <c r="BK438" s="12">
        <f t="shared" si="83"/>
        <v>0</v>
      </c>
      <c r="BL438" s="12" t="s">
        <v>149</v>
      </c>
      <c r="BM438" s="12" t="s">
        <v>170</v>
      </c>
    </row>
    <row r="439" spans="2:65" s="12" customFormat="1" ht="12">
      <c r="B439" s="141"/>
      <c r="D439" s="142"/>
      <c r="E439" s="143"/>
      <c r="F439" s="144" t="s">
        <v>873</v>
      </c>
      <c r="H439" s="143">
        <v>3.25</v>
      </c>
      <c r="M439" s="141"/>
      <c r="N439" s="145" t="s">
        <v>1</v>
      </c>
      <c r="O439" s="12" t="s">
        <v>39</v>
      </c>
      <c r="P439" s="12">
        <f t="shared" si="72"/>
        <v>0</v>
      </c>
      <c r="Q439" s="12">
        <f t="shared" si="73"/>
        <v>0</v>
      </c>
      <c r="R439" s="12">
        <f t="shared" si="74"/>
        <v>0</v>
      </c>
      <c r="S439" s="12">
        <v>0</v>
      </c>
      <c r="T439" s="12">
        <f t="shared" si="75"/>
        <v>0</v>
      </c>
      <c r="U439" s="12">
        <v>0</v>
      </c>
      <c r="V439" s="12">
        <f t="shared" si="76"/>
        <v>0</v>
      </c>
      <c r="W439" s="12">
        <v>0</v>
      </c>
      <c r="X439" s="12">
        <f t="shared" si="77"/>
        <v>0</v>
      </c>
      <c r="Y439" s="146" t="s">
        <v>1</v>
      </c>
      <c r="AR439" s="12" t="s">
        <v>149</v>
      </c>
      <c r="AT439" s="143" t="s">
        <v>147</v>
      </c>
      <c r="AU439" s="143" t="s">
        <v>84</v>
      </c>
      <c r="AY439" s="143" t="s">
        <v>145</v>
      </c>
      <c r="BE439" s="12">
        <f t="shared" si="78"/>
        <v>0</v>
      </c>
      <c r="BF439" s="12">
        <f t="shared" si="79"/>
        <v>0</v>
      </c>
      <c r="BG439" s="12">
        <f t="shared" si="80"/>
        <v>0</v>
      </c>
      <c r="BH439" s="12">
        <f t="shared" si="81"/>
        <v>0</v>
      </c>
      <c r="BI439" s="12">
        <f t="shared" si="82"/>
        <v>0</v>
      </c>
      <c r="BJ439" s="12" t="s">
        <v>84</v>
      </c>
      <c r="BK439" s="12">
        <f t="shared" si="83"/>
        <v>0</v>
      </c>
      <c r="BL439" s="12" t="s">
        <v>149</v>
      </c>
      <c r="BM439" s="12" t="s">
        <v>170</v>
      </c>
    </row>
    <row r="440" spans="2:65" s="12" customFormat="1" ht="12">
      <c r="B440" s="141"/>
      <c r="D440" s="142"/>
      <c r="E440" s="143"/>
      <c r="F440" s="144" t="s">
        <v>874</v>
      </c>
      <c r="H440" s="143">
        <v>2.275</v>
      </c>
      <c r="M440" s="141"/>
      <c r="N440" s="145" t="s">
        <v>1</v>
      </c>
      <c r="O440" s="12" t="s">
        <v>39</v>
      </c>
      <c r="P440" s="12">
        <f t="shared" si="72"/>
        <v>0</v>
      </c>
      <c r="Q440" s="12">
        <f t="shared" si="73"/>
        <v>0</v>
      </c>
      <c r="R440" s="12">
        <f t="shared" si="74"/>
        <v>0</v>
      </c>
      <c r="S440" s="12">
        <v>0</v>
      </c>
      <c r="T440" s="12">
        <f t="shared" si="75"/>
        <v>0</v>
      </c>
      <c r="U440" s="12">
        <v>0</v>
      </c>
      <c r="V440" s="12">
        <f t="shared" si="76"/>
        <v>0</v>
      </c>
      <c r="W440" s="12">
        <v>0</v>
      </c>
      <c r="X440" s="12">
        <f t="shared" si="77"/>
        <v>0</v>
      </c>
      <c r="Y440" s="146" t="s">
        <v>1</v>
      </c>
      <c r="AR440" s="12" t="s">
        <v>149</v>
      </c>
      <c r="AT440" s="143" t="s">
        <v>147</v>
      </c>
      <c r="AU440" s="143" t="s">
        <v>84</v>
      </c>
      <c r="AY440" s="143" t="s">
        <v>145</v>
      </c>
      <c r="BE440" s="12">
        <f t="shared" si="78"/>
        <v>0</v>
      </c>
      <c r="BF440" s="12">
        <f t="shared" si="79"/>
        <v>0</v>
      </c>
      <c r="BG440" s="12">
        <f t="shared" si="80"/>
        <v>0</v>
      </c>
      <c r="BH440" s="12">
        <f t="shared" si="81"/>
        <v>0</v>
      </c>
      <c r="BI440" s="12">
        <f t="shared" si="82"/>
        <v>0</v>
      </c>
      <c r="BJ440" s="12" t="s">
        <v>84</v>
      </c>
      <c r="BK440" s="12">
        <f t="shared" si="83"/>
        <v>0</v>
      </c>
      <c r="BL440" s="12" t="s">
        <v>149</v>
      </c>
      <c r="BM440" s="12" t="s">
        <v>170</v>
      </c>
    </row>
    <row r="441" spans="2:65" s="1" customFormat="1" ht="24">
      <c r="B441" s="127"/>
      <c r="C441" s="128">
        <v>86</v>
      </c>
      <c r="D441" s="128" t="s">
        <v>147</v>
      </c>
      <c r="E441" s="129" t="s">
        <v>875</v>
      </c>
      <c r="F441" s="130" t="s">
        <v>876</v>
      </c>
      <c r="G441" s="131" t="s">
        <v>458</v>
      </c>
      <c r="H441" s="132">
        <v>13.5</v>
      </c>
      <c r="I441" s="133"/>
      <c r="J441" s="133"/>
      <c r="K441" s="133">
        <f>ROUND(P441*H441,2)</f>
        <v>0</v>
      </c>
      <c r="L441" s="130" t="s">
        <v>1</v>
      </c>
      <c r="M441" s="26"/>
      <c r="N441" s="134" t="s">
        <v>1</v>
      </c>
      <c r="O441" s="135" t="s">
        <v>39</v>
      </c>
      <c r="P441" s="136">
        <f t="shared" si="72"/>
        <v>0</v>
      </c>
      <c r="Q441" s="136">
        <f t="shared" si="73"/>
        <v>0</v>
      </c>
      <c r="R441" s="136">
        <f t="shared" si="74"/>
        <v>0</v>
      </c>
      <c r="S441" s="137">
        <v>0</v>
      </c>
      <c r="T441" s="137">
        <f t="shared" si="75"/>
        <v>0</v>
      </c>
      <c r="U441" s="137">
        <v>0</v>
      </c>
      <c r="V441" s="137">
        <f t="shared" si="76"/>
        <v>0</v>
      </c>
      <c r="W441" s="137">
        <v>0</v>
      </c>
      <c r="X441" s="137">
        <f t="shared" si="77"/>
        <v>0</v>
      </c>
      <c r="Y441" s="138" t="s">
        <v>1</v>
      </c>
      <c r="AR441" s="139" t="s">
        <v>149</v>
      </c>
      <c r="AT441" s="139" t="s">
        <v>147</v>
      </c>
      <c r="AU441" s="139" t="s">
        <v>84</v>
      </c>
      <c r="AY441" s="14" t="s">
        <v>145</v>
      </c>
      <c r="BE441" s="140">
        <f t="shared" si="78"/>
        <v>0</v>
      </c>
      <c r="BF441" s="140">
        <f t="shared" si="79"/>
        <v>0</v>
      </c>
      <c r="BG441" s="140">
        <f t="shared" si="80"/>
        <v>0</v>
      </c>
      <c r="BH441" s="140">
        <f t="shared" si="81"/>
        <v>0</v>
      </c>
      <c r="BI441" s="140">
        <f t="shared" si="82"/>
        <v>0</v>
      </c>
      <c r="BJ441" s="14" t="s">
        <v>84</v>
      </c>
      <c r="BK441" s="140">
        <f t="shared" si="83"/>
        <v>0</v>
      </c>
      <c r="BL441" s="14" t="s">
        <v>149</v>
      </c>
      <c r="BM441" s="139" t="s">
        <v>170</v>
      </c>
    </row>
    <row r="442" spans="2:65" s="12" customFormat="1" ht="12">
      <c r="B442" s="141"/>
      <c r="D442" s="142"/>
      <c r="E442" s="143"/>
      <c r="F442" s="144" t="s">
        <v>877</v>
      </c>
      <c r="H442" s="143">
        <v>2.5</v>
      </c>
      <c r="M442" s="141"/>
      <c r="N442" s="145" t="s">
        <v>1</v>
      </c>
      <c r="O442" s="12" t="s">
        <v>39</v>
      </c>
      <c r="P442" s="12">
        <f t="shared" si="72"/>
        <v>0</v>
      </c>
      <c r="Q442" s="12">
        <f t="shared" si="73"/>
        <v>0</v>
      </c>
      <c r="R442" s="12">
        <f t="shared" si="74"/>
        <v>0</v>
      </c>
      <c r="S442" s="12">
        <v>0</v>
      </c>
      <c r="T442" s="12">
        <f t="shared" si="75"/>
        <v>0</v>
      </c>
      <c r="U442" s="12">
        <v>0</v>
      </c>
      <c r="V442" s="12">
        <f t="shared" si="76"/>
        <v>0</v>
      </c>
      <c r="W442" s="12">
        <v>0</v>
      </c>
      <c r="X442" s="12">
        <f t="shared" si="77"/>
        <v>0</v>
      </c>
      <c r="Y442" s="146" t="s">
        <v>1</v>
      </c>
      <c r="AR442" s="12" t="s">
        <v>149</v>
      </c>
      <c r="AT442" s="143" t="s">
        <v>147</v>
      </c>
      <c r="AU442" s="143" t="s">
        <v>84</v>
      </c>
      <c r="AY442" s="143" t="s">
        <v>145</v>
      </c>
      <c r="BE442" s="12">
        <f t="shared" si="78"/>
        <v>0</v>
      </c>
      <c r="BF442" s="12">
        <f t="shared" si="79"/>
        <v>0</v>
      </c>
      <c r="BG442" s="12">
        <f t="shared" si="80"/>
        <v>0</v>
      </c>
      <c r="BH442" s="12">
        <f t="shared" si="81"/>
        <v>0</v>
      </c>
      <c r="BI442" s="12">
        <f t="shared" si="82"/>
        <v>0</v>
      </c>
      <c r="BJ442" s="12" t="s">
        <v>84</v>
      </c>
      <c r="BK442" s="12">
        <f t="shared" si="83"/>
        <v>0</v>
      </c>
      <c r="BL442" s="12" t="s">
        <v>149</v>
      </c>
      <c r="BM442" s="12" t="s">
        <v>170</v>
      </c>
    </row>
    <row r="443" spans="2:65" s="12" customFormat="1" ht="12">
      <c r="B443" s="141"/>
      <c r="D443" s="142"/>
      <c r="E443" s="143"/>
      <c r="F443" s="144" t="s">
        <v>878</v>
      </c>
      <c r="H443" s="143">
        <v>2.5</v>
      </c>
      <c r="M443" s="141"/>
      <c r="N443" s="145" t="s">
        <v>1</v>
      </c>
      <c r="O443" s="12" t="s">
        <v>39</v>
      </c>
      <c r="P443" s="12">
        <f t="shared" si="72"/>
        <v>0</v>
      </c>
      <c r="Q443" s="12">
        <f t="shared" si="73"/>
        <v>0</v>
      </c>
      <c r="R443" s="12">
        <f t="shared" si="74"/>
        <v>0</v>
      </c>
      <c r="S443" s="12">
        <v>0</v>
      </c>
      <c r="T443" s="12">
        <f t="shared" si="75"/>
        <v>0</v>
      </c>
      <c r="U443" s="12">
        <v>0</v>
      </c>
      <c r="V443" s="12">
        <f t="shared" si="76"/>
        <v>0</v>
      </c>
      <c r="W443" s="12">
        <v>0</v>
      </c>
      <c r="X443" s="12">
        <f t="shared" si="77"/>
        <v>0</v>
      </c>
      <c r="Y443" s="146" t="s">
        <v>1</v>
      </c>
      <c r="AR443" s="12" t="s">
        <v>149</v>
      </c>
      <c r="AT443" s="143" t="s">
        <v>147</v>
      </c>
      <c r="AU443" s="143" t="s">
        <v>84</v>
      </c>
      <c r="AY443" s="143" t="s">
        <v>145</v>
      </c>
      <c r="BE443" s="12">
        <f t="shared" si="78"/>
        <v>0</v>
      </c>
      <c r="BF443" s="12">
        <f t="shared" si="79"/>
        <v>0</v>
      </c>
      <c r="BG443" s="12">
        <f t="shared" si="80"/>
        <v>0</v>
      </c>
      <c r="BH443" s="12">
        <f t="shared" si="81"/>
        <v>0</v>
      </c>
      <c r="BI443" s="12">
        <f t="shared" si="82"/>
        <v>0</v>
      </c>
      <c r="BJ443" s="12" t="s">
        <v>84</v>
      </c>
      <c r="BK443" s="12">
        <f t="shared" si="83"/>
        <v>0</v>
      </c>
      <c r="BL443" s="12" t="s">
        <v>149</v>
      </c>
      <c r="BM443" s="12" t="s">
        <v>170</v>
      </c>
    </row>
    <row r="444" spans="2:65" s="12" customFormat="1" ht="12">
      <c r="B444" s="141"/>
      <c r="D444" s="142"/>
      <c r="E444" s="143"/>
      <c r="F444" s="144" t="s">
        <v>879</v>
      </c>
      <c r="H444" s="143">
        <v>5</v>
      </c>
      <c r="M444" s="141"/>
      <c r="N444" s="145" t="s">
        <v>1</v>
      </c>
      <c r="O444" s="12" t="s">
        <v>39</v>
      </c>
      <c r="P444" s="12">
        <f t="shared" si="72"/>
        <v>0</v>
      </c>
      <c r="Q444" s="12">
        <f t="shared" si="73"/>
        <v>0</v>
      </c>
      <c r="R444" s="12">
        <f t="shared" si="74"/>
        <v>0</v>
      </c>
      <c r="S444" s="12">
        <v>0</v>
      </c>
      <c r="T444" s="12">
        <f t="shared" si="75"/>
        <v>0</v>
      </c>
      <c r="U444" s="12">
        <v>0</v>
      </c>
      <c r="V444" s="12">
        <f t="shared" si="76"/>
        <v>0</v>
      </c>
      <c r="W444" s="12">
        <v>0</v>
      </c>
      <c r="X444" s="12">
        <f t="shared" si="77"/>
        <v>0</v>
      </c>
      <c r="Y444" s="146" t="s">
        <v>1</v>
      </c>
      <c r="AR444" s="12" t="s">
        <v>149</v>
      </c>
      <c r="AT444" s="143" t="s">
        <v>147</v>
      </c>
      <c r="AU444" s="143" t="s">
        <v>84</v>
      </c>
      <c r="AY444" s="143" t="s">
        <v>145</v>
      </c>
      <c r="BE444" s="12">
        <f t="shared" si="78"/>
        <v>0</v>
      </c>
      <c r="BF444" s="12">
        <f t="shared" si="79"/>
        <v>0</v>
      </c>
      <c r="BG444" s="12">
        <f t="shared" si="80"/>
        <v>0</v>
      </c>
      <c r="BH444" s="12">
        <f t="shared" si="81"/>
        <v>0</v>
      </c>
      <c r="BI444" s="12">
        <f t="shared" si="82"/>
        <v>0</v>
      </c>
      <c r="BJ444" s="12" t="s">
        <v>84</v>
      </c>
      <c r="BK444" s="12">
        <f t="shared" si="83"/>
        <v>0</v>
      </c>
      <c r="BL444" s="12" t="s">
        <v>149</v>
      </c>
      <c r="BM444" s="12" t="s">
        <v>170</v>
      </c>
    </row>
    <row r="445" spans="2:65" s="12" customFormat="1" ht="12">
      <c r="B445" s="141"/>
      <c r="D445" s="142"/>
      <c r="E445" s="143"/>
      <c r="F445" s="144" t="s">
        <v>880</v>
      </c>
      <c r="H445" s="143">
        <v>3.5</v>
      </c>
      <c r="M445" s="141"/>
      <c r="N445" s="145" t="s">
        <v>1</v>
      </c>
      <c r="O445" s="12" t="s">
        <v>39</v>
      </c>
      <c r="P445" s="12">
        <f t="shared" si="72"/>
        <v>0</v>
      </c>
      <c r="Q445" s="12">
        <f t="shared" si="73"/>
        <v>0</v>
      </c>
      <c r="R445" s="12">
        <f t="shared" si="74"/>
        <v>0</v>
      </c>
      <c r="S445" s="12">
        <v>0</v>
      </c>
      <c r="T445" s="12">
        <f t="shared" si="75"/>
        <v>0</v>
      </c>
      <c r="U445" s="12">
        <v>0</v>
      </c>
      <c r="V445" s="12">
        <f t="shared" si="76"/>
        <v>0</v>
      </c>
      <c r="W445" s="12">
        <v>0</v>
      </c>
      <c r="X445" s="12">
        <f t="shared" si="77"/>
        <v>0</v>
      </c>
      <c r="Y445" s="146" t="s">
        <v>1</v>
      </c>
      <c r="AR445" s="12" t="s">
        <v>149</v>
      </c>
      <c r="AT445" s="143" t="s">
        <v>147</v>
      </c>
      <c r="AU445" s="143" t="s">
        <v>84</v>
      </c>
      <c r="AY445" s="143" t="s">
        <v>145</v>
      </c>
      <c r="BE445" s="12">
        <f t="shared" si="78"/>
        <v>0</v>
      </c>
      <c r="BF445" s="12">
        <f t="shared" si="79"/>
        <v>0</v>
      </c>
      <c r="BG445" s="12">
        <f t="shared" si="80"/>
        <v>0</v>
      </c>
      <c r="BH445" s="12">
        <f t="shared" si="81"/>
        <v>0</v>
      </c>
      <c r="BI445" s="12">
        <f t="shared" si="82"/>
        <v>0</v>
      </c>
      <c r="BJ445" s="12" t="s">
        <v>84</v>
      </c>
      <c r="BK445" s="12">
        <f t="shared" si="83"/>
        <v>0</v>
      </c>
      <c r="BL445" s="12" t="s">
        <v>149</v>
      </c>
      <c r="BM445" s="12" t="s">
        <v>170</v>
      </c>
    </row>
    <row r="446" spans="2:65" s="1" customFormat="1" ht="24">
      <c r="B446" s="127"/>
      <c r="C446" s="189">
        <v>87</v>
      </c>
      <c r="D446" s="189" t="s">
        <v>147</v>
      </c>
      <c r="E446" s="190" t="s">
        <v>881</v>
      </c>
      <c r="F446" s="191" t="s">
        <v>882</v>
      </c>
      <c r="G446" s="192" t="s">
        <v>244</v>
      </c>
      <c r="H446" s="193">
        <v>32.07679999999999</v>
      </c>
      <c r="I446" s="194"/>
      <c r="J446" s="194"/>
      <c r="K446" s="194">
        <f>ROUND(P446*H446,2)</f>
        <v>0</v>
      </c>
      <c r="L446" s="191" t="s">
        <v>1</v>
      </c>
      <c r="M446" s="26"/>
      <c r="N446" s="134" t="s">
        <v>1</v>
      </c>
      <c r="O446" s="135" t="s">
        <v>39</v>
      </c>
      <c r="P446" s="136">
        <f t="shared" si="72"/>
        <v>0</v>
      </c>
      <c r="Q446" s="136">
        <f t="shared" si="73"/>
        <v>0</v>
      </c>
      <c r="R446" s="136">
        <f t="shared" si="74"/>
        <v>0</v>
      </c>
      <c r="S446" s="137">
        <v>0</v>
      </c>
      <c r="T446" s="137">
        <f t="shared" si="75"/>
        <v>0</v>
      </c>
      <c r="U446" s="137">
        <v>0</v>
      </c>
      <c r="V446" s="137">
        <f t="shared" si="76"/>
        <v>0</v>
      </c>
      <c r="W446" s="137">
        <v>0</v>
      </c>
      <c r="X446" s="137">
        <f t="shared" si="77"/>
        <v>0</v>
      </c>
      <c r="Y446" s="138" t="s">
        <v>1</v>
      </c>
      <c r="AR446" s="139" t="s">
        <v>149</v>
      </c>
      <c r="AT446" s="139" t="s">
        <v>147</v>
      </c>
      <c r="AU446" s="139" t="s">
        <v>84</v>
      </c>
      <c r="AY446" s="14" t="s">
        <v>145</v>
      </c>
      <c r="BE446" s="140">
        <f t="shared" si="78"/>
        <v>0</v>
      </c>
      <c r="BF446" s="140">
        <f t="shared" si="79"/>
        <v>0</v>
      </c>
      <c r="BG446" s="140">
        <f t="shared" si="80"/>
        <v>0</v>
      </c>
      <c r="BH446" s="140">
        <f t="shared" si="81"/>
        <v>0</v>
      </c>
      <c r="BI446" s="140">
        <f t="shared" si="82"/>
        <v>0</v>
      </c>
      <c r="BJ446" s="14" t="s">
        <v>84</v>
      </c>
      <c r="BK446" s="140">
        <f t="shared" si="83"/>
        <v>0</v>
      </c>
      <c r="BL446" s="14" t="s">
        <v>149</v>
      </c>
      <c r="BM446" s="139" t="s">
        <v>170</v>
      </c>
    </row>
    <row r="447" spans="2:65" s="12" customFormat="1" ht="12">
      <c r="B447" s="141"/>
      <c r="D447" s="142"/>
      <c r="E447" s="143"/>
      <c r="F447" s="144" t="s">
        <v>868</v>
      </c>
      <c r="H447" s="143">
        <v>216.832</v>
      </c>
      <c r="L447" s="12" t="s">
        <v>1</v>
      </c>
      <c r="M447" s="141"/>
      <c r="N447" s="145" t="s">
        <v>1</v>
      </c>
      <c r="O447" s="12" t="s">
        <v>39</v>
      </c>
      <c r="P447" s="12">
        <f t="shared" si="72"/>
        <v>0</v>
      </c>
      <c r="Q447" s="12">
        <f t="shared" si="73"/>
        <v>0</v>
      </c>
      <c r="R447" s="12">
        <f t="shared" si="74"/>
        <v>0</v>
      </c>
      <c r="S447" s="12">
        <v>0</v>
      </c>
      <c r="T447" s="12">
        <f t="shared" si="75"/>
        <v>0</v>
      </c>
      <c r="U447" s="12">
        <v>0</v>
      </c>
      <c r="V447" s="12">
        <f t="shared" si="76"/>
        <v>0</v>
      </c>
      <c r="W447" s="12">
        <v>0</v>
      </c>
      <c r="X447" s="12">
        <f t="shared" si="77"/>
        <v>0</v>
      </c>
      <c r="Y447" s="146" t="s">
        <v>1</v>
      </c>
      <c r="AR447" s="12" t="s">
        <v>149</v>
      </c>
      <c r="AT447" s="143" t="s">
        <v>147</v>
      </c>
      <c r="AU447" s="143" t="s">
        <v>84</v>
      </c>
      <c r="AY447" s="143" t="s">
        <v>145</v>
      </c>
      <c r="BE447" s="12">
        <f t="shared" si="78"/>
        <v>0</v>
      </c>
      <c r="BF447" s="12">
        <f t="shared" si="79"/>
        <v>0</v>
      </c>
      <c r="BG447" s="12">
        <f t="shared" si="80"/>
        <v>0</v>
      </c>
      <c r="BH447" s="12">
        <f t="shared" si="81"/>
        <v>0</v>
      </c>
      <c r="BI447" s="12">
        <f t="shared" si="82"/>
        <v>0</v>
      </c>
      <c r="BJ447" s="12" t="s">
        <v>84</v>
      </c>
      <c r="BK447" s="12">
        <f t="shared" si="83"/>
        <v>0</v>
      </c>
      <c r="BL447" s="12" t="s">
        <v>149</v>
      </c>
      <c r="BM447" s="12" t="s">
        <v>170</v>
      </c>
    </row>
    <row r="448" spans="2:65" s="12" customFormat="1" ht="12">
      <c r="B448" s="141"/>
      <c r="D448" s="142"/>
      <c r="E448" s="143"/>
      <c r="F448" s="144" t="s">
        <v>883</v>
      </c>
      <c r="H448" s="143">
        <v>32.5248</v>
      </c>
      <c r="L448" s="12" t="s">
        <v>1</v>
      </c>
      <c r="M448" s="141"/>
      <c r="N448" s="145" t="s">
        <v>1</v>
      </c>
      <c r="O448" s="12" t="s">
        <v>39</v>
      </c>
      <c r="P448" s="12">
        <f t="shared" si="72"/>
        <v>0</v>
      </c>
      <c r="Q448" s="12">
        <f t="shared" si="73"/>
        <v>0</v>
      </c>
      <c r="R448" s="12">
        <f t="shared" si="74"/>
        <v>0</v>
      </c>
      <c r="S448" s="12">
        <v>0</v>
      </c>
      <c r="T448" s="12">
        <f t="shared" si="75"/>
        <v>0</v>
      </c>
      <c r="U448" s="12">
        <v>0</v>
      </c>
      <c r="V448" s="12">
        <f t="shared" si="76"/>
        <v>0</v>
      </c>
      <c r="W448" s="12">
        <v>0</v>
      </c>
      <c r="X448" s="12">
        <f t="shared" si="77"/>
        <v>0</v>
      </c>
      <c r="Y448" s="146" t="s">
        <v>1</v>
      </c>
      <c r="AR448" s="12" t="s">
        <v>149</v>
      </c>
      <c r="AT448" s="143" t="s">
        <v>147</v>
      </c>
      <c r="AU448" s="143" t="s">
        <v>84</v>
      </c>
      <c r="AY448" s="143" t="s">
        <v>145</v>
      </c>
      <c r="BE448" s="12">
        <f t="shared" si="78"/>
        <v>0</v>
      </c>
      <c r="BF448" s="12">
        <f t="shared" si="79"/>
        <v>0</v>
      </c>
      <c r="BG448" s="12">
        <f t="shared" si="80"/>
        <v>0</v>
      </c>
      <c r="BH448" s="12">
        <f t="shared" si="81"/>
        <v>0</v>
      </c>
      <c r="BI448" s="12">
        <f t="shared" si="82"/>
        <v>0</v>
      </c>
      <c r="BJ448" s="12" t="s">
        <v>84</v>
      </c>
      <c r="BK448" s="12">
        <f t="shared" si="83"/>
        <v>0</v>
      </c>
      <c r="BL448" s="12" t="s">
        <v>149</v>
      </c>
      <c r="BM448" s="12" t="s">
        <v>170</v>
      </c>
    </row>
    <row r="449" spans="2:65" s="12" customFormat="1" ht="12">
      <c r="B449" s="141"/>
      <c r="D449" s="142"/>
      <c r="E449" s="143"/>
      <c r="F449" s="144" t="s">
        <v>1808</v>
      </c>
      <c r="H449" s="143">
        <v>-188.512</v>
      </c>
      <c r="L449" s="12" t="s">
        <v>1</v>
      </c>
      <c r="M449" s="141"/>
      <c r="N449" s="145" t="s">
        <v>1</v>
      </c>
      <c r="O449" s="12" t="s">
        <v>39</v>
      </c>
      <c r="P449" s="12">
        <f aca="true" t="shared" si="96" ref="P449:P450">I449+J449</f>
        <v>0</v>
      </c>
      <c r="Q449" s="12">
        <f aca="true" t="shared" si="97" ref="Q449:Q450">ROUND(I449*H449,2)</f>
        <v>0</v>
      </c>
      <c r="R449" s="12">
        <f aca="true" t="shared" si="98" ref="R449:R450">ROUND(J449*H449,2)</f>
        <v>0</v>
      </c>
      <c r="S449" s="12">
        <v>0</v>
      </c>
      <c r="T449" s="12">
        <f aca="true" t="shared" si="99" ref="T449:T450">S449*H449</f>
        <v>0</v>
      </c>
      <c r="U449" s="12">
        <v>0</v>
      </c>
      <c r="V449" s="12">
        <f aca="true" t="shared" si="100" ref="V449:V450">U449*H449</f>
        <v>0</v>
      </c>
      <c r="W449" s="12">
        <v>0</v>
      </c>
      <c r="X449" s="12">
        <f aca="true" t="shared" si="101" ref="X449:X450">W449*H449</f>
        <v>0</v>
      </c>
      <c r="Y449" s="146" t="s">
        <v>1</v>
      </c>
      <c r="AR449" s="12" t="s">
        <v>149</v>
      </c>
      <c r="AT449" s="143" t="s">
        <v>147</v>
      </c>
      <c r="AU449" s="143" t="s">
        <v>84</v>
      </c>
      <c r="AY449" s="143" t="s">
        <v>145</v>
      </c>
      <c r="BE449" s="12">
        <f aca="true" t="shared" si="102" ref="BE449:BE450">IF(O449="základní",K449,0)</f>
        <v>0</v>
      </c>
      <c r="BF449" s="12">
        <f aca="true" t="shared" si="103" ref="BF449:BF450">IF(O449="snížená",K449,0)</f>
        <v>0</v>
      </c>
      <c r="BG449" s="12">
        <f aca="true" t="shared" si="104" ref="BG449:BG450">IF(O449="zákl. přenesená",K449,0)</f>
        <v>0</v>
      </c>
      <c r="BH449" s="12">
        <f aca="true" t="shared" si="105" ref="BH449:BH450">IF(O449="sníž. přenesená",K449,0)</f>
        <v>0</v>
      </c>
      <c r="BI449" s="12">
        <f aca="true" t="shared" si="106" ref="BI449:BI450">IF(O449="nulová",K449,0)</f>
        <v>0</v>
      </c>
      <c r="BJ449" s="12" t="s">
        <v>84</v>
      </c>
      <c r="BK449" s="12">
        <f aca="true" t="shared" si="107" ref="BK449:BK450">ROUND(P449*H449,2)</f>
        <v>0</v>
      </c>
      <c r="BL449" s="12" t="s">
        <v>149</v>
      </c>
      <c r="BM449" s="12" t="s">
        <v>170</v>
      </c>
    </row>
    <row r="450" spans="2:65" s="12" customFormat="1" ht="12">
      <c r="B450" s="141"/>
      <c r="D450" s="142"/>
      <c r="E450" s="143"/>
      <c r="F450" s="144" t="s">
        <v>1809</v>
      </c>
      <c r="H450" s="143">
        <v>-28.768</v>
      </c>
      <c r="L450" s="12" t="s">
        <v>1</v>
      </c>
      <c r="M450" s="141"/>
      <c r="N450" s="145" t="s">
        <v>1</v>
      </c>
      <c r="O450" s="12" t="s">
        <v>39</v>
      </c>
      <c r="P450" s="12">
        <f t="shared" si="96"/>
        <v>0</v>
      </c>
      <c r="Q450" s="12">
        <f t="shared" si="97"/>
        <v>0</v>
      </c>
      <c r="R450" s="12">
        <f t="shared" si="98"/>
        <v>0</v>
      </c>
      <c r="S450" s="12">
        <v>0</v>
      </c>
      <c r="T450" s="12">
        <f t="shared" si="99"/>
        <v>0</v>
      </c>
      <c r="U450" s="12">
        <v>0</v>
      </c>
      <c r="V450" s="12">
        <f t="shared" si="100"/>
        <v>0</v>
      </c>
      <c r="W450" s="12">
        <v>0</v>
      </c>
      <c r="X450" s="12">
        <f t="shared" si="101"/>
        <v>0</v>
      </c>
      <c r="Y450" s="146" t="s">
        <v>1</v>
      </c>
      <c r="AR450" s="12" t="s">
        <v>149</v>
      </c>
      <c r="AT450" s="143" t="s">
        <v>147</v>
      </c>
      <c r="AU450" s="143" t="s">
        <v>84</v>
      </c>
      <c r="AY450" s="143" t="s">
        <v>145</v>
      </c>
      <c r="BE450" s="12">
        <f t="shared" si="102"/>
        <v>0</v>
      </c>
      <c r="BF450" s="12">
        <f t="shared" si="103"/>
        <v>0</v>
      </c>
      <c r="BG450" s="12">
        <f t="shared" si="104"/>
        <v>0</v>
      </c>
      <c r="BH450" s="12">
        <f t="shared" si="105"/>
        <v>0</v>
      </c>
      <c r="BI450" s="12">
        <f t="shared" si="106"/>
        <v>0</v>
      </c>
      <c r="BJ450" s="12" t="s">
        <v>84</v>
      </c>
      <c r="BK450" s="12">
        <f t="shared" si="107"/>
        <v>0</v>
      </c>
      <c r="BL450" s="12" t="s">
        <v>149</v>
      </c>
      <c r="BM450" s="12" t="s">
        <v>170</v>
      </c>
    </row>
    <row r="451" spans="2:65" s="1" customFormat="1" ht="16.5" customHeight="1">
      <c r="B451" s="127"/>
      <c r="C451" s="151"/>
      <c r="D451" s="151"/>
      <c r="E451" s="152" t="s">
        <v>884</v>
      </c>
      <c r="F451" s="153" t="s">
        <v>885</v>
      </c>
      <c r="G451" s="154"/>
      <c r="H451" s="155"/>
      <c r="I451" s="156"/>
      <c r="J451" s="156"/>
      <c r="K451" s="156"/>
      <c r="L451" s="153"/>
      <c r="M451" s="26"/>
      <c r="N451" s="134" t="s">
        <v>1</v>
      </c>
      <c r="O451" s="135" t="s">
        <v>39</v>
      </c>
      <c r="P451" s="136">
        <f t="shared" si="72"/>
        <v>0</v>
      </c>
      <c r="Q451" s="136">
        <f t="shared" si="73"/>
        <v>0</v>
      </c>
      <c r="R451" s="136">
        <f t="shared" si="74"/>
        <v>0</v>
      </c>
      <c r="S451" s="137">
        <v>0</v>
      </c>
      <c r="T451" s="137">
        <f t="shared" si="75"/>
        <v>0</v>
      </c>
      <c r="U451" s="137">
        <v>0</v>
      </c>
      <c r="V451" s="137">
        <f t="shared" si="76"/>
        <v>0</v>
      </c>
      <c r="W451" s="137">
        <v>0</v>
      </c>
      <c r="X451" s="137">
        <f t="shared" si="77"/>
        <v>0</v>
      </c>
      <c r="Y451" s="138" t="s">
        <v>1</v>
      </c>
      <c r="AR451" s="139" t="s">
        <v>149</v>
      </c>
      <c r="AT451" s="139" t="s">
        <v>147</v>
      </c>
      <c r="AU451" s="139" t="s">
        <v>84</v>
      </c>
      <c r="AY451" s="14" t="s">
        <v>145</v>
      </c>
      <c r="BE451" s="140">
        <f t="shared" si="78"/>
        <v>0</v>
      </c>
      <c r="BF451" s="140">
        <f t="shared" si="79"/>
        <v>0</v>
      </c>
      <c r="BG451" s="140">
        <f t="shared" si="80"/>
        <v>0</v>
      </c>
      <c r="BH451" s="140">
        <f t="shared" si="81"/>
        <v>0</v>
      </c>
      <c r="BI451" s="140">
        <f t="shared" si="82"/>
        <v>0</v>
      </c>
      <c r="BJ451" s="14" t="s">
        <v>84</v>
      </c>
      <c r="BK451" s="140">
        <f t="shared" si="83"/>
        <v>0</v>
      </c>
      <c r="BL451" s="14" t="s">
        <v>149</v>
      </c>
      <c r="BM451" s="139" t="s">
        <v>169</v>
      </c>
    </row>
    <row r="452" spans="2:65" s="1" customFormat="1" ht="12">
      <c r="B452" s="127"/>
      <c r="C452" s="128">
        <v>88</v>
      </c>
      <c r="D452" s="128" t="s">
        <v>147</v>
      </c>
      <c r="E452" s="129" t="s">
        <v>886</v>
      </c>
      <c r="F452" s="130" t="s">
        <v>887</v>
      </c>
      <c r="G452" s="131" t="s">
        <v>244</v>
      </c>
      <c r="H452" s="132">
        <v>272.2025</v>
      </c>
      <c r="I452" s="133"/>
      <c r="J452" s="133"/>
      <c r="K452" s="133">
        <f>ROUND(P452*H452,2)</f>
        <v>0</v>
      </c>
      <c r="L452" s="130" t="s">
        <v>1</v>
      </c>
      <c r="M452" s="26"/>
      <c r="N452" s="134" t="s">
        <v>1</v>
      </c>
      <c r="O452" s="135" t="s">
        <v>39</v>
      </c>
      <c r="P452" s="136">
        <f t="shared" si="72"/>
        <v>0</v>
      </c>
      <c r="Q452" s="136">
        <f t="shared" si="73"/>
        <v>0</v>
      </c>
      <c r="R452" s="136">
        <f t="shared" si="74"/>
        <v>0</v>
      </c>
      <c r="S452" s="137">
        <v>0</v>
      </c>
      <c r="T452" s="137">
        <f t="shared" si="75"/>
        <v>0</v>
      </c>
      <c r="U452" s="137">
        <v>0</v>
      </c>
      <c r="V452" s="137">
        <f t="shared" si="76"/>
        <v>0</v>
      </c>
      <c r="W452" s="137">
        <v>0</v>
      </c>
      <c r="X452" s="137">
        <f t="shared" si="77"/>
        <v>0</v>
      </c>
      <c r="Y452" s="138" t="s">
        <v>1</v>
      </c>
      <c r="AR452" s="139" t="s">
        <v>149</v>
      </c>
      <c r="AT452" s="139" t="s">
        <v>147</v>
      </c>
      <c r="AU452" s="139" t="s">
        <v>84</v>
      </c>
      <c r="AY452" s="14" t="s">
        <v>145</v>
      </c>
      <c r="BE452" s="140">
        <f t="shared" si="78"/>
        <v>0</v>
      </c>
      <c r="BF452" s="140">
        <f t="shared" si="79"/>
        <v>0</v>
      </c>
      <c r="BG452" s="140">
        <f t="shared" si="80"/>
        <v>0</v>
      </c>
      <c r="BH452" s="140">
        <f t="shared" si="81"/>
        <v>0</v>
      </c>
      <c r="BI452" s="140">
        <f t="shared" si="82"/>
        <v>0</v>
      </c>
      <c r="BJ452" s="14" t="s">
        <v>84</v>
      </c>
      <c r="BK452" s="140">
        <f t="shared" si="83"/>
        <v>0</v>
      </c>
      <c r="BL452" s="14" t="s">
        <v>149</v>
      </c>
      <c r="BM452" s="139" t="s">
        <v>170</v>
      </c>
    </row>
    <row r="453" spans="2:65" s="12" customFormat="1" ht="12">
      <c r="B453" s="141"/>
      <c r="D453" s="142"/>
      <c r="E453" s="143"/>
      <c r="F453" s="144" t="s">
        <v>888</v>
      </c>
      <c r="H453" s="143">
        <v>99.8975</v>
      </c>
      <c r="L453" s="12" t="s">
        <v>1</v>
      </c>
      <c r="M453" s="141"/>
      <c r="N453" s="145" t="s">
        <v>1</v>
      </c>
      <c r="O453" s="12" t="s">
        <v>39</v>
      </c>
      <c r="P453" s="12">
        <f t="shared" si="72"/>
        <v>0</v>
      </c>
      <c r="Q453" s="12">
        <f t="shared" si="73"/>
        <v>0</v>
      </c>
      <c r="R453" s="12">
        <f t="shared" si="74"/>
        <v>0</v>
      </c>
      <c r="S453" s="12">
        <v>0</v>
      </c>
      <c r="T453" s="12">
        <f t="shared" si="75"/>
        <v>0</v>
      </c>
      <c r="U453" s="12">
        <v>0</v>
      </c>
      <c r="V453" s="12">
        <f t="shared" si="76"/>
        <v>0</v>
      </c>
      <c r="W453" s="12">
        <v>0</v>
      </c>
      <c r="X453" s="12">
        <f t="shared" si="77"/>
        <v>0</v>
      </c>
      <c r="Y453" s="146" t="s">
        <v>1</v>
      </c>
      <c r="AR453" s="12" t="s">
        <v>149</v>
      </c>
      <c r="AT453" s="143" t="s">
        <v>147</v>
      </c>
      <c r="AU453" s="143" t="s">
        <v>84</v>
      </c>
      <c r="AY453" s="143" t="s">
        <v>145</v>
      </c>
      <c r="BE453" s="12">
        <f t="shared" si="78"/>
        <v>0</v>
      </c>
      <c r="BF453" s="12">
        <f t="shared" si="79"/>
        <v>0</v>
      </c>
      <c r="BG453" s="12">
        <f t="shared" si="80"/>
        <v>0</v>
      </c>
      <c r="BH453" s="12">
        <f t="shared" si="81"/>
        <v>0</v>
      </c>
      <c r="BI453" s="12">
        <f t="shared" si="82"/>
        <v>0</v>
      </c>
      <c r="BJ453" s="12" t="s">
        <v>84</v>
      </c>
      <c r="BK453" s="12">
        <f t="shared" si="83"/>
        <v>0</v>
      </c>
      <c r="BL453" s="12" t="s">
        <v>149</v>
      </c>
      <c r="BM453" s="12" t="s">
        <v>170</v>
      </c>
    </row>
    <row r="454" spans="2:65" s="12" customFormat="1" ht="12">
      <c r="B454" s="141"/>
      <c r="D454" s="142"/>
      <c r="E454" s="143"/>
      <c r="F454" s="144" t="s">
        <v>889</v>
      </c>
      <c r="H454" s="143">
        <v>42.41</v>
      </c>
      <c r="L454" s="12" t="s">
        <v>1</v>
      </c>
      <c r="M454" s="141"/>
      <c r="N454" s="145" t="s">
        <v>1</v>
      </c>
      <c r="O454" s="12" t="s">
        <v>39</v>
      </c>
      <c r="P454" s="12">
        <f t="shared" si="72"/>
        <v>0</v>
      </c>
      <c r="Q454" s="12">
        <f t="shared" si="73"/>
        <v>0</v>
      </c>
      <c r="R454" s="12">
        <f t="shared" si="74"/>
        <v>0</v>
      </c>
      <c r="S454" s="12">
        <v>0</v>
      </c>
      <c r="T454" s="12">
        <f t="shared" si="75"/>
        <v>0</v>
      </c>
      <c r="U454" s="12">
        <v>0</v>
      </c>
      <c r="V454" s="12">
        <f t="shared" si="76"/>
        <v>0</v>
      </c>
      <c r="W454" s="12">
        <v>0</v>
      </c>
      <c r="X454" s="12">
        <f t="shared" si="77"/>
        <v>0</v>
      </c>
      <c r="Y454" s="146" t="s">
        <v>1</v>
      </c>
      <c r="AR454" s="12" t="s">
        <v>149</v>
      </c>
      <c r="AT454" s="143" t="s">
        <v>147</v>
      </c>
      <c r="AU454" s="143" t="s">
        <v>84</v>
      </c>
      <c r="AY454" s="143" t="s">
        <v>145</v>
      </c>
      <c r="BE454" s="12">
        <f t="shared" si="78"/>
        <v>0</v>
      </c>
      <c r="BF454" s="12">
        <f t="shared" si="79"/>
        <v>0</v>
      </c>
      <c r="BG454" s="12">
        <f t="shared" si="80"/>
        <v>0</v>
      </c>
      <c r="BH454" s="12">
        <f t="shared" si="81"/>
        <v>0</v>
      </c>
      <c r="BI454" s="12">
        <f t="shared" si="82"/>
        <v>0</v>
      </c>
      <c r="BJ454" s="12" t="s">
        <v>84</v>
      </c>
      <c r="BK454" s="12">
        <f t="shared" si="83"/>
        <v>0</v>
      </c>
      <c r="BL454" s="12" t="s">
        <v>149</v>
      </c>
      <c r="BM454" s="12" t="s">
        <v>170</v>
      </c>
    </row>
    <row r="455" spans="2:65" s="12" customFormat="1" ht="12">
      <c r="B455" s="141"/>
      <c r="D455" s="142"/>
      <c r="E455" s="143"/>
      <c r="F455" s="144" t="s">
        <v>890</v>
      </c>
      <c r="H455" s="143">
        <v>85.875</v>
      </c>
      <c r="L455" s="12" t="s">
        <v>1</v>
      </c>
      <c r="M455" s="141"/>
      <c r="N455" s="145" t="s">
        <v>1</v>
      </c>
      <c r="O455" s="12" t="s">
        <v>39</v>
      </c>
      <c r="P455" s="12">
        <f t="shared" si="72"/>
        <v>0</v>
      </c>
      <c r="Q455" s="12">
        <f t="shared" si="73"/>
        <v>0</v>
      </c>
      <c r="R455" s="12">
        <f t="shared" si="74"/>
        <v>0</v>
      </c>
      <c r="S455" s="12">
        <v>0</v>
      </c>
      <c r="T455" s="12">
        <f t="shared" si="75"/>
        <v>0</v>
      </c>
      <c r="U455" s="12">
        <v>0</v>
      </c>
      <c r="V455" s="12">
        <f t="shared" si="76"/>
        <v>0</v>
      </c>
      <c r="W455" s="12">
        <v>0</v>
      </c>
      <c r="X455" s="12">
        <f t="shared" si="77"/>
        <v>0</v>
      </c>
      <c r="Y455" s="146" t="s">
        <v>1</v>
      </c>
      <c r="AR455" s="12" t="s">
        <v>149</v>
      </c>
      <c r="AT455" s="143" t="s">
        <v>147</v>
      </c>
      <c r="AU455" s="143" t="s">
        <v>84</v>
      </c>
      <c r="AY455" s="143" t="s">
        <v>145</v>
      </c>
      <c r="BE455" s="12">
        <f t="shared" si="78"/>
        <v>0</v>
      </c>
      <c r="BF455" s="12">
        <f t="shared" si="79"/>
        <v>0</v>
      </c>
      <c r="BG455" s="12">
        <f t="shared" si="80"/>
        <v>0</v>
      </c>
      <c r="BH455" s="12">
        <f t="shared" si="81"/>
        <v>0</v>
      </c>
      <c r="BI455" s="12">
        <f t="shared" si="82"/>
        <v>0</v>
      </c>
      <c r="BJ455" s="12" t="s">
        <v>84</v>
      </c>
      <c r="BK455" s="12">
        <f t="shared" si="83"/>
        <v>0</v>
      </c>
      <c r="BL455" s="12" t="s">
        <v>149</v>
      </c>
      <c r="BM455" s="12" t="s">
        <v>170</v>
      </c>
    </row>
    <row r="456" spans="2:65" s="12" customFormat="1" ht="12">
      <c r="B456" s="141"/>
      <c r="D456" s="142"/>
      <c r="E456" s="143"/>
      <c r="F456" s="144" t="s">
        <v>891</v>
      </c>
      <c r="H456" s="143">
        <v>44.02</v>
      </c>
      <c r="L456" s="12" t="s">
        <v>1</v>
      </c>
      <c r="M456" s="141"/>
      <c r="N456" s="145" t="s">
        <v>1</v>
      </c>
      <c r="O456" s="12" t="s">
        <v>39</v>
      </c>
      <c r="P456" s="12">
        <f aca="true" t="shared" si="108" ref="P456:P487">I456+J456</f>
        <v>0</v>
      </c>
      <c r="Q456" s="12">
        <f aca="true" t="shared" si="109" ref="Q456:Q487">ROUND(I456*H456,2)</f>
        <v>0</v>
      </c>
      <c r="R456" s="12">
        <f aca="true" t="shared" si="110" ref="R456:R487">ROUND(J456*H456,2)</f>
        <v>0</v>
      </c>
      <c r="S456" s="12">
        <v>0</v>
      </c>
      <c r="T456" s="12">
        <f aca="true" t="shared" si="111" ref="T456:T487">S456*H456</f>
        <v>0</v>
      </c>
      <c r="U456" s="12">
        <v>0</v>
      </c>
      <c r="V456" s="12">
        <f aca="true" t="shared" si="112" ref="V456:V487">U456*H456</f>
        <v>0</v>
      </c>
      <c r="W456" s="12">
        <v>0</v>
      </c>
      <c r="X456" s="12">
        <f aca="true" t="shared" si="113" ref="X456:X487">W456*H456</f>
        <v>0</v>
      </c>
      <c r="Y456" s="146" t="s">
        <v>1</v>
      </c>
      <c r="AR456" s="12" t="s">
        <v>149</v>
      </c>
      <c r="AT456" s="143" t="s">
        <v>147</v>
      </c>
      <c r="AU456" s="143" t="s">
        <v>84</v>
      </c>
      <c r="AY456" s="143" t="s">
        <v>145</v>
      </c>
      <c r="BE456" s="12">
        <f aca="true" t="shared" si="114" ref="BE456:BE487">IF(O456="základní",K456,0)</f>
        <v>0</v>
      </c>
      <c r="BF456" s="12">
        <f aca="true" t="shared" si="115" ref="BF456:BF487">IF(O456="snížená",K456,0)</f>
        <v>0</v>
      </c>
      <c r="BG456" s="12">
        <f aca="true" t="shared" si="116" ref="BG456:BG487">IF(O456="zákl. přenesená",K456,0)</f>
        <v>0</v>
      </c>
      <c r="BH456" s="12">
        <f aca="true" t="shared" si="117" ref="BH456:BH487">IF(O456="sníž. přenesená",K456,0)</f>
        <v>0</v>
      </c>
      <c r="BI456" s="12">
        <f aca="true" t="shared" si="118" ref="BI456:BI487">IF(O456="nulová",K456,0)</f>
        <v>0</v>
      </c>
      <c r="BJ456" s="12" t="s">
        <v>84</v>
      </c>
      <c r="BK456" s="12">
        <f aca="true" t="shared" si="119" ref="BK456:BK487">ROUND(P456*H456,2)</f>
        <v>0</v>
      </c>
      <c r="BL456" s="12" t="s">
        <v>149</v>
      </c>
      <c r="BM456" s="12" t="s">
        <v>170</v>
      </c>
    </row>
    <row r="457" spans="2:65" s="1" customFormat="1" ht="12">
      <c r="B457" s="127"/>
      <c r="C457" s="128">
        <v>89</v>
      </c>
      <c r="D457" s="128" t="s">
        <v>147</v>
      </c>
      <c r="E457" s="129" t="s">
        <v>892</v>
      </c>
      <c r="F457" s="130" t="s">
        <v>893</v>
      </c>
      <c r="G457" s="131" t="s">
        <v>343</v>
      </c>
      <c r="H457" s="132">
        <v>2</v>
      </c>
      <c r="I457" s="133"/>
      <c r="J457" s="133"/>
      <c r="K457" s="133">
        <f>ROUND(P457*H457,2)</f>
        <v>0</v>
      </c>
      <c r="L457" s="130" t="s">
        <v>1</v>
      </c>
      <c r="M457" s="26"/>
      <c r="N457" s="134" t="s">
        <v>1</v>
      </c>
      <c r="O457" s="135" t="s">
        <v>39</v>
      </c>
      <c r="P457" s="136">
        <f t="shared" si="108"/>
        <v>0</v>
      </c>
      <c r="Q457" s="136">
        <f t="shared" si="109"/>
        <v>0</v>
      </c>
      <c r="R457" s="136">
        <f t="shared" si="110"/>
        <v>0</v>
      </c>
      <c r="S457" s="137">
        <v>0</v>
      </c>
      <c r="T457" s="137">
        <f t="shared" si="111"/>
        <v>0</v>
      </c>
      <c r="U457" s="137">
        <v>0</v>
      </c>
      <c r="V457" s="137">
        <f t="shared" si="112"/>
        <v>0</v>
      </c>
      <c r="W457" s="137">
        <v>0</v>
      </c>
      <c r="X457" s="137">
        <f t="shared" si="113"/>
        <v>0</v>
      </c>
      <c r="Y457" s="138" t="s">
        <v>1</v>
      </c>
      <c r="AR457" s="139" t="s">
        <v>149</v>
      </c>
      <c r="AT457" s="139" t="s">
        <v>147</v>
      </c>
      <c r="AU457" s="139" t="s">
        <v>84</v>
      </c>
      <c r="AY457" s="14" t="s">
        <v>145</v>
      </c>
      <c r="BE457" s="140">
        <f t="shared" si="114"/>
        <v>0</v>
      </c>
      <c r="BF457" s="140">
        <f t="shared" si="115"/>
        <v>0</v>
      </c>
      <c r="BG457" s="140">
        <f t="shared" si="116"/>
        <v>0</v>
      </c>
      <c r="BH457" s="140">
        <f t="shared" si="117"/>
        <v>0</v>
      </c>
      <c r="BI457" s="140">
        <f t="shared" si="118"/>
        <v>0</v>
      </c>
      <c r="BJ457" s="14" t="s">
        <v>84</v>
      </c>
      <c r="BK457" s="140">
        <f t="shared" si="119"/>
        <v>0</v>
      </c>
      <c r="BL457" s="14" t="s">
        <v>149</v>
      </c>
      <c r="BM457" s="139" t="s">
        <v>170</v>
      </c>
    </row>
    <row r="458" spans="2:65" s="1" customFormat="1" ht="12">
      <c r="B458" s="127"/>
      <c r="C458" s="128">
        <v>90</v>
      </c>
      <c r="D458" s="128" t="s">
        <v>147</v>
      </c>
      <c r="E458" s="129" t="s">
        <v>894</v>
      </c>
      <c r="F458" s="130" t="s">
        <v>895</v>
      </c>
      <c r="G458" s="131" t="s">
        <v>391</v>
      </c>
      <c r="H458" s="132">
        <v>2550.484</v>
      </c>
      <c r="I458" s="133"/>
      <c r="J458" s="133"/>
      <c r="K458" s="133">
        <f>ROUND(P458*H458,2)</f>
        <v>0</v>
      </c>
      <c r="L458" s="130" t="s">
        <v>1</v>
      </c>
      <c r="M458" s="26"/>
      <c r="N458" s="134" t="s">
        <v>1</v>
      </c>
      <c r="O458" s="135" t="s">
        <v>39</v>
      </c>
      <c r="P458" s="136">
        <f t="shared" si="108"/>
        <v>0</v>
      </c>
      <c r="Q458" s="136">
        <f t="shared" si="109"/>
        <v>0</v>
      </c>
      <c r="R458" s="136">
        <f t="shared" si="110"/>
        <v>0</v>
      </c>
      <c r="S458" s="137">
        <v>0</v>
      </c>
      <c r="T458" s="137">
        <f t="shared" si="111"/>
        <v>0</v>
      </c>
      <c r="U458" s="137">
        <v>0</v>
      </c>
      <c r="V458" s="137">
        <f t="shared" si="112"/>
        <v>0</v>
      </c>
      <c r="W458" s="137">
        <v>0</v>
      </c>
      <c r="X458" s="137">
        <f t="shared" si="113"/>
        <v>0</v>
      </c>
      <c r="Y458" s="138" t="s">
        <v>1</v>
      </c>
      <c r="AR458" s="139" t="s">
        <v>149</v>
      </c>
      <c r="AT458" s="139" t="s">
        <v>147</v>
      </c>
      <c r="AU458" s="139" t="s">
        <v>84</v>
      </c>
      <c r="AY458" s="14" t="s">
        <v>145</v>
      </c>
      <c r="BE458" s="140">
        <f t="shared" si="114"/>
        <v>0</v>
      </c>
      <c r="BF458" s="140">
        <f t="shared" si="115"/>
        <v>0</v>
      </c>
      <c r="BG458" s="140">
        <f t="shared" si="116"/>
        <v>0</v>
      </c>
      <c r="BH458" s="140">
        <f t="shared" si="117"/>
        <v>0</v>
      </c>
      <c r="BI458" s="140">
        <f t="shared" si="118"/>
        <v>0</v>
      </c>
      <c r="BJ458" s="14" t="s">
        <v>84</v>
      </c>
      <c r="BK458" s="140">
        <f t="shared" si="119"/>
        <v>0</v>
      </c>
      <c r="BL458" s="14" t="s">
        <v>149</v>
      </c>
      <c r="BM458" s="139" t="s">
        <v>170</v>
      </c>
    </row>
    <row r="459" spans="2:65" s="12" customFormat="1" ht="12">
      <c r="B459" s="141"/>
      <c r="D459" s="142"/>
      <c r="E459" s="143"/>
      <c r="F459" s="144" t="s">
        <v>896</v>
      </c>
      <c r="H459" s="143">
        <v>2550.484</v>
      </c>
      <c r="M459" s="141"/>
      <c r="N459" s="145" t="s">
        <v>1</v>
      </c>
      <c r="O459" s="12" t="s">
        <v>39</v>
      </c>
      <c r="P459" s="12">
        <f t="shared" si="108"/>
        <v>0</v>
      </c>
      <c r="Q459" s="12">
        <f t="shared" si="109"/>
        <v>0</v>
      </c>
      <c r="R459" s="12">
        <f t="shared" si="110"/>
        <v>0</v>
      </c>
      <c r="S459" s="12">
        <v>0</v>
      </c>
      <c r="T459" s="12">
        <f t="shared" si="111"/>
        <v>0</v>
      </c>
      <c r="U459" s="12">
        <v>0</v>
      </c>
      <c r="V459" s="12">
        <f t="shared" si="112"/>
        <v>0</v>
      </c>
      <c r="W459" s="12">
        <v>0</v>
      </c>
      <c r="X459" s="12">
        <f t="shared" si="113"/>
        <v>0</v>
      </c>
      <c r="Y459" s="146" t="s">
        <v>1</v>
      </c>
      <c r="AR459" s="12" t="s">
        <v>149</v>
      </c>
      <c r="AT459" s="143" t="s">
        <v>147</v>
      </c>
      <c r="AU459" s="143" t="s">
        <v>84</v>
      </c>
      <c r="AY459" s="143" t="s">
        <v>145</v>
      </c>
      <c r="BE459" s="12">
        <f t="shared" si="114"/>
        <v>0</v>
      </c>
      <c r="BF459" s="12">
        <f t="shared" si="115"/>
        <v>0</v>
      </c>
      <c r="BG459" s="12">
        <f t="shared" si="116"/>
        <v>0</v>
      </c>
      <c r="BH459" s="12">
        <f t="shared" si="117"/>
        <v>0</v>
      </c>
      <c r="BI459" s="12">
        <f t="shared" si="118"/>
        <v>0</v>
      </c>
      <c r="BJ459" s="12" t="s">
        <v>84</v>
      </c>
      <c r="BK459" s="12">
        <f t="shared" si="119"/>
        <v>0</v>
      </c>
      <c r="BL459" s="12" t="s">
        <v>149</v>
      </c>
      <c r="BM459" s="12" t="s">
        <v>170</v>
      </c>
    </row>
    <row r="460" spans="2:65" s="1" customFormat="1" ht="12">
      <c r="B460" s="127"/>
      <c r="C460" s="128">
        <v>91</v>
      </c>
      <c r="D460" s="128" t="s">
        <v>147</v>
      </c>
      <c r="E460" s="129" t="s">
        <v>897</v>
      </c>
      <c r="F460" s="130" t="s">
        <v>898</v>
      </c>
      <c r="G460" s="131" t="s">
        <v>244</v>
      </c>
      <c r="H460" s="132">
        <v>117.01</v>
      </c>
      <c r="I460" s="133"/>
      <c r="J460" s="133"/>
      <c r="K460" s="133">
        <f>ROUND(P460*H460,2)</f>
        <v>0</v>
      </c>
      <c r="L460" s="130" t="s">
        <v>1</v>
      </c>
      <c r="M460" s="26"/>
      <c r="N460" s="134" t="s">
        <v>1</v>
      </c>
      <c r="O460" s="135" t="s">
        <v>39</v>
      </c>
      <c r="P460" s="136">
        <f t="shared" si="108"/>
        <v>0</v>
      </c>
      <c r="Q460" s="136">
        <f t="shared" si="109"/>
        <v>0</v>
      </c>
      <c r="R460" s="136">
        <f t="shared" si="110"/>
        <v>0</v>
      </c>
      <c r="S460" s="137">
        <v>0</v>
      </c>
      <c r="T460" s="137">
        <f t="shared" si="111"/>
        <v>0</v>
      </c>
      <c r="U460" s="137">
        <v>0</v>
      </c>
      <c r="V460" s="137">
        <f t="shared" si="112"/>
        <v>0</v>
      </c>
      <c r="W460" s="137">
        <v>0</v>
      </c>
      <c r="X460" s="137">
        <f t="shared" si="113"/>
        <v>0</v>
      </c>
      <c r="Y460" s="138" t="s">
        <v>1</v>
      </c>
      <c r="AR460" s="139" t="s">
        <v>149</v>
      </c>
      <c r="AT460" s="139" t="s">
        <v>147</v>
      </c>
      <c r="AU460" s="139" t="s">
        <v>84</v>
      </c>
      <c r="AY460" s="14" t="s">
        <v>145</v>
      </c>
      <c r="BE460" s="140">
        <f t="shared" si="114"/>
        <v>0</v>
      </c>
      <c r="BF460" s="140">
        <f t="shared" si="115"/>
        <v>0</v>
      </c>
      <c r="BG460" s="140">
        <f t="shared" si="116"/>
        <v>0</v>
      </c>
      <c r="BH460" s="140">
        <f t="shared" si="117"/>
        <v>0</v>
      </c>
      <c r="BI460" s="140">
        <f t="shared" si="118"/>
        <v>0</v>
      </c>
      <c r="BJ460" s="14" t="s">
        <v>84</v>
      </c>
      <c r="BK460" s="140">
        <f t="shared" si="119"/>
        <v>0</v>
      </c>
      <c r="BL460" s="14" t="s">
        <v>149</v>
      </c>
      <c r="BM460" s="139" t="s">
        <v>170</v>
      </c>
    </row>
    <row r="461" spans="2:65" s="12" customFormat="1" ht="12">
      <c r="B461" s="141"/>
      <c r="D461" s="142"/>
      <c r="E461" s="143"/>
      <c r="F461" s="144" t="s">
        <v>899</v>
      </c>
      <c r="H461" s="143">
        <v>7.81</v>
      </c>
      <c r="M461" s="141"/>
      <c r="N461" s="145" t="s">
        <v>1</v>
      </c>
      <c r="O461" s="12" t="s">
        <v>39</v>
      </c>
      <c r="P461" s="12">
        <f t="shared" si="108"/>
        <v>0</v>
      </c>
      <c r="Q461" s="12">
        <f t="shared" si="109"/>
        <v>0</v>
      </c>
      <c r="R461" s="12">
        <f t="shared" si="110"/>
        <v>0</v>
      </c>
      <c r="S461" s="12">
        <v>0</v>
      </c>
      <c r="T461" s="12">
        <f t="shared" si="111"/>
        <v>0</v>
      </c>
      <c r="U461" s="12">
        <v>0</v>
      </c>
      <c r="V461" s="12">
        <f t="shared" si="112"/>
        <v>0</v>
      </c>
      <c r="W461" s="12">
        <v>0</v>
      </c>
      <c r="X461" s="12">
        <f t="shared" si="113"/>
        <v>0</v>
      </c>
      <c r="Y461" s="146" t="s">
        <v>1</v>
      </c>
      <c r="AR461" s="12" t="s">
        <v>149</v>
      </c>
      <c r="AT461" s="143" t="s">
        <v>147</v>
      </c>
      <c r="AU461" s="143" t="s">
        <v>84</v>
      </c>
      <c r="AY461" s="143" t="s">
        <v>145</v>
      </c>
      <c r="BE461" s="12">
        <f t="shared" si="114"/>
        <v>0</v>
      </c>
      <c r="BF461" s="12">
        <f t="shared" si="115"/>
        <v>0</v>
      </c>
      <c r="BG461" s="12">
        <f t="shared" si="116"/>
        <v>0</v>
      </c>
      <c r="BH461" s="12">
        <f t="shared" si="117"/>
        <v>0</v>
      </c>
      <c r="BI461" s="12">
        <f t="shared" si="118"/>
        <v>0</v>
      </c>
      <c r="BJ461" s="12" t="s">
        <v>84</v>
      </c>
      <c r="BK461" s="12">
        <f t="shared" si="119"/>
        <v>0</v>
      </c>
      <c r="BL461" s="12" t="s">
        <v>149</v>
      </c>
      <c r="BM461" s="12" t="s">
        <v>170</v>
      </c>
    </row>
    <row r="462" spans="2:65" s="12" customFormat="1" ht="12">
      <c r="B462" s="141"/>
      <c r="D462" s="142"/>
      <c r="E462" s="143"/>
      <c r="F462" s="144" t="s">
        <v>900</v>
      </c>
      <c r="H462" s="143">
        <v>17.06</v>
      </c>
      <c r="M462" s="141"/>
      <c r="N462" s="145" t="s">
        <v>1</v>
      </c>
      <c r="O462" s="12" t="s">
        <v>39</v>
      </c>
      <c r="P462" s="12">
        <f t="shared" si="108"/>
        <v>0</v>
      </c>
      <c r="Q462" s="12">
        <f t="shared" si="109"/>
        <v>0</v>
      </c>
      <c r="R462" s="12">
        <f t="shared" si="110"/>
        <v>0</v>
      </c>
      <c r="S462" s="12">
        <v>0</v>
      </c>
      <c r="T462" s="12">
        <f t="shared" si="111"/>
        <v>0</v>
      </c>
      <c r="U462" s="12">
        <v>0</v>
      </c>
      <c r="V462" s="12">
        <f t="shared" si="112"/>
        <v>0</v>
      </c>
      <c r="W462" s="12">
        <v>0</v>
      </c>
      <c r="X462" s="12">
        <f t="shared" si="113"/>
        <v>0</v>
      </c>
      <c r="Y462" s="146" t="s">
        <v>1</v>
      </c>
      <c r="AR462" s="12" t="s">
        <v>149</v>
      </c>
      <c r="AT462" s="143" t="s">
        <v>147</v>
      </c>
      <c r="AU462" s="143" t="s">
        <v>84</v>
      </c>
      <c r="AY462" s="143" t="s">
        <v>145</v>
      </c>
      <c r="BE462" s="12">
        <f t="shared" si="114"/>
        <v>0</v>
      </c>
      <c r="BF462" s="12">
        <f t="shared" si="115"/>
        <v>0</v>
      </c>
      <c r="BG462" s="12">
        <f t="shared" si="116"/>
        <v>0</v>
      </c>
      <c r="BH462" s="12">
        <f t="shared" si="117"/>
        <v>0</v>
      </c>
      <c r="BI462" s="12">
        <f t="shared" si="118"/>
        <v>0</v>
      </c>
      <c r="BJ462" s="12" t="s">
        <v>84</v>
      </c>
      <c r="BK462" s="12">
        <f t="shared" si="119"/>
        <v>0</v>
      </c>
      <c r="BL462" s="12" t="s">
        <v>149</v>
      </c>
      <c r="BM462" s="12" t="s">
        <v>170</v>
      </c>
    </row>
    <row r="463" spans="2:65" s="12" customFormat="1" ht="12">
      <c r="B463" s="141"/>
      <c r="D463" s="142"/>
      <c r="E463" s="143"/>
      <c r="F463" s="144" t="s">
        <v>901</v>
      </c>
      <c r="H463" s="143">
        <v>12.64</v>
      </c>
      <c r="M463" s="141"/>
      <c r="N463" s="145" t="s">
        <v>1</v>
      </c>
      <c r="O463" s="12" t="s">
        <v>39</v>
      </c>
      <c r="P463" s="12">
        <f t="shared" si="108"/>
        <v>0</v>
      </c>
      <c r="Q463" s="12">
        <f t="shared" si="109"/>
        <v>0</v>
      </c>
      <c r="R463" s="12">
        <f t="shared" si="110"/>
        <v>0</v>
      </c>
      <c r="S463" s="12">
        <v>0</v>
      </c>
      <c r="T463" s="12">
        <f t="shared" si="111"/>
        <v>0</v>
      </c>
      <c r="U463" s="12">
        <v>0</v>
      </c>
      <c r="V463" s="12">
        <f t="shared" si="112"/>
        <v>0</v>
      </c>
      <c r="W463" s="12">
        <v>0</v>
      </c>
      <c r="X463" s="12">
        <f t="shared" si="113"/>
        <v>0</v>
      </c>
      <c r="Y463" s="146" t="s">
        <v>1</v>
      </c>
      <c r="AR463" s="12" t="s">
        <v>149</v>
      </c>
      <c r="AT463" s="143" t="s">
        <v>147</v>
      </c>
      <c r="AU463" s="143" t="s">
        <v>84</v>
      </c>
      <c r="AY463" s="143" t="s">
        <v>145</v>
      </c>
      <c r="BE463" s="12">
        <f t="shared" si="114"/>
        <v>0</v>
      </c>
      <c r="BF463" s="12">
        <f t="shared" si="115"/>
        <v>0</v>
      </c>
      <c r="BG463" s="12">
        <f t="shared" si="116"/>
        <v>0</v>
      </c>
      <c r="BH463" s="12">
        <f t="shared" si="117"/>
        <v>0</v>
      </c>
      <c r="BI463" s="12">
        <f t="shared" si="118"/>
        <v>0</v>
      </c>
      <c r="BJ463" s="12" t="s">
        <v>84</v>
      </c>
      <c r="BK463" s="12">
        <f t="shared" si="119"/>
        <v>0</v>
      </c>
      <c r="BL463" s="12" t="s">
        <v>149</v>
      </c>
      <c r="BM463" s="12" t="s">
        <v>170</v>
      </c>
    </row>
    <row r="464" spans="2:65" s="12" customFormat="1" ht="12">
      <c r="B464" s="141"/>
      <c r="D464" s="142"/>
      <c r="E464" s="143"/>
      <c r="F464" s="144" t="s">
        <v>902</v>
      </c>
      <c r="H464" s="143">
        <v>45.03</v>
      </c>
      <c r="M464" s="141"/>
      <c r="N464" s="145" t="s">
        <v>1</v>
      </c>
      <c r="O464" s="12" t="s">
        <v>39</v>
      </c>
      <c r="P464" s="12">
        <f t="shared" si="108"/>
        <v>0</v>
      </c>
      <c r="Q464" s="12">
        <f t="shared" si="109"/>
        <v>0</v>
      </c>
      <c r="R464" s="12">
        <f t="shared" si="110"/>
        <v>0</v>
      </c>
      <c r="S464" s="12">
        <v>0</v>
      </c>
      <c r="T464" s="12">
        <f t="shared" si="111"/>
        <v>0</v>
      </c>
      <c r="U464" s="12">
        <v>0</v>
      </c>
      <c r="V464" s="12">
        <f t="shared" si="112"/>
        <v>0</v>
      </c>
      <c r="W464" s="12">
        <v>0</v>
      </c>
      <c r="X464" s="12">
        <f t="shared" si="113"/>
        <v>0</v>
      </c>
      <c r="Y464" s="146" t="s">
        <v>1</v>
      </c>
      <c r="AR464" s="12" t="s">
        <v>149</v>
      </c>
      <c r="AT464" s="143" t="s">
        <v>147</v>
      </c>
      <c r="AU464" s="143" t="s">
        <v>84</v>
      </c>
      <c r="AY464" s="143" t="s">
        <v>145</v>
      </c>
      <c r="BE464" s="12">
        <f t="shared" si="114"/>
        <v>0</v>
      </c>
      <c r="BF464" s="12">
        <f t="shared" si="115"/>
        <v>0</v>
      </c>
      <c r="BG464" s="12">
        <f t="shared" si="116"/>
        <v>0</v>
      </c>
      <c r="BH464" s="12">
        <f t="shared" si="117"/>
        <v>0</v>
      </c>
      <c r="BI464" s="12">
        <f t="shared" si="118"/>
        <v>0</v>
      </c>
      <c r="BJ464" s="12" t="s">
        <v>84</v>
      </c>
      <c r="BK464" s="12">
        <f t="shared" si="119"/>
        <v>0</v>
      </c>
      <c r="BL464" s="12" t="s">
        <v>149</v>
      </c>
      <c r="BM464" s="12" t="s">
        <v>170</v>
      </c>
    </row>
    <row r="465" spans="2:65" s="12" customFormat="1" ht="12">
      <c r="B465" s="141"/>
      <c r="D465" s="142"/>
      <c r="E465" s="143"/>
      <c r="F465" s="144" t="s">
        <v>903</v>
      </c>
      <c r="H465" s="143">
        <v>26.39</v>
      </c>
      <c r="M465" s="141"/>
      <c r="N465" s="145" t="s">
        <v>1</v>
      </c>
      <c r="O465" s="12" t="s">
        <v>39</v>
      </c>
      <c r="P465" s="12">
        <f t="shared" si="108"/>
        <v>0</v>
      </c>
      <c r="Q465" s="12">
        <f t="shared" si="109"/>
        <v>0</v>
      </c>
      <c r="R465" s="12">
        <f t="shared" si="110"/>
        <v>0</v>
      </c>
      <c r="S465" s="12">
        <v>0</v>
      </c>
      <c r="T465" s="12">
        <f t="shared" si="111"/>
        <v>0</v>
      </c>
      <c r="U465" s="12">
        <v>0</v>
      </c>
      <c r="V465" s="12">
        <f t="shared" si="112"/>
        <v>0</v>
      </c>
      <c r="W465" s="12">
        <v>0</v>
      </c>
      <c r="X465" s="12">
        <f t="shared" si="113"/>
        <v>0</v>
      </c>
      <c r="Y465" s="146" t="s">
        <v>1</v>
      </c>
      <c r="AR465" s="12" t="s">
        <v>149</v>
      </c>
      <c r="AT465" s="143" t="s">
        <v>147</v>
      </c>
      <c r="AU465" s="143" t="s">
        <v>84</v>
      </c>
      <c r="AY465" s="143" t="s">
        <v>145</v>
      </c>
      <c r="BE465" s="12">
        <f t="shared" si="114"/>
        <v>0</v>
      </c>
      <c r="BF465" s="12">
        <f t="shared" si="115"/>
        <v>0</v>
      </c>
      <c r="BG465" s="12">
        <f t="shared" si="116"/>
        <v>0</v>
      </c>
      <c r="BH465" s="12">
        <f t="shared" si="117"/>
        <v>0</v>
      </c>
      <c r="BI465" s="12">
        <f t="shared" si="118"/>
        <v>0</v>
      </c>
      <c r="BJ465" s="12" t="s">
        <v>84</v>
      </c>
      <c r="BK465" s="12">
        <f t="shared" si="119"/>
        <v>0</v>
      </c>
      <c r="BL465" s="12" t="s">
        <v>149</v>
      </c>
      <c r="BM465" s="12" t="s">
        <v>170</v>
      </c>
    </row>
    <row r="466" spans="2:65" s="12" customFormat="1" ht="12">
      <c r="B466" s="141"/>
      <c r="D466" s="142"/>
      <c r="E466" s="143"/>
      <c r="F466" s="144" t="s">
        <v>904</v>
      </c>
      <c r="H466" s="143">
        <v>8.08</v>
      </c>
      <c r="M466" s="141"/>
      <c r="N466" s="145" t="s">
        <v>1</v>
      </c>
      <c r="O466" s="12" t="s">
        <v>39</v>
      </c>
      <c r="P466" s="12">
        <f t="shared" si="108"/>
        <v>0</v>
      </c>
      <c r="Q466" s="12">
        <f t="shared" si="109"/>
        <v>0</v>
      </c>
      <c r="R466" s="12">
        <f t="shared" si="110"/>
        <v>0</v>
      </c>
      <c r="S466" s="12">
        <v>0</v>
      </c>
      <c r="T466" s="12">
        <f t="shared" si="111"/>
        <v>0</v>
      </c>
      <c r="U466" s="12">
        <v>0</v>
      </c>
      <c r="V466" s="12">
        <f t="shared" si="112"/>
        <v>0</v>
      </c>
      <c r="W466" s="12">
        <v>0</v>
      </c>
      <c r="X466" s="12">
        <f t="shared" si="113"/>
        <v>0</v>
      </c>
      <c r="Y466" s="146" t="s">
        <v>1</v>
      </c>
      <c r="AR466" s="12" t="s">
        <v>149</v>
      </c>
      <c r="AT466" s="143" t="s">
        <v>147</v>
      </c>
      <c r="AU466" s="143" t="s">
        <v>84</v>
      </c>
      <c r="AY466" s="143" t="s">
        <v>145</v>
      </c>
      <c r="BE466" s="12">
        <f t="shared" si="114"/>
        <v>0</v>
      </c>
      <c r="BF466" s="12">
        <f t="shared" si="115"/>
        <v>0</v>
      </c>
      <c r="BG466" s="12">
        <f t="shared" si="116"/>
        <v>0</v>
      </c>
      <c r="BH466" s="12">
        <f t="shared" si="117"/>
        <v>0</v>
      </c>
      <c r="BI466" s="12">
        <f t="shared" si="118"/>
        <v>0</v>
      </c>
      <c r="BJ466" s="12" t="s">
        <v>84</v>
      </c>
      <c r="BK466" s="12">
        <f t="shared" si="119"/>
        <v>0</v>
      </c>
      <c r="BL466" s="12" t="s">
        <v>149</v>
      </c>
      <c r="BM466" s="12" t="s">
        <v>170</v>
      </c>
    </row>
    <row r="467" spans="2:65" s="1" customFormat="1" ht="12">
      <c r="B467" s="127"/>
      <c r="C467" s="128">
        <v>92</v>
      </c>
      <c r="D467" s="128" t="s">
        <v>147</v>
      </c>
      <c r="E467" s="129" t="s">
        <v>905</v>
      </c>
      <c r="F467" s="130" t="s">
        <v>906</v>
      </c>
      <c r="G467" s="131" t="s">
        <v>372</v>
      </c>
      <c r="H467" s="132">
        <v>7</v>
      </c>
      <c r="I467" s="133"/>
      <c r="J467" s="133"/>
      <c r="K467" s="133">
        <f>ROUND(P467*H467,2)</f>
        <v>0</v>
      </c>
      <c r="L467" s="130" t="s">
        <v>1</v>
      </c>
      <c r="M467" s="26"/>
      <c r="N467" s="134" t="s">
        <v>1</v>
      </c>
      <c r="O467" s="135" t="s">
        <v>39</v>
      </c>
      <c r="P467" s="136">
        <f t="shared" si="108"/>
        <v>0</v>
      </c>
      <c r="Q467" s="136">
        <f t="shared" si="109"/>
        <v>0</v>
      </c>
      <c r="R467" s="136">
        <f t="shared" si="110"/>
        <v>0</v>
      </c>
      <c r="S467" s="137">
        <v>0</v>
      </c>
      <c r="T467" s="137">
        <f t="shared" si="111"/>
        <v>0</v>
      </c>
      <c r="U467" s="137">
        <v>0</v>
      </c>
      <c r="V467" s="137">
        <f t="shared" si="112"/>
        <v>0</v>
      </c>
      <c r="W467" s="137">
        <v>0</v>
      </c>
      <c r="X467" s="137">
        <f t="shared" si="113"/>
        <v>0</v>
      </c>
      <c r="Y467" s="138" t="s">
        <v>1</v>
      </c>
      <c r="AR467" s="139" t="s">
        <v>149</v>
      </c>
      <c r="AT467" s="139" t="s">
        <v>147</v>
      </c>
      <c r="AU467" s="139" t="s">
        <v>84</v>
      </c>
      <c r="AY467" s="14" t="s">
        <v>145</v>
      </c>
      <c r="BE467" s="140">
        <f t="shared" si="114"/>
        <v>0</v>
      </c>
      <c r="BF467" s="140">
        <f t="shared" si="115"/>
        <v>0</v>
      </c>
      <c r="BG467" s="140">
        <f t="shared" si="116"/>
        <v>0</v>
      </c>
      <c r="BH467" s="140">
        <f t="shared" si="117"/>
        <v>0</v>
      </c>
      <c r="BI467" s="140">
        <f t="shared" si="118"/>
        <v>0</v>
      </c>
      <c r="BJ467" s="14" t="s">
        <v>84</v>
      </c>
      <c r="BK467" s="140">
        <f t="shared" si="119"/>
        <v>0</v>
      </c>
      <c r="BL467" s="14" t="s">
        <v>149</v>
      </c>
      <c r="BM467" s="139" t="s">
        <v>170</v>
      </c>
    </row>
    <row r="468" spans="2:65" s="12" customFormat="1" ht="12">
      <c r="B468" s="141"/>
      <c r="D468" s="142"/>
      <c r="E468" s="143"/>
      <c r="F468" s="144" t="s">
        <v>723</v>
      </c>
      <c r="H468" s="143">
        <v>1</v>
      </c>
      <c r="M468" s="141"/>
      <c r="N468" s="145" t="s">
        <v>1</v>
      </c>
      <c r="O468" s="12" t="s">
        <v>39</v>
      </c>
      <c r="P468" s="12">
        <f t="shared" si="108"/>
        <v>0</v>
      </c>
      <c r="Q468" s="12">
        <f t="shared" si="109"/>
        <v>0</v>
      </c>
      <c r="R468" s="12">
        <f t="shared" si="110"/>
        <v>0</v>
      </c>
      <c r="S468" s="12">
        <v>0</v>
      </c>
      <c r="T468" s="12">
        <f t="shared" si="111"/>
        <v>0</v>
      </c>
      <c r="U468" s="12">
        <v>0</v>
      </c>
      <c r="V468" s="12">
        <f t="shared" si="112"/>
        <v>0</v>
      </c>
      <c r="W468" s="12">
        <v>0</v>
      </c>
      <c r="X468" s="12">
        <f t="shared" si="113"/>
        <v>0</v>
      </c>
      <c r="Y468" s="146" t="s">
        <v>1</v>
      </c>
      <c r="AR468" s="12" t="s">
        <v>149</v>
      </c>
      <c r="AT468" s="143" t="s">
        <v>147</v>
      </c>
      <c r="AU468" s="143" t="s">
        <v>84</v>
      </c>
      <c r="AY468" s="143" t="s">
        <v>145</v>
      </c>
      <c r="BE468" s="12">
        <f t="shared" si="114"/>
        <v>0</v>
      </c>
      <c r="BF468" s="12">
        <f t="shared" si="115"/>
        <v>0</v>
      </c>
      <c r="BG468" s="12">
        <f t="shared" si="116"/>
        <v>0</v>
      </c>
      <c r="BH468" s="12">
        <f t="shared" si="117"/>
        <v>0</v>
      </c>
      <c r="BI468" s="12">
        <f t="shared" si="118"/>
        <v>0</v>
      </c>
      <c r="BJ468" s="12" t="s">
        <v>84</v>
      </c>
      <c r="BK468" s="12">
        <f t="shared" si="119"/>
        <v>0</v>
      </c>
      <c r="BL468" s="12" t="s">
        <v>149</v>
      </c>
      <c r="BM468" s="12" t="s">
        <v>170</v>
      </c>
    </row>
    <row r="469" spans="2:65" s="12" customFormat="1" ht="12">
      <c r="B469" s="141"/>
      <c r="D469" s="142"/>
      <c r="E469" s="143"/>
      <c r="F469" s="144" t="s">
        <v>724</v>
      </c>
      <c r="H469" s="143">
        <v>1</v>
      </c>
      <c r="M469" s="141"/>
      <c r="N469" s="145" t="s">
        <v>1</v>
      </c>
      <c r="O469" s="12" t="s">
        <v>39</v>
      </c>
      <c r="P469" s="12">
        <f t="shared" si="108"/>
        <v>0</v>
      </c>
      <c r="Q469" s="12">
        <f t="shared" si="109"/>
        <v>0</v>
      </c>
      <c r="R469" s="12">
        <f t="shared" si="110"/>
        <v>0</v>
      </c>
      <c r="S469" s="12">
        <v>0</v>
      </c>
      <c r="T469" s="12">
        <f t="shared" si="111"/>
        <v>0</v>
      </c>
      <c r="U469" s="12">
        <v>0</v>
      </c>
      <c r="V469" s="12">
        <f t="shared" si="112"/>
        <v>0</v>
      </c>
      <c r="W469" s="12">
        <v>0</v>
      </c>
      <c r="X469" s="12">
        <f t="shared" si="113"/>
        <v>0</v>
      </c>
      <c r="Y469" s="146" t="s">
        <v>1</v>
      </c>
      <c r="AR469" s="12" t="s">
        <v>149</v>
      </c>
      <c r="AT469" s="143" t="s">
        <v>147</v>
      </c>
      <c r="AU469" s="143" t="s">
        <v>84</v>
      </c>
      <c r="AY469" s="143" t="s">
        <v>145</v>
      </c>
      <c r="BE469" s="12">
        <f t="shared" si="114"/>
        <v>0</v>
      </c>
      <c r="BF469" s="12">
        <f t="shared" si="115"/>
        <v>0</v>
      </c>
      <c r="BG469" s="12">
        <f t="shared" si="116"/>
        <v>0</v>
      </c>
      <c r="BH469" s="12">
        <f t="shared" si="117"/>
        <v>0</v>
      </c>
      <c r="BI469" s="12">
        <f t="shared" si="118"/>
        <v>0</v>
      </c>
      <c r="BJ469" s="12" t="s">
        <v>84</v>
      </c>
      <c r="BK469" s="12">
        <f t="shared" si="119"/>
        <v>0</v>
      </c>
      <c r="BL469" s="12" t="s">
        <v>149</v>
      </c>
      <c r="BM469" s="12" t="s">
        <v>170</v>
      </c>
    </row>
    <row r="470" spans="2:65" s="12" customFormat="1" ht="12">
      <c r="B470" s="141"/>
      <c r="D470" s="142"/>
      <c r="E470" s="143"/>
      <c r="F470" s="144" t="s">
        <v>725</v>
      </c>
      <c r="H470" s="143">
        <v>1</v>
      </c>
      <c r="M470" s="141"/>
      <c r="N470" s="145" t="s">
        <v>1</v>
      </c>
      <c r="O470" s="12" t="s">
        <v>39</v>
      </c>
      <c r="P470" s="12">
        <f t="shared" si="108"/>
        <v>0</v>
      </c>
      <c r="Q470" s="12">
        <f t="shared" si="109"/>
        <v>0</v>
      </c>
      <c r="R470" s="12">
        <f t="shared" si="110"/>
        <v>0</v>
      </c>
      <c r="S470" s="12">
        <v>0</v>
      </c>
      <c r="T470" s="12">
        <f t="shared" si="111"/>
        <v>0</v>
      </c>
      <c r="U470" s="12">
        <v>0</v>
      </c>
      <c r="V470" s="12">
        <f t="shared" si="112"/>
        <v>0</v>
      </c>
      <c r="W470" s="12">
        <v>0</v>
      </c>
      <c r="X470" s="12">
        <f t="shared" si="113"/>
        <v>0</v>
      </c>
      <c r="Y470" s="146" t="s">
        <v>1</v>
      </c>
      <c r="AR470" s="12" t="s">
        <v>149</v>
      </c>
      <c r="AT470" s="143" t="s">
        <v>147</v>
      </c>
      <c r="AU470" s="143" t="s">
        <v>84</v>
      </c>
      <c r="AY470" s="143" t="s">
        <v>145</v>
      </c>
      <c r="BE470" s="12">
        <f t="shared" si="114"/>
        <v>0</v>
      </c>
      <c r="BF470" s="12">
        <f t="shared" si="115"/>
        <v>0</v>
      </c>
      <c r="BG470" s="12">
        <f t="shared" si="116"/>
        <v>0</v>
      </c>
      <c r="BH470" s="12">
        <f t="shared" si="117"/>
        <v>0</v>
      </c>
      <c r="BI470" s="12">
        <f t="shared" si="118"/>
        <v>0</v>
      </c>
      <c r="BJ470" s="12" t="s">
        <v>84</v>
      </c>
      <c r="BK470" s="12">
        <f t="shared" si="119"/>
        <v>0</v>
      </c>
      <c r="BL470" s="12" t="s">
        <v>149</v>
      </c>
      <c r="BM470" s="12" t="s">
        <v>170</v>
      </c>
    </row>
    <row r="471" spans="2:65" s="12" customFormat="1" ht="12">
      <c r="B471" s="141"/>
      <c r="D471" s="142"/>
      <c r="E471" s="143"/>
      <c r="F471" s="144" t="s">
        <v>726</v>
      </c>
      <c r="H471" s="143">
        <v>3</v>
      </c>
      <c r="M471" s="141"/>
      <c r="N471" s="145" t="s">
        <v>1</v>
      </c>
      <c r="O471" s="12" t="s">
        <v>39</v>
      </c>
      <c r="P471" s="12">
        <f t="shared" si="108"/>
        <v>0</v>
      </c>
      <c r="Q471" s="12">
        <f t="shared" si="109"/>
        <v>0</v>
      </c>
      <c r="R471" s="12">
        <f t="shared" si="110"/>
        <v>0</v>
      </c>
      <c r="S471" s="12">
        <v>0</v>
      </c>
      <c r="T471" s="12">
        <f t="shared" si="111"/>
        <v>0</v>
      </c>
      <c r="U471" s="12">
        <v>0</v>
      </c>
      <c r="V471" s="12">
        <f t="shared" si="112"/>
        <v>0</v>
      </c>
      <c r="W471" s="12">
        <v>0</v>
      </c>
      <c r="X471" s="12">
        <f t="shared" si="113"/>
        <v>0</v>
      </c>
      <c r="Y471" s="146" t="s">
        <v>1</v>
      </c>
      <c r="AR471" s="12" t="s">
        <v>149</v>
      </c>
      <c r="AT471" s="143" t="s">
        <v>147</v>
      </c>
      <c r="AU471" s="143" t="s">
        <v>84</v>
      </c>
      <c r="AY471" s="143" t="s">
        <v>145</v>
      </c>
      <c r="BE471" s="12">
        <f t="shared" si="114"/>
        <v>0</v>
      </c>
      <c r="BF471" s="12">
        <f t="shared" si="115"/>
        <v>0</v>
      </c>
      <c r="BG471" s="12">
        <f t="shared" si="116"/>
        <v>0</v>
      </c>
      <c r="BH471" s="12">
        <f t="shared" si="117"/>
        <v>0</v>
      </c>
      <c r="BI471" s="12">
        <f t="shared" si="118"/>
        <v>0</v>
      </c>
      <c r="BJ471" s="12" t="s">
        <v>84</v>
      </c>
      <c r="BK471" s="12">
        <f t="shared" si="119"/>
        <v>0</v>
      </c>
      <c r="BL471" s="12" t="s">
        <v>149</v>
      </c>
      <c r="BM471" s="12" t="s">
        <v>170</v>
      </c>
    </row>
    <row r="472" spans="2:65" s="12" customFormat="1" ht="12">
      <c r="B472" s="141"/>
      <c r="D472" s="142"/>
      <c r="E472" s="143"/>
      <c r="F472" s="144" t="s">
        <v>729</v>
      </c>
      <c r="H472" s="143">
        <v>1</v>
      </c>
      <c r="M472" s="141"/>
      <c r="N472" s="145" t="s">
        <v>1</v>
      </c>
      <c r="O472" s="12" t="s">
        <v>39</v>
      </c>
      <c r="P472" s="12">
        <f t="shared" si="108"/>
        <v>0</v>
      </c>
      <c r="Q472" s="12">
        <f t="shared" si="109"/>
        <v>0</v>
      </c>
      <c r="R472" s="12">
        <f t="shared" si="110"/>
        <v>0</v>
      </c>
      <c r="S472" s="12">
        <v>0</v>
      </c>
      <c r="T472" s="12">
        <f t="shared" si="111"/>
        <v>0</v>
      </c>
      <c r="U472" s="12">
        <v>0</v>
      </c>
      <c r="V472" s="12">
        <f t="shared" si="112"/>
        <v>0</v>
      </c>
      <c r="W472" s="12">
        <v>0</v>
      </c>
      <c r="X472" s="12">
        <f t="shared" si="113"/>
        <v>0</v>
      </c>
      <c r="Y472" s="146" t="s">
        <v>1</v>
      </c>
      <c r="AR472" s="12" t="s">
        <v>149</v>
      </c>
      <c r="AT472" s="143" t="s">
        <v>147</v>
      </c>
      <c r="AU472" s="143" t="s">
        <v>84</v>
      </c>
      <c r="AY472" s="143" t="s">
        <v>145</v>
      </c>
      <c r="BE472" s="12">
        <f t="shared" si="114"/>
        <v>0</v>
      </c>
      <c r="BF472" s="12">
        <f t="shared" si="115"/>
        <v>0</v>
      </c>
      <c r="BG472" s="12">
        <f t="shared" si="116"/>
        <v>0</v>
      </c>
      <c r="BH472" s="12">
        <f t="shared" si="117"/>
        <v>0</v>
      </c>
      <c r="BI472" s="12">
        <f t="shared" si="118"/>
        <v>0</v>
      </c>
      <c r="BJ472" s="12" t="s">
        <v>84</v>
      </c>
      <c r="BK472" s="12">
        <f t="shared" si="119"/>
        <v>0</v>
      </c>
      <c r="BL472" s="12" t="s">
        <v>149</v>
      </c>
      <c r="BM472" s="12" t="s">
        <v>170</v>
      </c>
    </row>
    <row r="473" spans="2:65" s="1" customFormat="1" ht="12">
      <c r="B473" s="127"/>
      <c r="C473" s="128">
        <v>93</v>
      </c>
      <c r="D473" s="128" t="s">
        <v>147</v>
      </c>
      <c r="E473" s="129" t="s">
        <v>907</v>
      </c>
      <c r="F473" s="130" t="s">
        <v>908</v>
      </c>
      <c r="G473" s="131" t="s">
        <v>372</v>
      </c>
      <c r="H473" s="132">
        <v>5</v>
      </c>
      <c r="I473" s="133"/>
      <c r="J473" s="133"/>
      <c r="K473" s="133">
        <f>ROUND(P473*H473,2)</f>
        <v>0</v>
      </c>
      <c r="L473" s="130" t="s">
        <v>1</v>
      </c>
      <c r="M473" s="26"/>
      <c r="N473" s="134" t="s">
        <v>1</v>
      </c>
      <c r="O473" s="135" t="s">
        <v>39</v>
      </c>
      <c r="P473" s="136">
        <f t="shared" si="108"/>
        <v>0</v>
      </c>
      <c r="Q473" s="136">
        <f t="shared" si="109"/>
        <v>0</v>
      </c>
      <c r="R473" s="136">
        <f t="shared" si="110"/>
        <v>0</v>
      </c>
      <c r="S473" s="137">
        <v>0</v>
      </c>
      <c r="T473" s="137">
        <f t="shared" si="111"/>
        <v>0</v>
      </c>
      <c r="U473" s="137">
        <v>0</v>
      </c>
      <c r="V473" s="137">
        <f t="shared" si="112"/>
        <v>0</v>
      </c>
      <c r="W473" s="137">
        <v>0</v>
      </c>
      <c r="X473" s="137">
        <f t="shared" si="113"/>
        <v>0</v>
      </c>
      <c r="Y473" s="138" t="s">
        <v>1</v>
      </c>
      <c r="AR473" s="139" t="s">
        <v>149</v>
      </c>
      <c r="AT473" s="139" t="s">
        <v>147</v>
      </c>
      <c r="AU473" s="139" t="s">
        <v>84</v>
      </c>
      <c r="AY473" s="14" t="s">
        <v>145</v>
      </c>
      <c r="BE473" s="140">
        <f t="shared" si="114"/>
        <v>0</v>
      </c>
      <c r="BF473" s="140">
        <f t="shared" si="115"/>
        <v>0</v>
      </c>
      <c r="BG473" s="140">
        <f t="shared" si="116"/>
        <v>0</v>
      </c>
      <c r="BH473" s="140">
        <f t="shared" si="117"/>
        <v>0</v>
      </c>
      <c r="BI473" s="140">
        <f t="shared" si="118"/>
        <v>0</v>
      </c>
      <c r="BJ473" s="14" t="s">
        <v>84</v>
      </c>
      <c r="BK473" s="140">
        <f t="shared" si="119"/>
        <v>0</v>
      </c>
      <c r="BL473" s="14" t="s">
        <v>149</v>
      </c>
      <c r="BM473" s="139" t="s">
        <v>170</v>
      </c>
    </row>
    <row r="474" spans="2:65" s="12" customFormat="1" ht="12">
      <c r="B474" s="141"/>
      <c r="D474" s="142"/>
      <c r="E474" s="143"/>
      <c r="F474" s="144" t="s">
        <v>727</v>
      </c>
      <c r="H474" s="143">
        <v>2</v>
      </c>
      <c r="M474" s="141"/>
      <c r="N474" s="145" t="s">
        <v>1</v>
      </c>
      <c r="O474" s="12" t="s">
        <v>39</v>
      </c>
      <c r="P474" s="12">
        <f t="shared" si="108"/>
        <v>0</v>
      </c>
      <c r="Q474" s="12">
        <f t="shared" si="109"/>
        <v>0</v>
      </c>
      <c r="R474" s="12">
        <f t="shared" si="110"/>
        <v>0</v>
      </c>
      <c r="S474" s="12">
        <v>0</v>
      </c>
      <c r="T474" s="12">
        <f t="shared" si="111"/>
        <v>0</v>
      </c>
      <c r="U474" s="12">
        <v>0</v>
      </c>
      <c r="V474" s="12">
        <f t="shared" si="112"/>
        <v>0</v>
      </c>
      <c r="W474" s="12">
        <v>0</v>
      </c>
      <c r="X474" s="12">
        <f t="shared" si="113"/>
        <v>0</v>
      </c>
      <c r="Y474" s="146" t="s">
        <v>1</v>
      </c>
      <c r="AR474" s="12" t="s">
        <v>149</v>
      </c>
      <c r="AT474" s="143" t="s">
        <v>147</v>
      </c>
      <c r="AU474" s="143" t="s">
        <v>84</v>
      </c>
      <c r="AY474" s="143" t="s">
        <v>145</v>
      </c>
      <c r="BE474" s="12">
        <f t="shared" si="114"/>
        <v>0</v>
      </c>
      <c r="BF474" s="12">
        <f t="shared" si="115"/>
        <v>0</v>
      </c>
      <c r="BG474" s="12">
        <f t="shared" si="116"/>
        <v>0</v>
      </c>
      <c r="BH474" s="12">
        <f t="shared" si="117"/>
        <v>0</v>
      </c>
      <c r="BI474" s="12">
        <f t="shared" si="118"/>
        <v>0</v>
      </c>
      <c r="BJ474" s="12" t="s">
        <v>84</v>
      </c>
      <c r="BK474" s="12">
        <f t="shared" si="119"/>
        <v>0</v>
      </c>
      <c r="BL474" s="12" t="s">
        <v>149</v>
      </c>
      <c r="BM474" s="12" t="s">
        <v>170</v>
      </c>
    </row>
    <row r="475" spans="2:65" s="12" customFormat="1" ht="12">
      <c r="B475" s="141"/>
      <c r="D475" s="142"/>
      <c r="E475" s="143"/>
      <c r="F475" s="144" t="s">
        <v>728</v>
      </c>
      <c r="H475" s="143">
        <v>3</v>
      </c>
      <c r="M475" s="141"/>
      <c r="N475" s="145" t="s">
        <v>1</v>
      </c>
      <c r="O475" s="12" t="s">
        <v>39</v>
      </c>
      <c r="P475" s="12">
        <f t="shared" si="108"/>
        <v>0</v>
      </c>
      <c r="Q475" s="12">
        <f t="shared" si="109"/>
        <v>0</v>
      </c>
      <c r="R475" s="12">
        <f t="shared" si="110"/>
        <v>0</v>
      </c>
      <c r="S475" s="12">
        <v>0</v>
      </c>
      <c r="T475" s="12">
        <f t="shared" si="111"/>
        <v>0</v>
      </c>
      <c r="U475" s="12">
        <v>0</v>
      </c>
      <c r="V475" s="12">
        <f t="shared" si="112"/>
        <v>0</v>
      </c>
      <c r="W475" s="12">
        <v>0</v>
      </c>
      <c r="X475" s="12">
        <f t="shared" si="113"/>
        <v>0</v>
      </c>
      <c r="Y475" s="146" t="s">
        <v>1</v>
      </c>
      <c r="AR475" s="12" t="s">
        <v>149</v>
      </c>
      <c r="AT475" s="143" t="s">
        <v>147</v>
      </c>
      <c r="AU475" s="143" t="s">
        <v>84</v>
      </c>
      <c r="AY475" s="143" t="s">
        <v>145</v>
      </c>
      <c r="BE475" s="12">
        <f t="shared" si="114"/>
        <v>0</v>
      </c>
      <c r="BF475" s="12">
        <f t="shared" si="115"/>
        <v>0</v>
      </c>
      <c r="BG475" s="12">
        <f t="shared" si="116"/>
        <v>0</v>
      </c>
      <c r="BH475" s="12">
        <f t="shared" si="117"/>
        <v>0</v>
      </c>
      <c r="BI475" s="12">
        <f t="shared" si="118"/>
        <v>0</v>
      </c>
      <c r="BJ475" s="12" t="s">
        <v>84</v>
      </c>
      <c r="BK475" s="12">
        <f t="shared" si="119"/>
        <v>0</v>
      </c>
      <c r="BL475" s="12" t="s">
        <v>149</v>
      </c>
      <c r="BM475" s="12" t="s">
        <v>170</v>
      </c>
    </row>
    <row r="476" spans="2:65" s="1" customFormat="1" ht="12">
      <c r="B476" s="127"/>
      <c r="C476" s="128">
        <v>94</v>
      </c>
      <c r="D476" s="128" t="s">
        <v>147</v>
      </c>
      <c r="E476" s="129" t="s">
        <v>522</v>
      </c>
      <c r="F476" s="130" t="s">
        <v>523</v>
      </c>
      <c r="G476" s="131" t="s">
        <v>372</v>
      </c>
      <c r="H476" s="132">
        <v>2</v>
      </c>
      <c r="I476" s="133"/>
      <c r="J476" s="133"/>
      <c r="K476" s="133">
        <f>ROUND(P476*H476,2)</f>
        <v>0</v>
      </c>
      <c r="L476" s="130" t="s">
        <v>1</v>
      </c>
      <c r="M476" s="26"/>
      <c r="N476" s="134" t="s">
        <v>1</v>
      </c>
      <c r="O476" s="135" t="s">
        <v>39</v>
      </c>
      <c r="P476" s="136">
        <f t="shared" si="108"/>
        <v>0</v>
      </c>
      <c r="Q476" s="136">
        <f t="shared" si="109"/>
        <v>0</v>
      </c>
      <c r="R476" s="136">
        <f t="shared" si="110"/>
        <v>0</v>
      </c>
      <c r="S476" s="137">
        <v>0</v>
      </c>
      <c r="T476" s="137">
        <f t="shared" si="111"/>
        <v>0</v>
      </c>
      <c r="U476" s="137">
        <v>0</v>
      </c>
      <c r="V476" s="137">
        <f t="shared" si="112"/>
        <v>0</v>
      </c>
      <c r="W476" s="137">
        <v>0</v>
      </c>
      <c r="X476" s="137">
        <f t="shared" si="113"/>
        <v>0</v>
      </c>
      <c r="Y476" s="138" t="s">
        <v>1</v>
      </c>
      <c r="AR476" s="139" t="s">
        <v>149</v>
      </c>
      <c r="AT476" s="139" t="s">
        <v>147</v>
      </c>
      <c r="AU476" s="139" t="s">
        <v>84</v>
      </c>
      <c r="AY476" s="14" t="s">
        <v>145</v>
      </c>
      <c r="BE476" s="140">
        <f t="shared" si="114"/>
        <v>0</v>
      </c>
      <c r="BF476" s="140">
        <f t="shared" si="115"/>
        <v>0</v>
      </c>
      <c r="BG476" s="140">
        <f t="shared" si="116"/>
        <v>0</v>
      </c>
      <c r="BH476" s="140">
        <f t="shared" si="117"/>
        <v>0</v>
      </c>
      <c r="BI476" s="140">
        <f t="shared" si="118"/>
        <v>0</v>
      </c>
      <c r="BJ476" s="14" t="s">
        <v>84</v>
      </c>
      <c r="BK476" s="140">
        <f t="shared" si="119"/>
        <v>0</v>
      </c>
      <c r="BL476" s="14" t="s">
        <v>149</v>
      </c>
      <c r="BM476" s="139" t="s">
        <v>170</v>
      </c>
    </row>
    <row r="477" spans="2:65" s="12" customFormat="1" ht="12">
      <c r="B477" s="141"/>
      <c r="D477" s="142"/>
      <c r="E477" s="143"/>
      <c r="F477" s="144" t="s">
        <v>730</v>
      </c>
      <c r="H477" s="143">
        <v>1</v>
      </c>
      <c r="M477" s="141"/>
      <c r="N477" s="145" t="s">
        <v>1</v>
      </c>
      <c r="O477" s="12" t="s">
        <v>39</v>
      </c>
      <c r="P477" s="12">
        <f t="shared" si="108"/>
        <v>0</v>
      </c>
      <c r="Q477" s="12">
        <f t="shared" si="109"/>
        <v>0</v>
      </c>
      <c r="R477" s="12">
        <f t="shared" si="110"/>
        <v>0</v>
      </c>
      <c r="S477" s="12">
        <v>0</v>
      </c>
      <c r="T477" s="12">
        <f t="shared" si="111"/>
        <v>0</v>
      </c>
      <c r="U477" s="12">
        <v>0</v>
      </c>
      <c r="V477" s="12">
        <f t="shared" si="112"/>
        <v>0</v>
      </c>
      <c r="W477" s="12">
        <v>0</v>
      </c>
      <c r="X477" s="12">
        <f t="shared" si="113"/>
        <v>0</v>
      </c>
      <c r="Y477" s="146" t="s">
        <v>1</v>
      </c>
      <c r="AR477" s="12" t="s">
        <v>149</v>
      </c>
      <c r="AT477" s="143" t="s">
        <v>147</v>
      </c>
      <c r="AU477" s="143" t="s">
        <v>84</v>
      </c>
      <c r="AY477" s="143" t="s">
        <v>145</v>
      </c>
      <c r="BE477" s="12">
        <f t="shared" si="114"/>
        <v>0</v>
      </c>
      <c r="BF477" s="12">
        <f t="shared" si="115"/>
        <v>0</v>
      </c>
      <c r="BG477" s="12">
        <f t="shared" si="116"/>
        <v>0</v>
      </c>
      <c r="BH477" s="12">
        <f t="shared" si="117"/>
        <v>0</v>
      </c>
      <c r="BI477" s="12">
        <f t="shared" si="118"/>
        <v>0</v>
      </c>
      <c r="BJ477" s="12" t="s">
        <v>84</v>
      </c>
      <c r="BK477" s="12">
        <f t="shared" si="119"/>
        <v>0</v>
      </c>
      <c r="BL477" s="12" t="s">
        <v>149</v>
      </c>
      <c r="BM477" s="12" t="s">
        <v>170</v>
      </c>
    </row>
    <row r="478" spans="2:65" s="12" customFormat="1" ht="12">
      <c r="B478" s="141"/>
      <c r="D478" s="142"/>
      <c r="E478" s="143"/>
      <c r="F478" s="144" t="s">
        <v>731</v>
      </c>
      <c r="H478" s="143">
        <v>1</v>
      </c>
      <c r="M478" s="141"/>
      <c r="N478" s="145" t="s">
        <v>1</v>
      </c>
      <c r="O478" s="12" t="s">
        <v>39</v>
      </c>
      <c r="P478" s="12">
        <f t="shared" si="108"/>
        <v>0</v>
      </c>
      <c r="Q478" s="12">
        <f t="shared" si="109"/>
        <v>0</v>
      </c>
      <c r="R478" s="12">
        <f t="shared" si="110"/>
        <v>0</v>
      </c>
      <c r="S478" s="12">
        <v>0</v>
      </c>
      <c r="T478" s="12">
        <f t="shared" si="111"/>
        <v>0</v>
      </c>
      <c r="U478" s="12">
        <v>0</v>
      </c>
      <c r="V478" s="12">
        <f t="shared" si="112"/>
        <v>0</v>
      </c>
      <c r="W478" s="12">
        <v>0</v>
      </c>
      <c r="X478" s="12">
        <f t="shared" si="113"/>
        <v>0</v>
      </c>
      <c r="Y478" s="146" t="s">
        <v>1</v>
      </c>
      <c r="AR478" s="12" t="s">
        <v>149</v>
      </c>
      <c r="AT478" s="143" t="s">
        <v>147</v>
      </c>
      <c r="AU478" s="143" t="s">
        <v>84</v>
      </c>
      <c r="AY478" s="143" t="s">
        <v>145</v>
      </c>
      <c r="BE478" s="12">
        <f t="shared" si="114"/>
        <v>0</v>
      </c>
      <c r="BF478" s="12">
        <f t="shared" si="115"/>
        <v>0</v>
      </c>
      <c r="BG478" s="12">
        <f t="shared" si="116"/>
        <v>0</v>
      </c>
      <c r="BH478" s="12">
        <f t="shared" si="117"/>
        <v>0</v>
      </c>
      <c r="BI478" s="12">
        <f t="shared" si="118"/>
        <v>0</v>
      </c>
      <c r="BJ478" s="12" t="s">
        <v>84</v>
      </c>
      <c r="BK478" s="12">
        <f t="shared" si="119"/>
        <v>0</v>
      </c>
      <c r="BL478" s="12" t="s">
        <v>149</v>
      </c>
      <c r="BM478" s="12" t="s">
        <v>170</v>
      </c>
    </row>
    <row r="479" spans="2:65" s="1" customFormat="1" ht="12">
      <c r="B479" s="127"/>
      <c r="C479" s="128">
        <v>95</v>
      </c>
      <c r="D479" s="128" t="s">
        <v>147</v>
      </c>
      <c r="E479" s="129" t="s">
        <v>524</v>
      </c>
      <c r="F479" s="130" t="s">
        <v>525</v>
      </c>
      <c r="G479" s="131" t="s">
        <v>372</v>
      </c>
      <c r="H479" s="132">
        <v>2</v>
      </c>
      <c r="I479" s="133"/>
      <c r="J479" s="133"/>
      <c r="K479" s="133">
        <f>ROUND(P479*H479,2)</f>
        <v>0</v>
      </c>
      <c r="L479" s="130" t="s">
        <v>1</v>
      </c>
      <c r="M479" s="26"/>
      <c r="N479" s="134" t="s">
        <v>1</v>
      </c>
      <c r="O479" s="135" t="s">
        <v>39</v>
      </c>
      <c r="P479" s="136">
        <f t="shared" si="108"/>
        <v>0</v>
      </c>
      <c r="Q479" s="136">
        <f t="shared" si="109"/>
        <v>0</v>
      </c>
      <c r="R479" s="136">
        <f t="shared" si="110"/>
        <v>0</v>
      </c>
      <c r="S479" s="137">
        <v>0</v>
      </c>
      <c r="T479" s="137">
        <f t="shared" si="111"/>
        <v>0</v>
      </c>
      <c r="U479" s="137">
        <v>0</v>
      </c>
      <c r="V479" s="137">
        <f t="shared" si="112"/>
        <v>0</v>
      </c>
      <c r="W479" s="137">
        <v>0</v>
      </c>
      <c r="X479" s="137">
        <f t="shared" si="113"/>
        <v>0</v>
      </c>
      <c r="Y479" s="138" t="s">
        <v>1</v>
      </c>
      <c r="AR479" s="139" t="s">
        <v>149</v>
      </c>
      <c r="AT479" s="139" t="s">
        <v>147</v>
      </c>
      <c r="AU479" s="139" t="s">
        <v>84</v>
      </c>
      <c r="AY479" s="14" t="s">
        <v>145</v>
      </c>
      <c r="BE479" s="140">
        <f t="shared" si="114"/>
        <v>0</v>
      </c>
      <c r="BF479" s="140">
        <f t="shared" si="115"/>
        <v>0</v>
      </c>
      <c r="BG479" s="140">
        <f t="shared" si="116"/>
        <v>0</v>
      </c>
      <c r="BH479" s="140">
        <f t="shared" si="117"/>
        <v>0</v>
      </c>
      <c r="BI479" s="140">
        <f t="shared" si="118"/>
        <v>0</v>
      </c>
      <c r="BJ479" s="14" t="s">
        <v>84</v>
      </c>
      <c r="BK479" s="140">
        <f t="shared" si="119"/>
        <v>0</v>
      </c>
      <c r="BL479" s="14" t="s">
        <v>149</v>
      </c>
      <c r="BM479" s="139" t="s">
        <v>170</v>
      </c>
    </row>
    <row r="480" spans="2:65" s="12" customFormat="1" ht="12">
      <c r="B480" s="141"/>
      <c r="D480" s="142"/>
      <c r="E480" s="143"/>
      <c r="F480" s="144" t="s">
        <v>730</v>
      </c>
      <c r="H480" s="143">
        <v>1</v>
      </c>
      <c r="M480" s="141"/>
      <c r="N480" s="145" t="s">
        <v>1</v>
      </c>
      <c r="O480" s="12" t="s">
        <v>39</v>
      </c>
      <c r="P480" s="12">
        <f t="shared" si="108"/>
        <v>0</v>
      </c>
      <c r="Q480" s="12">
        <f t="shared" si="109"/>
        <v>0</v>
      </c>
      <c r="R480" s="12">
        <f t="shared" si="110"/>
        <v>0</v>
      </c>
      <c r="S480" s="12">
        <v>0</v>
      </c>
      <c r="T480" s="12">
        <f t="shared" si="111"/>
        <v>0</v>
      </c>
      <c r="U480" s="12">
        <v>0</v>
      </c>
      <c r="V480" s="12">
        <f t="shared" si="112"/>
        <v>0</v>
      </c>
      <c r="W480" s="12">
        <v>0</v>
      </c>
      <c r="X480" s="12">
        <f t="shared" si="113"/>
        <v>0</v>
      </c>
      <c r="Y480" s="146" t="s">
        <v>1</v>
      </c>
      <c r="AR480" s="12" t="s">
        <v>149</v>
      </c>
      <c r="AT480" s="143" t="s">
        <v>147</v>
      </c>
      <c r="AU480" s="143" t="s">
        <v>84</v>
      </c>
      <c r="AY480" s="143" t="s">
        <v>145</v>
      </c>
      <c r="BE480" s="12">
        <f t="shared" si="114"/>
        <v>0</v>
      </c>
      <c r="BF480" s="12">
        <f t="shared" si="115"/>
        <v>0</v>
      </c>
      <c r="BG480" s="12">
        <f t="shared" si="116"/>
        <v>0</v>
      </c>
      <c r="BH480" s="12">
        <f t="shared" si="117"/>
        <v>0</v>
      </c>
      <c r="BI480" s="12">
        <f t="shared" si="118"/>
        <v>0</v>
      </c>
      <c r="BJ480" s="12" t="s">
        <v>84</v>
      </c>
      <c r="BK480" s="12">
        <f t="shared" si="119"/>
        <v>0</v>
      </c>
      <c r="BL480" s="12" t="s">
        <v>149</v>
      </c>
      <c r="BM480" s="12" t="s">
        <v>170</v>
      </c>
    </row>
    <row r="481" spans="2:65" s="12" customFormat="1" ht="12">
      <c r="B481" s="141"/>
      <c r="D481" s="142"/>
      <c r="E481" s="143"/>
      <c r="F481" s="144" t="s">
        <v>731</v>
      </c>
      <c r="H481" s="143">
        <v>1</v>
      </c>
      <c r="M481" s="141"/>
      <c r="N481" s="145" t="s">
        <v>1</v>
      </c>
      <c r="O481" s="12" t="s">
        <v>39</v>
      </c>
      <c r="P481" s="12">
        <f t="shared" si="108"/>
        <v>0</v>
      </c>
      <c r="Q481" s="12">
        <f t="shared" si="109"/>
        <v>0</v>
      </c>
      <c r="R481" s="12">
        <f t="shared" si="110"/>
        <v>0</v>
      </c>
      <c r="S481" s="12">
        <v>0</v>
      </c>
      <c r="T481" s="12">
        <f t="shared" si="111"/>
        <v>0</v>
      </c>
      <c r="U481" s="12">
        <v>0</v>
      </c>
      <c r="V481" s="12">
        <f t="shared" si="112"/>
        <v>0</v>
      </c>
      <c r="W481" s="12">
        <v>0</v>
      </c>
      <c r="X481" s="12">
        <f t="shared" si="113"/>
        <v>0</v>
      </c>
      <c r="Y481" s="146" t="s">
        <v>1</v>
      </c>
      <c r="AR481" s="12" t="s">
        <v>149</v>
      </c>
      <c r="AT481" s="143" t="s">
        <v>147</v>
      </c>
      <c r="AU481" s="143" t="s">
        <v>84</v>
      </c>
      <c r="AY481" s="143" t="s">
        <v>145</v>
      </c>
      <c r="BE481" s="12">
        <f t="shared" si="114"/>
        <v>0</v>
      </c>
      <c r="BF481" s="12">
        <f t="shared" si="115"/>
        <v>0</v>
      </c>
      <c r="BG481" s="12">
        <f t="shared" si="116"/>
        <v>0</v>
      </c>
      <c r="BH481" s="12">
        <f t="shared" si="117"/>
        <v>0</v>
      </c>
      <c r="BI481" s="12">
        <f t="shared" si="118"/>
        <v>0</v>
      </c>
      <c r="BJ481" s="12" t="s">
        <v>84</v>
      </c>
      <c r="BK481" s="12">
        <f t="shared" si="119"/>
        <v>0</v>
      </c>
      <c r="BL481" s="12" t="s">
        <v>149</v>
      </c>
      <c r="BM481" s="12" t="s">
        <v>170</v>
      </c>
    </row>
    <row r="482" spans="2:65" s="1" customFormat="1" ht="12">
      <c r="B482" s="127"/>
      <c r="C482" s="128">
        <v>96</v>
      </c>
      <c r="D482" s="128" t="s">
        <v>147</v>
      </c>
      <c r="E482" s="129" t="s">
        <v>909</v>
      </c>
      <c r="F482" s="130" t="s">
        <v>910</v>
      </c>
      <c r="G482" s="131" t="s">
        <v>391</v>
      </c>
      <c r="H482" s="132">
        <v>567.5</v>
      </c>
      <c r="I482" s="133"/>
      <c r="J482" s="133"/>
      <c r="K482" s="133">
        <f>ROUND(P482*H482,2)</f>
        <v>0</v>
      </c>
      <c r="L482" s="130" t="s">
        <v>1</v>
      </c>
      <c r="M482" s="26"/>
      <c r="N482" s="134" t="s">
        <v>1</v>
      </c>
      <c r="O482" s="135" t="s">
        <v>39</v>
      </c>
      <c r="P482" s="136">
        <f t="shared" si="108"/>
        <v>0</v>
      </c>
      <c r="Q482" s="136">
        <f t="shared" si="109"/>
        <v>0</v>
      </c>
      <c r="R482" s="136">
        <f t="shared" si="110"/>
        <v>0</v>
      </c>
      <c r="S482" s="137">
        <v>0</v>
      </c>
      <c r="T482" s="137">
        <f t="shared" si="111"/>
        <v>0</v>
      </c>
      <c r="U482" s="137">
        <v>0</v>
      </c>
      <c r="V482" s="137">
        <f t="shared" si="112"/>
        <v>0</v>
      </c>
      <c r="W482" s="137">
        <v>0</v>
      </c>
      <c r="X482" s="137">
        <f t="shared" si="113"/>
        <v>0</v>
      </c>
      <c r="Y482" s="138" t="s">
        <v>1</v>
      </c>
      <c r="AR482" s="139" t="s">
        <v>149</v>
      </c>
      <c r="AT482" s="139" t="s">
        <v>147</v>
      </c>
      <c r="AU482" s="139" t="s">
        <v>84</v>
      </c>
      <c r="AY482" s="14" t="s">
        <v>145</v>
      </c>
      <c r="BE482" s="140">
        <f t="shared" si="114"/>
        <v>0</v>
      </c>
      <c r="BF482" s="140">
        <f t="shared" si="115"/>
        <v>0</v>
      </c>
      <c r="BG482" s="140">
        <f t="shared" si="116"/>
        <v>0</v>
      </c>
      <c r="BH482" s="140">
        <f t="shared" si="117"/>
        <v>0</v>
      </c>
      <c r="BI482" s="140">
        <f t="shared" si="118"/>
        <v>0</v>
      </c>
      <c r="BJ482" s="14" t="s">
        <v>84</v>
      </c>
      <c r="BK482" s="140">
        <f t="shared" si="119"/>
        <v>0</v>
      </c>
      <c r="BL482" s="14" t="s">
        <v>149</v>
      </c>
      <c r="BM482" s="139" t="s">
        <v>170</v>
      </c>
    </row>
    <row r="483" spans="2:65" s="12" customFormat="1" ht="12">
      <c r="B483" s="141"/>
      <c r="D483" s="142"/>
      <c r="E483" s="143"/>
      <c r="F483" s="144" t="s">
        <v>911</v>
      </c>
      <c r="H483" s="143">
        <v>286</v>
      </c>
      <c r="M483" s="141"/>
      <c r="N483" s="145" t="s">
        <v>1</v>
      </c>
      <c r="O483" s="12" t="s">
        <v>39</v>
      </c>
      <c r="P483" s="12">
        <f t="shared" si="108"/>
        <v>0</v>
      </c>
      <c r="Q483" s="12">
        <f t="shared" si="109"/>
        <v>0</v>
      </c>
      <c r="R483" s="12">
        <f t="shared" si="110"/>
        <v>0</v>
      </c>
      <c r="S483" s="12">
        <v>0</v>
      </c>
      <c r="T483" s="12">
        <f t="shared" si="111"/>
        <v>0</v>
      </c>
      <c r="U483" s="12">
        <v>0</v>
      </c>
      <c r="V483" s="12">
        <f t="shared" si="112"/>
        <v>0</v>
      </c>
      <c r="W483" s="12">
        <v>0</v>
      </c>
      <c r="X483" s="12">
        <f t="shared" si="113"/>
        <v>0</v>
      </c>
      <c r="Y483" s="146" t="s">
        <v>1</v>
      </c>
      <c r="AR483" s="12" t="s">
        <v>149</v>
      </c>
      <c r="AT483" s="143" t="s">
        <v>147</v>
      </c>
      <c r="AU483" s="143" t="s">
        <v>84</v>
      </c>
      <c r="AY483" s="143" t="s">
        <v>145</v>
      </c>
      <c r="BE483" s="12">
        <f t="shared" si="114"/>
        <v>0</v>
      </c>
      <c r="BF483" s="12">
        <f t="shared" si="115"/>
        <v>0</v>
      </c>
      <c r="BG483" s="12">
        <f t="shared" si="116"/>
        <v>0</v>
      </c>
      <c r="BH483" s="12">
        <f t="shared" si="117"/>
        <v>0</v>
      </c>
      <c r="BI483" s="12">
        <f t="shared" si="118"/>
        <v>0</v>
      </c>
      <c r="BJ483" s="12" t="s">
        <v>84</v>
      </c>
      <c r="BK483" s="12">
        <f t="shared" si="119"/>
        <v>0</v>
      </c>
      <c r="BL483" s="12" t="s">
        <v>149</v>
      </c>
      <c r="BM483" s="12" t="s">
        <v>170</v>
      </c>
    </row>
    <row r="484" spans="2:65" s="12" customFormat="1" ht="12">
      <c r="B484" s="141"/>
      <c r="D484" s="142"/>
      <c r="E484" s="143"/>
      <c r="F484" s="144" t="s">
        <v>912</v>
      </c>
      <c r="H484" s="143">
        <v>47</v>
      </c>
      <c r="M484" s="141"/>
      <c r="N484" s="145" t="s">
        <v>1</v>
      </c>
      <c r="O484" s="12" t="s">
        <v>39</v>
      </c>
      <c r="P484" s="12">
        <f t="shared" si="108"/>
        <v>0</v>
      </c>
      <c r="Q484" s="12">
        <f t="shared" si="109"/>
        <v>0</v>
      </c>
      <c r="R484" s="12">
        <f t="shared" si="110"/>
        <v>0</v>
      </c>
      <c r="S484" s="12">
        <v>0</v>
      </c>
      <c r="T484" s="12">
        <f t="shared" si="111"/>
        <v>0</v>
      </c>
      <c r="U484" s="12">
        <v>0</v>
      </c>
      <c r="V484" s="12">
        <f t="shared" si="112"/>
        <v>0</v>
      </c>
      <c r="W484" s="12">
        <v>0</v>
      </c>
      <c r="X484" s="12">
        <f t="shared" si="113"/>
        <v>0</v>
      </c>
      <c r="Y484" s="146" t="s">
        <v>1</v>
      </c>
      <c r="AR484" s="12" t="s">
        <v>149</v>
      </c>
      <c r="AT484" s="143" t="s">
        <v>147</v>
      </c>
      <c r="AU484" s="143" t="s">
        <v>84</v>
      </c>
      <c r="AY484" s="143" t="s">
        <v>145</v>
      </c>
      <c r="BE484" s="12">
        <f t="shared" si="114"/>
        <v>0</v>
      </c>
      <c r="BF484" s="12">
        <f t="shared" si="115"/>
        <v>0</v>
      </c>
      <c r="BG484" s="12">
        <f t="shared" si="116"/>
        <v>0</v>
      </c>
      <c r="BH484" s="12">
        <f t="shared" si="117"/>
        <v>0</v>
      </c>
      <c r="BI484" s="12">
        <f t="shared" si="118"/>
        <v>0</v>
      </c>
      <c r="BJ484" s="12" t="s">
        <v>84</v>
      </c>
      <c r="BK484" s="12">
        <f t="shared" si="119"/>
        <v>0</v>
      </c>
      <c r="BL484" s="12" t="s">
        <v>149</v>
      </c>
      <c r="BM484" s="12" t="s">
        <v>170</v>
      </c>
    </row>
    <row r="485" spans="2:65" s="12" customFormat="1" ht="12">
      <c r="B485" s="141"/>
      <c r="D485" s="142"/>
      <c r="E485" s="143"/>
      <c r="F485" s="144" t="s">
        <v>913</v>
      </c>
      <c r="H485" s="143">
        <v>26</v>
      </c>
      <c r="M485" s="141"/>
      <c r="N485" s="145" t="s">
        <v>1</v>
      </c>
      <c r="O485" s="12" t="s">
        <v>39</v>
      </c>
      <c r="P485" s="12">
        <f t="shared" si="108"/>
        <v>0</v>
      </c>
      <c r="Q485" s="12">
        <f t="shared" si="109"/>
        <v>0</v>
      </c>
      <c r="R485" s="12">
        <f t="shared" si="110"/>
        <v>0</v>
      </c>
      <c r="S485" s="12">
        <v>0</v>
      </c>
      <c r="T485" s="12">
        <f t="shared" si="111"/>
        <v>0</v>
      </c>
      <c r="U485" s="12">
        <v>0</v>
      </c>
      <c r="V485" s="12">
        <f t="shared" si="112"/>
        <v>0</v>
      </c>
      <c r="W485" s="12">
        <v>0</v>
      </c>
      <c r="X485" s="12">
        <f t="shared" si="113"/>
        <v>0</v>
      </c>
      <c r="Y485" s="146" t="s">
        <v>1</v>
      </c>
      <c r="AR485" s="12" t="s">
        <v>149</v>
      </c>
      <c r="AT485" s="143" t="s">
        <v>147</v>
      </c>
      <c r="AU485" s="143" t="s">
        <v>84</v>
      </c>
      <c r="AY485" s="143" t="s">
        <v>145</v>
      </c>
      <c r="BE485" s="12">
        <f t="shared" si="114"/>
        <v>0</v>
      </c>
      <c r="BF485" s="12">
        <f t="shared" si="115"/>
        <v>0</v>
      </c>
      <c r="BG485" s="12">
        <f t="shared" si="116"/>
        <v>0</v>
      </c>
      <c r="BH485" s="12">
        <f t="shared" si="117"/>
        <v>0</v>
      </c>
      <c r="BI485" s="12">
        <f t="shared" si="118"/>
        <v>0</v>
      </c>
      <c r="BJ485" s="12" t="s">
        <v>84</v>
      </c>
      <c r="BK485" s="12">
        <f t="shared" si="119"/>
        <v>0</v>
      </c>
      <c r="BL485" s="12" t="s">
        <v>149</v>
      </c>
      <c r="BM485" s="12" t="s">
        <v>170</v>
      </c>
    </row>
    <row r="486" spans="2:65" s="12" customFormat="1" ht="12">
      <c r="B486" s="141"/>
      <c r="D486" s="142"/>
      <c r="E486" s="143"/>
      <c r="F486" s="144" t="s">
        <v>914</v>
      </c>
      <c r="H486" s="143">
        <v>11.5</v>
      </c>
      <c r="M486" s="141"/>
      <c r="N486" s="145" t="s">
        <v>1</v>
      </c>
      <c r="O486" s="12" t="s">
        <v>39</v>
      </c>
      <c r="P486" s="12">
        <f t="shared" si="108"/>
        <v>0</v>
      </c>
      <c r="Q486" s="12">
        <f t="shared" si="109"/>
        <v>0</v>
      </c>
      <c r="R486" s="12">
        <f t="shared" si="110"/>
        <v>0</v>
      </c>
      <c r="S486" s="12">
        <v>0</v>
      </c>
      <c r="T486" s="12">
        <f t="shared" si="111"/>
        <v>0</v>
      </c>
      <c r="U486" s="12">
        <v>0</v>
      </c>
      <c r="V486" s="12">
        <f t="shared" si="112"/>
        <v>0</v>
      </c>
      <c r="W486" s="12">
        <v>0</v>
      </c>
      <c r="X486" s="12">
        <f t="shared" si="113"/>
        <v>0</v>
      </c>
      <c r="Y486" s="146" t="s">
        <v>1</v>
      </c>
      <c r="AR486" s="12" t="s">
        <v>149</v>
      </c>
      <c r="AT486" s="143" t="s">
        <v>147</v>
      </c>
      <c r="AU486" s="143" t="s">
        <v>84</v>
      </c>
      <c r="AY486" s="143" t="s">
        <v>145</v>
      </c>
      <c r="BE486" s="12">
        <f t="shared" si="114"/>
        <v>0</v>
      </c>
      <c r="BF486" s="12">
        <f t="shared" si="115"/>
        <v>0</v>
      </c>
      <c r="BG486" s="12">
        <f t="shared" si="116"/>
        <v>0</v>
      </c>
      <c r="BH486" s="12">
        <f t="shared" si="117"/>
        <v>0</v>
      </c>
      <c r="BI486" s="12">
        <f t="shared" si="118"/>
        <v>0</v>
      </c>
      <c r="BJ486" s="12" t="s">
        <v>84</v>
      </c>
      <c r="BK486" s="12">
        <f t="shared" si="119"/>
        <v>0</v>
      </c>
      <c r="BL486" s="12" t="s">
        <v>149</v>
      </c>
      <c r="BM486" s="12" t="s">
        <v>170</v>
      </c>
    </row>
    <row r="487" spans="2:65" s="12" customFormat="1" ht="12">
      <c r="B487" s="141"/>
      <c r="D487" s="142"/>
      <c r="E487" s="143"/>
      <c r="F487" s="144" t="s">
        <v>915</v>
      </c>
      <c r="H487" s="143">
        <v>148</v>
      </c>
      <c r="M487" s="141"/>
      <c r="N487" s="145" t="s">
        <v>1</v>
      </c>
      <c r="O487" s="12" t="s">
        <v>39</v>
      </c>
      <c r="P487" s="12">
        <f t="shared" si="108"/>
        <v>0</v>
      </c>
      <c r="Q487" s="12">
        <f t="shared" si="109"/>
        <v>0</v>
      </c>
      <c r="R487" s="12">
        <f t="shared" si="110"/>
        <v>0</v>
      </c>
      <c r="S487" s="12">
        <v>0</v>
      </c>
      <c r="T487" s="12">
        <f t="shared" si="111"/>
        <v>0</v>
      </c>
      <c r="U487" s="12">
        <v>0</v>
      </c>
      <c r="V487" s="12">
        <f t="shared" si="112"/>
        <v>0</v>
      </c>
      <c r="W487" s="12">
        <v>0</v>
      </c>
      <c r="X487" s="12">
        <f t="shared" si="113"/>
        <v>0</v>
      </c>
      <c r="Y487" s="146" t="s">
        <v>1</v>
      </c>
      <c r="AR487" s="12" t="s">
        <v>149</v>
      </c>
      <c r="AT487" s="143" t="s">
        <v>147</v>
      </c>
      <c r="AU487" s="143" t="s">
        <v>84</v>
      </c>
      <c r="AY487" s="143" t="s">
        <v>145</v>
      </c>
      <c r="BE487" s="12">
        <f t="shared" si="114"/>
        <v>0</v>
      </c>
      <c r="BF487" s="12">
        <f t="shared" si="115"/>
        <v>0</v>
      </c>
      <c r="BG487" s="12">
        <f t="shared" si="116"/>
        <v>0</v>
      </c>
      <c r="BH487" s="12">
        <f t="shared" si="117"/>
        <v>0</v>
      </c>
      <c r="BI487" s="12">
        <f t="shared" si="118"/>
        <v>0</v>
      </c>
      <c r="BJ487" s="12" t="s">
        <v>84</v>
      </c>
      <c r="BK487" s="12">
        <f t="shared" si="119"/>
        <v>0</v>
      </c>
      <c r="BL487" s="12" t="s">
        <v>149</v>
      </c>
      <c r="BM487" s="12" t="s">
        <v>170</v>
      </c>
    </row>
    <row r="488" spans="2:65" s="12" customFormat="1" ht="12">
      <c r="B488" s="141"/>
      <c r="D488" s="142"/>
      <c r="E488" s="143"/>
      <c r="F488" s="144" t="s">
        <v>916</v>
      </c>
      <c r="H488" s="143">
        <v>49</v>
      </c>
      <c r="M488" s="141"/>
      <c r="N488" s="145" t="s">
        <v>1</v>
      </c>
      <c r="O488" s="12" t="s">
        <v>39</v>
      </c>
      <c r="P488" s="12">
        <f aca="true" t="shared" si="120" ref="P488:P522">I488+J488</f>
        <v>0</v>
      </c>
      <c r="Q488" s="12">
        <f aca="true" t="shared" si="121" ref="Q488:Q522">ROUND(I488*H488,2)</f>
        <v>0</v>
      </c>
      <c r="R488" s="12">
        <f aca="true" t="shared" si="122" ref="R488:R522">ROUND(J488*H488,2)</f>
        <v>0</v>
      </c>
      <c r="S488" s="12">
        <v>0</v>
      </c>
      <c r="T488" s="12">
        <f aca="true" t="shared" si="123" ref="T488:T522">S488*H488</f>
        <v>0</v>
      </c>
      <c r="U488" s="12">
        <v>0</v>
      </c>
      <c r="V488" s="12">
        <f aca="true" t="shared" si="124" ref="V488:V522">U488*H488</f>
        <v>0</v>
      </c>
      <c r="W488" s="12">
        <v>0</v>
      </c>
      <c r="X488" s="12">
        <f aca="true" t="shared" si="125" ref="X488:X522">W488*H488</f>
        <v>0</v>
      </c>
      <c r="Y488" s="146" t="s">
        <v>1</v>
      </c>
      <c r="AR488" s="12" t="s">
        <v>149</v>
      </c>
      <c r="AT488" s="143" t="s">
        <v>147</v>
      </c>
      <c r="AU488" s="143" t="s">
        <v>84</v>
      </c>
      <c r="AY488" s="143" t="s">
        <v>145</v>
      </c>
      <c r="BE488" s="12">
        <f aca="true" t="shared" si="126" ref="BE488:BE522">IF(O488="základní",K488,0)</f>
        <v>0</v>
      </c>
      <c r="BF488" s="12">
        <f aca="true" t="shared" si="127" ref="BF488:BF522">IF(O488="snížená",K488,0)</f>
        <v>0</v>
      </c>
      <c r="BG488" s="12">
        <f aca="true" t="shared" si="128" ref="BG488:BG522">IF(O488="zákl. přenesená",K488,0)</f>
        <v>0</v>
      </c>
      <c r="BH488" s="12">
        <f aca="true" t="shared" si="129" ref="BH488:BH522">IF(O488="sníž. přenesená",K488,0)</f>
        <v>0</v>
      </c>
      <c r="BI488" s="12">
        <f aca="true" t="shared" si="130" ref="BI488:BI522">IF(O488="nulová",K488,0)</f>
        <v>0</v>
      </c>
      <c r="BJ488" s="12" t="s">
        <v>84</v>
      </c>
      <c r="BK488" s="12">
        <f aca="true" t="shared" si="131" ref="BK488:BK522">ROUND(P488*H488,2)</f>
        <v>0</v>
      </c>
      <c r="BL488" s="12" t="s">
        <v>149</v>
      </c>
      <c r="BM488" s="12" t="s">
        <v>170</v>
      </c>
    </row>
    <row r="489" spans="2:65" s="1" customFormat="1" ht="12">
      <c r="B489" s="127"/>
      <c r="C489" s="189">
        <v>97</v>
      </c>
      <c r="D489" s="189" t="s">
        <v>147</v>
      </c>
      <c r="E489" s="190" t="s">
        <v>917</v>
      </c>
      <c r="F489" s="191" t="s">
        <v>918</v>
      </c>
      <c r="G489" s="192" t="s">
        <v>391</v>
      </c>
      <c r="H489" s="193">
        <v>2388.49</v>
      </c>
      <c r="I489" s="194"/>
      <c r="J489" s="194"/>
      <c r="K489" s="194">
        <f>ROUND(P489*H489,2)</f>
        <v>0</v>
      </c>
      <c r="L489" s="191" t="s">
        <v>1</v>
      </c>
      <c r="M489" s="26"/>
      <c r="N489" s="134" t="s">
        <v>1</v>
      </c>
      <c r="O489" s="135" t="s">
        <v>39</v>
      </c>
      <c r="P489" s="136">
        <f t="shared" si="120"/>
        <v>0</v>
      </c>
      <c r="Q489" s="136">
        <f t="shared" si="121"/>
        <v>0</v>
      </c>
      <c r="R489" s="136">
        <f t="shared" si="122"/>
        <v>0</v>
      </c>
      <c r="S489" s="137">
        <v>0</v>
      </c>
      <c r="T489" s="137">
        <f t="shared" si="123"/>
        <v>0</v>
      </c>
      <c r="U489" s="137">
        <v>0</v>
      </c>
      <c r="V489" s="137">
        <f t="shared" si="124"/>
        <v>0</v>
      </c>
      <c r="W489" s="137">
        <v>0</v>
      </c>
      <c r="X489" s="137">
        <f t="shared" si="125"/>
        <v>0</v>
      </c>
      <c r="Y489" s="138" t="s">
        <v>1</v>
      </c>
      <c r="AR489" s="139" t="s">
        <v>149</v>
      </c>
      <c r="AT489" s="139" t="s">
        <v>147</v>
      </c>
      <c r="AU489" s="139" t="s">
        <v>84</v>
      </c>
      <c r="AY489" s="14" t="s">
        <v>145</v>
      </c>
      <c r="BE489" s="140">
        <f t="shared" si="126"/>
        <v>0</v>
      </c>
      <c r="BF489" s="140">
        <f t="shared" si="127"/>
        <v>0</v>
      </c>
      <c r="BG489" s="140">
        <f t="shared" si="128"/>
        <v>0</v>
      </c>
      <c r="BH489" s="140">
        <f t="shared" si="129"/>
        <v>0</v>
      </c>
      <c r="BI489" s="140">
        <f t="shared" si="130"/>
        <v>0</v>
      </c>
      <c r="BJ489" s="14" t="s">
        <v>84</v>
      </c>
      <c r="BK489" s="140">
        <f t="shared" si="131"/>
        <v>0</v>
      </c>
      <c r="BL489" s="14" t="s">
        <v>149</v>
      </c>
      <c r="BM489" s="139" t="s">
        <v>170</v>
      </c>
    </row>
    <row r="490" spans="2:65" s="12" customFormat="1" ht="12">
      <c r="B490" s="141"/>
      <c r="D490" s="142"/>
      <c r="E490" s="143"/>
      <c r="F490" s="144" t="s">
        <v>919</v>
      </c>
      <c r="H490" s="143"/>
      <c r="M490" s="141"/>
      <c r="N490" s="145" t="s">
        <v>1</v>
      </c>
      <c r="O490" s="12" t="s">
        <v>39</v>
      </c>
      <c r="P490" s="12">
        <f t="shared" si="120"/>
        <v>0</v>
      </c>
      <c r="Q490" s="12">
        <f t="shared" si="121"/>
        <v>0</v>
      </c>
      <c r="R490" s="12">
        <f t="shared" si="122"/>
        <v>0</v>
      </c>
      <c r="S490" s="12">
        <v>0</v>
      </c>
      <c r="T490" s="12">
        <f t="shared" si="123"/>
        <v>0</v>
      </c>
      <c r="U490" s="12">
        <v>0</v>
      </c>
      <c r="V490" s="12">
        <f t="shared" si="124"/>
        <v>0</v>
      </c>
      <c r="W490" s="12">
        <v>0</v>
      </c>
      <c r="X490" s="12">
        <f t="shared" si="125"/>
        <v>0</v>
      </c>
      <c r="Y490" s="146" t="s">
        <v>1</v>
      </c>
      <c r="AR490" s="12" t="s">
        <v>149</v>
      </c>
      <c r="AT490" s="143" t="s">
        <v>147</v>
      </c>
      <c r="AU490" s="143" t="s">
        <v>84</v>
      </c>
      <c r="AY490" s="143" t="s">
        <v>145</v>
      </c>
      <c r="BE490" s="12">
        <f t="shared" si="126"/>
        <v>0</v>
      </c>
      <c r="BF490" s="12">
        <f t="shared" si="127"/>
        <v>0</v>
      </c>
      <c r="BG490" s="12">
        <f t="shared" si="128"/>
        <v>0</v>
      </c>
      <c r="BH490" s="12">
        <f t="shared" si="129"/>
        <v>0</v>
      </c>
      <c r="BI490" s="12">
        <f t="shared" si="130"/>
        <v>0</v>
      </c>
      <c r="BJ490" s="12" t="s">
        <v>84</v>
      </c>
      <c r="BK490" s="12">
        <f t="shared" si="131"/>
        <v>0</v>
      </c>
      <c r="BL490" s="12" t="s">
        <v>149</v>
      </c>
      <c r="BM490" s="12" t="s">
        <v>170</v>
      </c>
    </row>
    <row r="491" spans="2:65" s="12" customFormat="1" ht="12">
      <c r="B491" s="141"/>
      <c r="D491" s="142"/>
      <c r="E491" s="143"/>
      <c r="F491" s="144" t="s">
        <v>920</v>
      </c>
      <c r="H491" s="143">
        <v>795.32</v>
      </c>
      <c r="M491" s="141"/>
      <c r="N491" s="145" t="s">
        <v>1</v>
      </c>
      <c r="O491" s="12" t="s">
        <v>39</v>
      </c>
      <c r="P491" s="12">
        <f t="shared" si="120"/>
        <v>0</v>
      </c>
      <c r="Q491" s="12">
        <f t="shared" si="121"/>
        <v>0</v>
      </c>
      <c r="R491" s="12">
        <f t="shared" si="122"/>
        <v>0</v>
      </c>
      <c r="S491" s="12">
        <v>0</v>
      </c>
      <c r="T491" s="12">
        <f t="shared" si="123"/>
        <v>0</v>
      </c>
      <c r="U491" s="12">
        <v>0</v>
      </c>
      <c r="V491" s="12">
        <f t="shared" si="124"/>
        <v>0</v>
      </c>
      <c r="W491" s="12">
        <v>0</v>
      </c>
      <c r="X491" s="12">
        <f t="shared" si="125"/>
        <v>0</v>
      </c>
      <c r="Y491" s="146" t="s">
        <v>1</v>
      </c>
      <c r="AR491" s="12" t="s">
        <v>149</v>
      </c>
      <c r="AT491" s="143" t="s">
        <v>147</v>
      </c>
      <c r="AU491" s="143" t="s">
        <v>84</v>
      </c>
      <c r="AY491" s="143" t="s">
        <v>145</v>
      </c>
      <c r="BE491" s="12">
        <f t="shared" si="126"/>
        <v>0</v>
      </c>
      <c r="BF491" s="12">
        <f t="shared" si="127"/>
        <v>0</v>
      </c>
      <c r="BG491" s="12">
        <f t="shared" si="128"/>
        <v>0</v>
      </c>
      <c r="BH491" s="12">
        <f t="shared" si="129"/>
        <v>0</v>
      </c>
      <c r="BI491" s="12">
        <f t="shared" si="130"/>
        <v>0</v>
      </c>
      <c r="BJ491" s="12" t="s">
        <v>84</v>
      </c>
      <c r="BK491" s="12">
        <f t="shared" si="131"/>
        <v>0</v>
      </c>
      <c r="BL491" s="12" t="s">
        <v>149</v>
      </c>
      <c r="BM491" s="12" t="s">
        <v>170</v>
      </c>
    </row>
    <row r="492" spans="2:65" s="12" customFormat="1" ht="12">
      <c r="B492" s="141"/>
      <c r="D492" s="142"/>
      <c r="E492" s="143"/>
      <c r="F492" s="144" t="s">
        <v>1811</v>
      </c>
      <c r="H492" s="143">
        <v>473.76</v>
      </c>
      <c r="M492" s="141"/>
      <c r="N492" s="145" t="s">
        <v>1</v>
      </c>
      <c r="O492" s="12" t="s">
        <v>39</v>
      </c>
      <c r="P492" s="12">
        <f t="shared" si="120"/>
        <v>0</v>
      </c>
      <c r="Q492" s="12">
        <f t="shared" si="121"/>
        <v>0</v>
      </c>
      <c r="R492" s="12">
        <f t="shared" si="122"/>
        <v>0</v>
      </c>
      <c r="S492" s="12">
        <v>0</v>
      </c>
      <c r="T492" s="12">
        <f t="shared" si="123"/>
        <v>0</v>
      </c>
      <c r="U492" s="12">
        <v>0</v>
      </c>
      <c r="V492" s="12">
        <f t="shared" si="124"/>
        <v>0</v>
      </c>
      <c r="W492" s="12">
        <v>0</v>
      </c>
      <c r="X492" s="12">
        <f t="shared" si="125"/>
        <v>0</v>
      </c>
      <c r="Y492" s="146" t="s">
        <v>1</v>
      </c>
      <c r="AR492" s="12" t="s">
        <v>149</v>
      </c>
      <c r="AT492" s="143" t="s">
        <v>147</v>
      </c>
      <c r="AU492" s="143" t="s">
        <v>84</v>
      </c>
      <c r="AY492" s="143" t="s">
        <v>145</v>
      </c>
      <c r="BE492" s="12">
        <f t="shared" si="126"/>
        <v>0</v>
      </c>
      <c r="BF492" s="12">
        <f t="shared" si="127"/>
        <v>0</v>
      </c>
      <c r="BG492" s="12">
        <f t="shared" si="128"/>
        <v>0</v>
      </c>
      <c r="BH492" s="12">
        <f t="shared" si="129"/>
        <v>0</v>
      </c>
      <c r="BI492" s="12">
        <f t="shared" si="130"/>
        <v>0</v>
      </c>
      <c r="BJ492" s="12" t="s">
        <v>84</v>
      </c>
      <c r="BK492" s="12">
        <f t="shared" si="131"/>
        <v>0</v>
      </c>
      <c r="BL492" s="12" t="s">
        <v>149</v>
      </c>
      <c r="BM492" s="12" t="s">
        <v>170</v>
      </c>
    </row>
    <row r="493" spans="2:65" s="12" customFormat="1" ht="12">
      <c r="B493" s="141"/>
      <c r="D493" s="142"/>
      <c r="E493" s="143"/>
      <c r="F493" s="144" t="s">
        <v>921</v>
      </c>
      <c r="H493" s="143">
        <v>656.85</v>
      </c>
      <c r="M493" s="141"/>
      <c r="N493" s="145" t="s">
        <v>1</v>
      </c>
      <c r="O493" s="12" t="s">
        <v>39</v>
      </c>
      <c r="P493" s="12">
        <f t="shared" si="120"/>
        <v>0</v>
      </c>
      <c r="Q493" s="12">
        <f t="shared" si="121"/>
        <v>0</v>
      </c>
      <c r="R493" s="12">
        <f t="shared" si="122"/>
        <v>0</v>
      </c>
      <c r="S493" s="12">
        <v>0</v>
      </c>
      <c r="T493" s="12">
        <f t="shared" si="123"/>
        <v>0</v>
      </c>
      <c r="U493" s="12">
        <v>0</v>
      </c>
      <c r="V493" s="12">
        <f t="shared" si="124"/>
        <v>0</v>
      </c>
      <c r="W493" s="12">
        <v>0</v>
      </c>
      <c r="X493" s="12">
        <f t="shared" si="125"/>
        <v>0</v>
      </c>
      <c r="Y493" s="146" t="s">
        <v>1</v>
      </c>
      <c r="AR493" s="12" t="s">
        <v>149</v>
      </c>
      <c r="AT493" s="143" t="s">
        <v>147</v>
      </c>
      <c r="AU493" s="143" t="s">
        <v>84</v>
      </c>
      <c r="AY493" s="143" t="s">
        <v>145</v>
      </c>
      <c r="BE493" s="12">
        <f t="shared" si="126"/>
        <v>0</v>
      </c>
      <c r="BF493" s="12">
        <f t="shared" si="127"/>
        <v>0</v>
      </c>
      <c r="BG493" s="12">
        <f t="shared" si="128"/>
        <v>0</v>
      </c>
      <c r="BH493" s="12">
        <f t="shared" si="129"/>
        <v>0</v>
      </c>
      <c r="BI493" s="12">
        <f t="shared" si="130"/>
        <v>0</v>
      </c>
      <c r="BJ493" s="12" t="s">
        <v>84</v>
      </c>
      <c r="BK493" s="12">
        <f t="shared" si="131"/>
        <v>0</v>
      </c>
      <c r="BL493" s="12" t="s">
        <v>149</v>
      </c>
      <c r="BM493" s="12" t="s">
        <v>170</v>
      </c>
    </row>
    <row r="494" spans="2:65" s="12" customFormat="1" ht="12">
      <c r="B494" s="141"/>
      <c r="D494" s="142"/>
      <c r="E494" s="143"/>
      <c r="F494" s="144" t="s">
        <v>922</v>
      </c>
      <c r="H494" s="143">
        <v>299.46</v>
      </c>
      <c r="M494" s="141"/>
      <c r="N494" s="145" t="s">
        <v>1</v>
      </c>
      <c r="O494" s="12" t="s">
        <v>39</v>
      </c>
      <c r="P494" s="12">
        <f t="shared" si="120"/>
        <v>0</v>
      </c>
      <c r="Q494" s="12">
        <f t="shared" si="121"/>
        <v>0</v>
      </c>
      <c r="R494" s="12">
        <f t="shared" si="122"/>
        <v>0</v>
      </c>
      <c r="S494" s="12">
        <v>0</v>
      </c>
      <c r="T494" s="12">
        <f t="shared" si="123"/>
        <v>0</v>
      </c>
      <c r="U494" s="12">
        <v>0</v>
      </c>
      <c r="V494" s="12">
        <f t="shared" si="124"/>
        <v>0</v>
      </c>
      <c r="W494" s="12">
        <v>0</v>
      </c>
      <c r="X494" s="12">
        <f t="shared" si="125"/>
        <v>0</v>
      </c>
      <c r="Y494" s="146" t="s">
        <v>1</v>
      </c>
      <c r="AR494" s="12" t="s">
        <v>149</v>
      </c>
      <c r="AT494" s="143" t="s">
        <v>147</v>
      </c>
      <c r="AU494" s="143" t="s">
        <v>84</v>
      </c>
      <c r="AY494" s="143" t="s">
        <v>145</v>
      </c>
      <c r="BE494" s="12">
        <f t="shared" si="126"/>
        <v>0</v>
      </c>
      <c r="BF494" s="12">
        <f t="shared" si="127"/>
        <v>0</v>
      </c>
      <c r="BG494" s="12">
        <f t="shared" si="128"/>
        <v>0</v>
      </c>
      <c r="BH494" s="12">
        <f t="shared" si="129"/>
        <v>0</v>
      </c>
      <c r="BI494" s="12">
        <f t="shared" si="130"/>
        <v>0</v>
      </c>
      <c r="BJ494" s="12" t="s">
        <v>84</v>
      </c>
      <c r="BK494" s="12">
        <f t="shared" si="131"/>
        <v>0</v>
      </c>
      <c r="BL494" s="12" t="s">
        <v>149</v>
      </c>
      <c r="BM494" s="12" t="s">
        <v>170</v>
      </c>
    </row>
    <row r="495" spans="2:65" s="12" customFormat="1" ht="12">
      <c r="B495" s="141"/>
      <c r="D495" s="142"/>
      <c r="E495" s="143"/>
      <c r="F495" s="144" t="s">
        <v>1780</v>
      </c>
      <c r="H495" s="143">
        <v>163.1</v>
      </c>
      <c r="M495" s="141"/>
      <c r="N495" s="145" t="s">
        <v>1</v>
      </c>
      <c r="O495" s="12" t="s">
        <v>39</v>
      </c>
      <c r="P495" s="12">
        <f aca="true" t="shared" si="132" ref="P495:P496">I495+J495</f>
        <v>0</v>
      </c>
      <c r="Q495" s="12">
        <f aca="true" t="shared" si="133" ref="Q495:Q496">ROUND(I495*H495,2)</f>
        <v>0</v>
      </c>
      <c r="R495" s="12">
        <f aca="true" t="shared" si="134" ref="R495:R496">ROUND(J495*H495,2)</f>
        <v>0</v>
      </c>
      <c r="S495" s="12">
        <v>0</v>
      </c>
      <c r="T495" s="12">
        <f aca="true" t="shared" si="135" ref="T495:T496">S495*H495</f>
        <v>0</v>
      </c>
      <c r="U495" s="12">
        <v>0</v>
      </c>
      <c r="V495" s="12">
        <f aca="true" t="shared" si="136" ref="V495:V496">U495*H495</f>
        <v>0</v>
      </c>
      <c r="W495" s="12">
        <v>0</v>
      </c>
      <c r="X495" s="12">
        <f aca="true" t="shared" si="137" ref="X495:X496">W495*H495</f>
        <v>0</v>
      </c>
      <c r="Y495" s="146" t="s">
        <v>1</v>
      </c>
      <c r="AR495" s="12" t="s">
        <v>149</v>
      </c>
      <c r="AT495" s="143" t="s">
        <v>147</v>
      </c>
      <c r="AU495" s="143" t="s">
        <v>84</v>
      </c>
      <c r="AY495" s="143" t="s">
        <v>145</v>
      </c>
      <c r="BE495" s="12">
        <f aca="true" t="shared" si="138" ref="BE495:BE496">IF(O495="základní",K495,0)</f>
        <v>0</v>
      </c>
      <c r="BF495" s="12">
        <f aca="true" t="shared" si="139" ref="BF495:BF496">IF(O495="snížená",K495,0)</f>
        <v>0</v>
      </c>
      <c r="BG495" s="12">
        <f aca="true" t="shared" si="140" ref="BG495:BG496">IF(O495="zákl. přenesená",K495,0)</f>
        <v>0</v>
      </c>
      <c r="BH495" s="12">
        <f aca="true" t="shared" si="141" ref="BH495:BH496">IF(O495="sníž. přenesená",K495,0)</f>
        <v>0</v>
      </c>
      <c r="BI495" s="12">
        <f aca="true" t="shared" si="142" ref="BI495:BI496">IF(O495="nulová",K495,0)</f>
        <v>0</v>
      </c>
      <c r="BJ495" s="12" t="s">
        <v>84</v>
      </c>
      <c r="BK495" s="12">
        <f aca="true" t="shared" si="143" ref="BK495:BK496">ROUND(P495*H495,2)</f>
        <v>0</v>
      </c>
      <c r="BL495" s="12" t="s">
        <v>149</v>
      </c>
      <c r="BM495" s="12" t="s">
        <v>170</v>
      </c>
    </row>
    <row r="496" spans="2:65" s="12" customFormat="1" ht="12">
      <c r="B496" s="141"/>
      <c r="D496" s="142"/>
      <c r="E496" s="143"/>
      <c r="F496" s="144" t="s">
        <v>1810</v>
      </c>
      <c r="H496" s="143">
        <v>-394.8</v>
      </c>
      <c r="L496" s="12" t="s">
        <v>1</v>
      </c>
      <c r="M496" s="141"/>
      <c r="N496" s="145" t="s">
        <v>1</v>
      </c>
      <c r="O496" s="12" t="s">
        <v>39</v>
      </c>
      <c r="P496" s="12">
        <f t="shared" si="132"/>
        <v>0</v>
      </c>
      <c r="Q496" s="12">
        <f t="shared" si="133"/>
        <v>0</v>
      </c>
      <c r="R496" s="12">
        <f t="shared" si="134"/>
        <v>0</v>
      </c>
      <c r="S496" s="12">
        <v>0</v>
      </c>
      <c r="T496" s="12">
        <f t="shared" si="135"/>
        <v>0</v>
      </c>
      <c r="U496" s="12">
        <v>0</v>
      </c>
      <c r="V496" s="12">
        <f t="shared" si="136"/>
        <v>0</v>
      </c>
      <c r="W496" s="12">
        <v>0</v>
      </c>
      <c r="X496" s="12">
        <f t="shared" si="137"/>
        <v>0</v>
      </c>
      <c r="Y496" s="146" t="s">
        <v>1</v>
      </c>
      <c r="AR496" s="12" t="s">
        <v>149</v>
      </c>
      <c r="AT496" s="143" t="s">
        <v>147</v>
      </c>
      <c r="AU496" s="143" t="s">
        <v>84</v>
      </c>
      <c r="AY496" s="143" t="s">
        <v>145</v>
      </c>
      <c r="BE496" s="12">
        <f t="shared" si="138"/>
        <v>0</v>
      </c>
      <c r="BF496" s="12">
        <f t="shared" si="139"/>
        <v>0</v>
      </c>
      <c r="BG496" s="12">
        <f t="shared" si="140"/>
        <v>0</v>
      </c>
      <c r="BH496" s="12">
        <f t="shared" si="141"/>
        <v>0</v>
      </c>
      <c r="BI496" s="12">
        <f t="shared" si="142"/>
        <v>0</v>
      </c>
      <c r="BJ496" s="12" t="s">
        <v>84</v>
      </c>
      <c r="BK496" s="12">
        <f t="shared" si="143"/>
        <v>0</v>
      </c>
      <c r="BL496" s="12" t="s">
        <v>149</v>
      </c>
      <c r="BM496" s="12" t="s">
        <v>170</v>
      </c>
    </row>
    <row r="497" spans="2:65" s="1" customFormat="1" ht="12">
      <c r="B497" s="127"/>
      <c r="C497" s="189">
        <v>98</v>
      </c>
      <c r="D497" s="189" t="s">
        <v>147</v>
      </c>
      <c r="E497" s="190" t="s">
        <v>923</v>
      </c>
      <c r="F497" s="191" t="s">
        <v>924</v>
      </c>
      <c r="G497" s="192" t="s">
        <v>391</v>
      </c>
      <c r="H497" s="193">
        <v>2955.99</v>
      </c>
      <c r="I497" s="194"/>
      <c r="J497" s="194"/>
      <c r="K497" s="194">
        <f>ROUND(P497*H497,2)</f>
        <v>0</v>
      </c>
      <c r="L497" s="191" t="s">
        <v>1</v>
      </c>
      <c r="M497" s="26"/>
      <c r="N497" s="134" t="s">
        <v>1</v>
      </c>
      <c r="O497" s="135" t="s">
        <v>39</v>
      </c>
      <c r="P497" s="136">
        <f t="shared" si="120"/>
        <v>0</v>
      </c>
      <c r="Q497" s="136">
        <f t="shared" si="121"/>
        <v>0</v>
      </c>
      <c r="R497" s="136">
        <f t="shared" si="122"/>
        <v>0</v>
      </c>
      <c r="S497" s="137">
        <v>0</v>
      </c>
      <c r="T497" s="137">
        <f t="shared" si="123"/>
        <v>0</v>
      </c>
      <c r="U497" s="137">
        <v>0</v>
      </c>
      <c r="V497" s="137">
        <f t="shared" si="124"/>
        <v>0</v>
      </c>
      <c r="W497" s="137">
        <v>0</v>
      </c>
      <c r="X497" s="137">
        <f t="shared" si="125"/>
        <v>0</v>
      </c>
      <c r="Y497" s="138" t="s">
        <v>1</v>
      </c>
      <c r="AR497" s="139" t="s">
        <v>149</v>
      </c>
      <c r="AT497" s="139" t="s">
        <v>147</v>
      </c>
      <c r="AU497" s="139" t="s">
        <v>84</v>
      </c>
      <c r="AY497" s="14" t="s">
        <v>145</v>
      </c>
      <c r="BE497" s="140">
        <f t="shared" si="126"/>
        <v>0</v>
      </c>
      <c r="BF497" s="140">
        <f t="shared" si="127"/>
        <v>0</v>
      </c>
      <c r="BG497" s="140">
        <f t="shared" si="128"/>
        <v>0</v>
      </c>
      <c r="BH497" s="140">
        <f t="shared" si="129"/>
        <v>0</v>
      </c>
      <c r="BI497" s="140">
        <f t="shared" si="130"/>
        <v>0</v>
      </c>
      <c r="BJ497" s="14" t="s">
        <v>84</v>
      </c>
      <c r="BK497" s="140">
        <f t="shared" si="131"/>
        <v>0</v>
      </c>
      <c r="BL497" s="14" t="s">
        <v>149</v>
      </c>
      <c r="BM497" s="139" t="s">
        <v>170</v>
      </c>
    </row>
    <row r="498" spans="2:65" s="12" customFormat="1" ht="12">
      <c r="B498" s="141"/>
      <c r="D498" s="142"/>
      <c r="E498" s="143"/>
      <c r="F498" s="144" t="s">
        <v>1812</v>
      </c>
      <c r="H498" s="143">
        <v>2955.99</v>
      </c>
      <c r="M498" s="141"/>
      <c r="N498" s="145" t="s">
        <v>1</v>
      </c>
      <c r="O498" s="12" t="s">
        <v>39</v>
      </c>
      <c r="P498" s="12">
        <f t="shared" si="120"/>
        <v>0</v>
      </c>
      <c r="Q498" s="12">
        <f t="shared" si="121"/>
        <v>0</v>
      </c>
      <c r="R498" s="12">
        <f t="shared" si="122"/>
        <v>0</v>
      </c>
      <c r="S498" s="12">
        <v>0</v>
      </c>
      <c r="T498" s="12">
        <f t="shared" si="123"/>
        <v>0</v>
      </c>
      <c r="U498" s="12">
        <v>0</v>
      </c>
      <c r="V498" s="12">
        <f t="shared" si="124"/>
        <v>0</v>
      </c>
      <c r="W498" s="12">
        <v>0</v>
      </c>
      <c r="X498" s="12">
        <f t="shared" si="125"/>
        <v>0</v>
      </c>
      <c r="Y498" s="146" t="s">
        <v>1</v>
      </c>
      <c r="AR498" s="12" t="s">
        <v>149</v>
      </c>
      <c r="AT498" s="143" t="s">
        <v>147</v>
      </c>
      <c r="AU498" s="143" t="s">
        <v>84</v>
      </c>
      <c r="AY498" s="143" t="s">
        <v>145</v>
      </c>
      <c r="BE498" s="12">
        <f t="shared" si="126"/>
        <v>0</v>
      </c>
      <c r="BF498" s="12">
        <f t="shared" si="127"/>
        <v>0</v>
      </c>
      <c r="BG498" s="12">
        <f t="shared" si="128"/>
        <v>0</v>
      </c>
      <c r="BH498" s="12">
        <f t="shared" si="129"/>
        <v>0</v>
      </c>
      <c r="BI498" s="12">
        <f t="shared" si="130"/>
        <v>0</v>
      </c>
      <c r="BJ498" s="12" t="s">
        <v>84</v>
      </c>
      <c r="BK498" s="12">
        <f t="shared" si="131"/>
        <v>0</v>
      </c>
      <c r="BL498" s="12" t="s">
        <v>149</v>
      </c>
      <c r="BM498" s="12" t="s">
        <v>170</v>
      </c>
    </row>
    <row r="499" spans="2:65" s="12" customFormat="1" ht="12">
      <c r="B499" s="141"/>
      <c r="D499" s="142"/>
      <c r="E499" s="143"/>
      <c r="F499" s="144" t="s">
        <v>1810</v>
      </c>
      <c r="H499" s="143">
        <v>-394.8</v>
      </c>
      <c r="L499" s="12" t="s">
        <v>1</v>
      </c>
      <c r="M499" s="141"/>
      <c r="N499" s="145" t="s">
        <v>1</v>
      </c>
      <c r="O499" s="12" t="s">
        <v>39</v>
      </c>
      <c r="P499" s="12">
        <f t="shared" si="120"/>
        <v>0</v>
      </c>
      <c r="Q499" s="12">
        <f t="shared" si="121"/>
        <v>0</v>
      </c>
      <c r="R499" s="12">
        <f t="shared" si="122"/>
        <v>0</v>
      </c>
      <c r="S499" s="12">
        <v>0</v>
      </c>
      <c r="T499" s="12">
        <f t="shared" si="123"/>
        <v>0</v>
      </c>
      <c r="U499" s="12">
        <v>0</v>
      </c>
      <c r="V499" s="12">
        <f t="shared" si="124"/>
        <v>0</v>
      </c>
      <c r="W499" s="12">
        <v>0</v>
      </c>
      <c r="X499" s="12">
        <f t="shared" si="125"/>
        <v>0</v>
      </c>
      <c r="Y499" s="146" t="s">
        <v>1</v>
      </c>
      <c r="AR499" s="12" t="s">
        <v>149</v>
      </c>
      <c r="AT499" s="143" t="s">
        <v>147</v>
      </c>
      <c r="AU499" s="143" t="s">
        <v>84</v>
      </c>
      <c r="AY499" s="143" t="s">
        <v>145</v>
      </c>
      <c r="BE499" s="12">
        <f t="shared" si="126"/>
        <v>0</v>
      </c>
      <c r="BF499" s="12">
        <f t="shared" si="127"/>
        <v>0</v>
      </c>
      <c r="BG499" s="12">
        <f t="shared" si="128"/>
        <v>0</v>
      </c>
      <c r="BH499" s="12">
        <f t="shared" si="129"/>
        <v>0</v>
      </c>
      <c r="BI499" s="12">
        <f t="shared" si="130"/>
        <v>0</v>
      </c>
      <c r="BJ499" s="12" t="s">
        <v>84</v>
      </c>
      <c r="BK499" s="12">
        <f t="shared" si="131"/>
        <v>0</v>
      </c>
      <c r="BL499" s="12" t="s">
        <v>149</v>
      </c>
      <c r="BM499" s="12" t="s">
        <v>170</v>
      </c>
    </row>
    <row r="500" spans="2:65" s="1" customFormat="1" ht="12">
      <c r="B500" s="127"/>
      <c r="C500" s="128">
        <v>99</v>
      </c>
      <c r="D500" s="128" t="s">
        <v>147</v>
      </c>
      <c r="E500" s="129" t="s">
        <v>925</v>
      </c>
      <c r="F500" s="130" t="s">
        <v>529</v>
      </c>
      <c r="G500" s="131" t="s">
        <v>372</v>
      </c>
      <c r="H500" s="132">
        <v>2</v>
      </c>
      <c r="I500" s="133"/>
      <c r="J500" s="133"/>
      <c r="K500" s="133">
        <f>ROUND(P500*H500,2)</f>
        <v>0</v>
      </c>
      <c r="L500" s="130" t="s">
        <v>1</v>
      </c>
      <c r="M500" s="26"/>
      <c r="N500" s="134" t="s">
        <v>1</v>
      </c>
      <c r="O500" s="135" t="s">
        <v>39</v>
      </c>
      <c r="P500" s="136">
        <f t="shared" si="120"/>
        <v>0</v>
      </c>
      <c r="Q500" s="136">
        <f t="shared" si="121"/>
        <v>0</v>
      </c>
      <c r="R500" s="136">
        <f t="shared" si="122"/>
        <v>0</v>
      </c>
      <c r="S500" s="137">
        <v>0</v>
      </c>
      <c r="T500" s="137">
        <f t="shared" si="123"/>
        <v>0</v>
      </c>
      <c r="U500" s="137">
        <v>0</v>
      </c>
      <c r="V500" s="137">
        <f t="shared" si="124"/>
        <v>0</v>
      </c>
      <c r="W500" s="137">
        <v>0</v>
      </c>
      <c r="X500" s="137">
        <f t="shared" si="125"/>
        <v>0</v>
      </c>
      <c r="Y500" s="138" t="s">
        <v>1</v>
      </c>
      <c r="AR500" s="139" t="s">
        <v>149</v>
      </c>
      <c r="AT500" s="139" t="s">
        <v>147</v>
      </c>
      <c r="AU500" s="139" t="s">
        <v>84</v>
      </c>
      <c r="AY500" s="14" t="s">
        <v>145</v>
      </c>
      <c r="BE500" s="140">
        <f t="shared" si="126"/>
        <v>0</v>
      </c>
      <c r="BF500" s="140">
        <f t="shared" si="127"/>
        <v>0</v>
      </c>
      <c r="BG500" s="140">
        <f t="shared" si="128"/>
        <v>0</v>
      </c>
      <c r="BH500" s="140">
        <f t="shared" si="129"/>
        <v>0</v>
      </c>
      <c r="BI500" s="140">
        <f t="shared" si="130"/>
        <v>0</v>
      </c>
      <c r="BJ500" s="14" t="s">
        <v>84</v>
      </c>
      <c r="BK500" s="140">
        <f t="shared" si="131"/>
        <v>0</v>
      </c>
      <c r="BL500" s="14" t="s">
        <v>149</v>
      </c>
      <c r="BM500" s="139" t="s">
        <v>170</v>
      </c>
    </row>
    <row r="501" spans="2:65" s="1" customFormat="1" ht="12">
      <c r="B501" s="127"/>
      <c r="C501" s="128">
        <v>100</v>
      </c>
      <c r="D501" s="128" t="s">
        <v>147</v>
      </c>
      <c r="E501" s="129" t="s">
        <v>526</v>
      </c>
      <c r="F501" s="130" t="s">
        <v>527</v>
      </c>
      <c r="G501" s="131" t="s">
        <v>372</v>
      </c>
      <c r="H501" s="132">
        <v>1</v>
      </c>
      <c r="I501" s="133"/>
      <c r="J501" s="133"/>
      <c r="K501" s="133">
        <f>ROUND(P501*H501,2)</f>
        <v>0</v>
      </c>
      <c r="L501" s="130" t="s">
        <v>1</v>
      </c>
      <c r="M501" s="26"/>
      <c r="N501" s="134" t="s">
        <v>1</v>
      </c>
      <c r="O501" s="135" t="s">
        <v>39</v>
      </c>
      <c r="P501" s="136">
        <f t="shared" si="120"/>
        <v>0</v>
      </c>
      <c r="Q501" s="136">
        <f t="shared" si="121"/>
        <v>0</v>
      </c>
      <c r="R501" s="136">
        <f t="shared" si="122"/>
        <v>0</v>
      </c>
      <c r="S501" s="137">
        <v>0</v>
      </c>
      <c r="T501" s="137">
        <f t="shared" si="123"/>
        <v>0</v>
      </c>
      <c r="U501" s="137">
        <v>0</v>
      </c>
      <c r="V501" s="137">
        <f t="shared" si="124"/>
        <v>0</v>
      </c>
      <c r="W501" s="137">
        <v>0</v>
      </c>
      <c r="X501" s="137">
        <f t="shared" si="125"/>
        <v>0</v>
      </c>
      <c r="Y501" s="138" t="s">
        <v>1</v>
      </c>
      <c r="AR501" s="139" t="s">
        <v>149</v>
      </c>
      <c r="AT501" s="139" t="s">
        <v>147</v>
      </c>
      <c r="AU501" s="139" t="s">
        <v>84</v>
      </c>
      <c r="AY501" s="14" t="s">
        <v>145</v>
      </c>
      <c r="BE501" s="140">
        <f t="shared" si="126"/>
        <v>0</v>
      </c>
      <c r="BF501" s="140">
        <f t="shared" si="127"/>
        <v>0</v>
      </c>
      <c r="BG501" s="140">
        <f t="shared" si="128"/>
        <v>0</v>
      </c>
      <c r="BH501" s="140">
        <f t="shared" si="129"/>
        <v>0</v>
      </c>
      <c r="BI501" s="140">
        <f t="shared" si="130"/>
        <v>0</v>
      </c>
      <c r="BJ501" s="14" t="s">
        <v>84</v>
      </c>
      <c r="BK501" s="140">
        <f t="shared" si="131"/>
        <v>0</v>
      </c>
      <c r="BL501" s="14" t="s">
        <v>149</v>
      </c>
      <c r="BM501" s="139" t="s">
        <v>170</v>
      </c>
    </row>
    <row r="502" spans="2:65" s="12" customFormat="1" ht="12">
      <c r="B502" s="141"/>
      <c r="D502" s="142"/>
      <c r="E502" s="143"/>
      <c r="F502" s="144" t="s">
        <v>730</v>
      </c>
      <c r="H502" s="143">
        <v>1</v>
      </c>
      <c r="M502" s="141"/>
      <c r="N502" s="145" t="s">
        <v>1</v>
      </c>
      <c r="O502" s="12" t="s">
        <v>39</v>
      </c>
      <c r="P502" s="12">
        <f t="shared" si="120"/>
        <v>0</v>
      </c>
      <c r="Q502" s="12">
        <f t="shared" si="121"/>
        <v>0</v>
      </c>
      <c r="R502" s="12">
        <f t="shared" si="122"/>
        <v>0</v>
      </c>
      <c r="S502" s="12">
        <v>0</v>
      </c>
      <c r="T502" s="12">
        <f t="shared" si="123"/>
        <v>0</v>
      </c>
      <c r="U502" s="12">
        <v>0</v>
      </c>
      <c r="V502" s="12">
        <f t="shared" si="124"/>
        <v>0</v>
      </c>
      <c r="W502" s="12">
        <v>0</v>
      </c>
      <c r="X502" s="12">
        <f t="shared" si="125"/>
        <v>0</v>
      </c>
      <c r="Y502" s="146" t="s">
        <v>1</v>
      </c>
      <c r="AR502" s="12" t="s">
        <v>149</v>
      </c>
      <c r="AT502" s="143" t="s">
        <v>147</v>
      </c>
      <c r="AU502" s="143" t="s">
        <v>84</v>
      </c>
      <c r="AY502" s="143" t="s">
        <v>145</v>
      </c>
      <c r="BE502" s="12">
        <f t="shared" si="126"/>
        <v>0</v>
      </c>
      <c r="BF502" s="12">
        <f t="shared" si="127"/>
        <v>0</v>
      </c>
      <c r="BG502" s="12">
        <f t="shared" si="128"/>
        <v>0</v>
      </c>
      <c r="BH502" s="12">
        <f t="shared" si="129"/>
        <v>0</v>
      </c>
      <c r="BI502" s="12">
        <f t="shared" si="130"/>
        <v>0</v>
      </c>
      <c r="BJ502" s="12" t="s">
        <v>84</v>
      </c>
      <c r="BK502" s="12">
        <f t="shared" si="131"/>
        <v>0</v>
      </c>
      <c r="BL502" s="12" t="s">
        <v>149</v>
      </c>
      <c r="BM502" s="12" t="s">
        <v>170</v>
      </c>
    </row>
    <row r="503" spans="2:65" s="1" customFormat="1" ht="12">
      <c r="B503" s="127"/>
      <c r="C503" s="128">
        <v>101</v>
      </c>
      <c r="D503" s="128" t="s">
        <v>147</v>
      </c>
      <c r="E503" s="129" t="s">
        <v>926</v>
      </c>
      <c r="F503" s="130" t="s">
        <v>927</v>
      </c>
      <c r="G503" s="131" t="s">
        <v>372</v>
      </c>
      <c r="H503" s="132">
        <v>2</v>
      </c>
      <c r="I503" s="133"/>
      <c r="J503" s="133"/>
      <c r="K503" s="133">
        <f>ROUND(P503*H503,2)</f>
        <v>0</v>
      </c>
      <c r="L503" s="130" t="s">
        <v>1</v>
      </c>
      <c r="M503" s="26"/>
      <c r="N503" s="134" t="s">
        <v>1</v>
      </c>
      <c r="O503" s="135" t="s">
        <v>39</v>
      </c>
      <c r="P503" s="136">
        <f t="shared" si="120"/>
        <v>0</v>
      </c>
      <c r="Q503" s="136">
        <f t="shared" si="121"/>
        <v>0</v>
      </c>
      <c r="R503" s="136">
        <f t="shared" si="122"/>
        <v>0</v>
      </c>
      <c r="S503" s="137">
        <v>0</v>
      </c>
      <c r="T503" s="137">
        <f t="shared" si="123"/>
        <v>0</v>
      </c>
      <c r="U503" s="137">
        <v>0</v>
      </c>
      <c r="V503" s="137">
        <f t="shared" si="124"/>
        <v>0</v>
      </c>
      <c r="W503" s="137">
        <v>0</v>
      </c>
      <c r="X503" s="137">
        <f t="shared" si="125"/>
        <v>0</v>
      </c>
      <c r="Y503" s="138" t="s">
        <v>1</v>
      </c>
      <c r="AR503" s="139" t="s">
        <v>149</v>
      </c>
      <c r="AT503" s="139" t="s">
        <v>147</v>
      </c>
      <c r="AU503" s="139" t="s">
        <v>84</v>
      </c>
      <c r="AY503" s="14" t="s">
        <v>145</v>
      </c>
      <c r="BE503" s="140">
        <f t="shared" si="126"/>
        <v>0</v>
      </c>
      <c r="BF503" s="140">
        <f t="shared" si="127"/>
        <v>0</v>
      </c>
      <c r="BG503" s="140">
        <f t="shared" si="128"/>
        <v>0</v>
      </c>
      <c r="BH503" s="140">
        <f t="shared" si="129"/>
        <v>0</v>
      </c>
      <c r="BI503" s="140">
        <f t="shared" si="130"/>
        <v>0</v>
      </c>
      <c r="BJ503" s="14" t="s">
        <v>84</v>
      </c>
      <c r="BK503" s="140">
        <f t="shared" si="131"/>
        <v>0</v>
      </c>
      <c r="BL503" s="14" t="s">
        <v>149</v>
      </c>
      <c r="BM503" s="139" t="s">
        <v>170</v>
      </c>
    </row>
    <row r="504" spans="2:65" s="12" customFormat="1" ht="12">
      <c r="B504" s="141"/>
      <c r="D504" s="142"/>
      <c r="E504" s="143"/>
      <c r="F504" s="144" t="s">
        <v>723</v>
      </c>
      <c r="H504" s="143">
        <v>1</v>
      </c>
      <c r="M504" s="141"/>
      <c r="N504" s="145" t="s">
        <v>1</v>
      </c>
      <c r="O504" s="12" t="s">
        <v>39</v>
      </c>
      <c r="P504" s="12">
        <f t="shared" si="120"/>
        <v>0</v>
      </c>
      <c r="Q504" s="12">
        <f t="shared" si="121"/>
        <v>0</v>
      </c>
      <c r="R504" s="12">
        <f t="shared" si="122"/>
        <v>0</v>
      </c>
      <c r="S504" s="12">
        <v>0</v>
      </c>
      <c r="T504" s="12">
        <f t="shared" si="123"/>
        <v>0</v>
      </c>
      <c r="U504" s="12">
        <v>0</v>
      </c>
      <c r="V504" s="12">
        <f t="shared" si="124"/>
        <v>0</v>
      </c>
      <c r="W504" s="12">
        <v>0</v>
      </c>
      <c r="X504" s="12">
        <f t="shared" si="125"/>
        <v>0</v>
      </c>
      <c r="Y504" s="146" t="s">
        <v>1</v>
      </c>
      <c r="AR504" s="12" t="s">
        <v>149</v>
      </c>
      <c r="AT504" s="143" t="s">
        <v>147</v>
      </c>
      <c r="AU504" s="143" t="s">
        <v>84</v>
      </c>
      <c r="AY504" s="143" t="s">
        <v>145</v>
      </c>
      <c r="BE504" s="12">
        <f t="shared" si="126"/>
        <v>0</v>
      </c>
      <c r="BF504" s="12">
        <f t="shared" si="127"/>
        <v>0</v>
      </c>
      <c r="BG504" s="12">
        <f t="shared" si="128"/>
        <v>0</v>
      </c>
      <c r="BH504" s="12">
        <f t="shared" si="129"/>
        <v>0</v>
      </c>
      <c r="BI504" s="12">
        <f t="shared" si="130"/>
        <v>0</v>
      </c>
      <c r="BJ504" s="12" t="s">
        <v>84</v>
      </c>
      <c r="BK504" s="12">
        <f t="shared" si="131"/>
        <v>0</v>
      </c>
      <c r="BL504" s="12" t="s">
        <v>149</v>
      </c>
      <c r="BM504" s="12" t="s">
        <v>170</v>
      </c>
    </row>
    <row r="505" spans="2:65" s="12" customFormat="1" ht="12">
      <c r="B505" s="141"/>
      <c r="D505" s="142"/>
      <c r="E505" s="143"/>
      <c r="F505" s="144" t="s">
        <v>724</v>
      </c>
      <c r="H505" s="143">
        <v>1</v>
      </c>
      <c r="M505" s="141"/>
      <c r="N505" s="145" t="s">
        <v>1</v>
      </c>
      <c r="O505" s="12" t="s">
        <v>39</v>
      </c>
      <c r="P505" s="12">
        <f t="shared" si="120"/>
        <v>0</v>
      </c>
      <c r="Q505" s="12">
        <f t="shared" si="121"/>
        <v>0</v>
      </c>
      <c r="R505" s="12">
        <f t="shared" si="122"/>
        <v>0</v>
      </c>
      <c r="S505" s="12">
        <v>0</v>
      </c>
      <c r="T505" s="12">
        <f t="shared" si="123"/>
        <v>0</v>
      </c>
      <c r="U505" s="12">
        <v>0</v>
      </c>
      <c r="V505" s="12">
        <f t="shared" si="124"/>
        <v>0</v>
      </c>
      <c r="W505" s="12">
        <v>0</v>
      </c>
      <c r="X505" s="12">
        <f t="shared" si="125"/>
        <v>0</v>
      </c>
      <c r="Y505" s="146" t="s">
        <v>1</v>
      </c>
      <c r="AR505" s="12" t="s">
        <v>149</v>
      </c>
      <c r="AT505" s="143" t="s">
        <v>147</v>
      </c>
      <c r="AU505" s="143" t="s">
        <v>84</v>
      </c>
      <c r="AY505" s="143" t="s">
        <v>145</v>
      </c>
      <c r="BE505" s="12">
        <f t="shared" si="126"/>
        <v>0</v>
      </c>
      <c r="BF505" s="12">
        <f t="shared" si="127"/>
        <v>0</v>
      </c>
      <c r="BG505" s="12">
        <f t="shared" si="128"/>
        <v>0</v>
      </c>
      <c r="BH505" s="12">
        <f t="shared" si="129"/>
        <v>0</v>
      </c>
      <c r="BI505" s="12">
        <f t="shared" si="130"/>
        <v>0</v>
      </c>
      <c r="BJ505" s="12" t="s">
        <v>84</v>
      </c>
      <c r="BK505" s="12">
        <f t="shared" si="131"/>
        <v>0</v>
      </c>
      <c r="BL505" s="12" t="s">
        <v>149</v>
      </c>
      <c r="BM505" s="12" t="s">
        <v>170</v>
      </c>
    </row>
    <row r="506" spans="2:65" s="1" customFormat="1" ht="12">
      <c r="B506" s="127"/>
      <c r="C506" s="128">
        <v>102</v>
      </c>
      <c r="D506" s="128" t="s">
        <v>147</v>
      </c>
      <c r="E506" s="129" t="s">
        <v>928</v>
      </c>
      <c r="F506" s="130" t="s">
        <v>929</v>
      </c>
      <c r="G506" s="131" t="s">
        <v>372</v>
      </c>
      <c r="H506" s="132">
        <v>4</v>
      </c>
      <c r="I506" s="133"/>
      <c r="J506" s="133"/>
      <c r="K506" s="133">
        <f>ROUND(P506*H506,2)</f>
        <v>0</v>
      </c>
      <c r="L506" s="130" t="s">
        <v>1</v>
      </c>
      <c r="M506" s="26"/>
      <c r="N506" s="134" t="s">
        <v>1</v>
      </c>
      <c r="O506" s="135" t="s">
        <v>39</v>
      </c>
      <c r="P506" s="136">
        <f t="shared" si="120"/>
        <v>0</v>
      </c>
      <c r="Q506" s="136">
        <f t="shared" si="121"/>
        <v>0</v>
      </c>
      <c r="R506" s="136">
        <f t="shared" si="122"/>
        <v>0</v>
      </c>
      <c r="S506" s="137">
        <v>0</v>
      </c>
      <c r="T506" s="137">
        <f t="shared" si="123"/>
        <v>0</v>
      </c>
      <c r="U506" s="137">
        <v>0</v>
      </c>
      <c r="V506" s="137">
        <f t="shared" si="124"/>
        <v>0</v>
      </c>
      <c r="W506" s="137">
        <v>0</v>
      </c>
      <c r="X506" s="137">
        <f t="shared" si="125"/>
        <v>0</v>
      </c>
      <c r="Y506" s="138" t="s">
        <v>1</v>
      </c>
      <c r="AR506" s="139" t="s">
        <v>149</v>
      </c>
      <c r="AT506" s="139" t="s">
        <v>147</v>
      </c>
      <c r="AU506" s="139" t="s">
        <v>84</v>
      </c>
      <c r="AY506" s="14" t="s">
        <v>145</v>
      </c>
      <c r="BE506" s="140">
        <f t="shared" si="126"/>
        <v>0</v>
      </c>
      <c r="BF506" s="140">
        <f t="shared" si="127"/>
        <v>0</v>
      </c>
      <c r="BG506" s="140">
        <f t="shared" si="128"/>
        <v>0</v>
      </c>
      <c r="BH506" s="140">
        <f t="shared" si="129"/>
        <v>0</v>
      </c>
      <c r="BI506" s="140">
        <f t="shared" si="130"/>
        <v>0</v>
      </c>
      <c r="BJ506" s="14" t="s">
        <v>84</v>
      </c>
      <c r="BK506" s="140">
        <f t="shared" si="131"/>
        <v>0</v>
      </c>
      <c r="BL506" s="14" t="s">
        <v>149</v>
      </c>
      <c r="BM506" s="139" t="s">
        <v>170</v>
      </c>
    </row>
    <row r="507" spans="2:65" s="12" customFormat="1" ht="12">
      <c r="B507" s="141"/>
      <c r="D507" s="142"/>
      <c r="E507" s="143"/>
      <c r="F507" s="144" t="s">
        <v>725</v>
      </c>
      <c r="H507" s="143">
        <v>1</v>
      </c>
      <c r="M507" s="141"/>
      <c r="N507" s="145" t="s">
        <v>1</v>
      </c>
      <c r="O507" s="12" t="s">
        <v>39</v>
      </c>
      <c r="P507" s="12">
        <f t="shared" si="120"/>
        <v>0</v>
      </c>
      <c r="Q507" s="12">
        <f t="shared" si="121"/>
        <v>0</v>
      </c>
      <c r="R507" s="12">
        <f t="shared" si="122"/>
        <v>0</v>
      </c>
      <c r="S507" s="12">
        <v>0</v>
      </c>
      <c r="T507" s="12">
        <f t="shared" si="123"/>
        <v>0</v>
      </c>
      <c r="U507" s="12">
        <v>0</v>
      </c>
      <c r="V507" s="12">
        <f t="shared" si="124"/>
        <v>0</v>
      </c>
      <c r="W507" s="12">
        <v>0</v>
      </c>
      <c r="X507" s="12">
        <f t="shared" si="125"/>
        <v>0</v>
      </c>
      <c r="Y507" s="146" t="s">
        <v>1</v>
      </c>
      <c r="AR507" s="12" t="s">
        <v>149</v>
      </c>
      <c r="AT507" s="143" t="s">
        <v>147</v>
      </c>
      <c r="AU507" s="143" t="s">
        <v>84</v>
      </c>
      <c r="AY507" s="143" t="s">
        <v>145</v>
      </c>
      <c r="BE507" s="12">
        <f t="shared" si="126"/>
        <v>0</v>
      </c>
      <c r="BF507" s="12">
        <f t="shared" si="127"/>
        <v>0</v>
      </c>
      <c r="BG507" s="12">
        <f t="shared" si="128"/>
        <v>0</v>
      </c>
      <c r="BH507" s="12">
        <f t="shared" si="129"/>
        <v>0</v>
      </c>
      <c r="BI507" s="12">
        <f t="shared" si="130"/>
        <v>0</v>
      </c>
      <c r="BJ507" s="12" t="s">
        <v>84</v>
      </c>
      <c r="BK507" s="12">
        <f t="shared" si="131"/>
        <v>0</v>
      </c>
      <c r="BL507" s="12" t="s">
        <v>149</v>
      </c>
      <c r="BM507" s="12" t="s">
        <v>170</v>
      </c>
    </row>
    <row r="508" spans="2:65" s="12" customFormat="1" ht="12">
      <c r="B508" s="141"/>
      <c r="D508" s="142"/>
      <c r="E508" s="143"/>
      <c r="F508" s="144" t="s">
        <v>726</v>
      </c>
      <c r="H508" s="143">
        <v>3</v>
      </c>
      <c r="M508" s="141"/>
      <c r="N508" s="145" t="s">
        <v>1</v>
      </c>
      <c r="O508" s="12" t="s">
        <v>39</v>
      </c>
      <c r="P508" s="12">
        <f t="shared" si="120"/>
        <v>0</v>
      </c>
      <c r="Q508" s="12">
        <f t="shared" si="121"/>
        <v>0</v>
      </c>
      <c r="R508" s="12">
        <f t="shared" si="122"/>
        <v>0</v>
      </c>
      <c r="S508" s="12">
        <v>0</v>
      </c>
      <c r="T508" s="12">
        <f t="shared" si="123"/>
        <v>0</v>
      </c>
      <c r="U508" s="12">
        <v>0</v>
      </c>
      <c r="V508" s="12">
        <f t="shared" si="124"/>
        <v>0</v>
      </c>
      <c r="W508" s="12">
        <v>0</v>
      </c>
      <c r="X508" s="12">
        <f t="shared" si="125"/>
        <v>0</v>
      </c>
      <c r="Y508" s="146" t="s">
        <v>1</v>
      </c>
      <c r="AR508" s="12" t="s">
        <v>149</v>
      </c>
      <c r="AT508" s="143" t="s">
        <v>147</v>
      </c>
      <c r="AU508" s="143" t="s">
        <v>84</v>
      </c>
      <c r="AY508" s="143" t="s">
        <v>145</v>
      </c>
      <c r="BE508" s="12">
        <f t="shared" si="126"/>
        <v>0</v>
      </c>
      <c r="BF508" s="12">
        <f t="shared" si="127"/>
        <v>0</v>
      </c>
      <c r="BG508" s="12">
        <f t="shared" si="128"/>
        <v>0</v>
      </c>
      <c r="BH508" s="12">
        <f t="shared" si="129"/>
        <v>0</v>
      </c>
      <c r="BI508" s="12">
        <f t="shared" si="130"/>
        <v>0</v>
      </c>
      <c r="BJ508" s="12" t="s">
        <v>84</v>
      </c>
      <c r="BK508" s="12">
        <f t="shared" si="131"/>
        <v>0</v>
      </c>
      <c r="BL508" s="12" t="s">
        <v>149</v>
      </c>
      <c r="BM508" s="12" t="s">
        <v>170</v>
      </c>
    </row>
    <row r="509" spans="2:65" s="1" customFormat="1" ht="12">
      <c r="B509" s="127"/>
      <c r="C509" s="128">
        <v>103</v>
      </c>
      <c r="D509" s="128" t="s">
        <v>147</v>
      </c>
      <c r="E509" s="129" t="s">
        <v>930</v>
      </c>
      <c r="F509" s="130" t="s">
        <v>931</v>
      </c>
      <c r="G509" s="131" t="s">
        <v>372</v>
      </c>
      <c r="H509" s="132">
        <v>2</v>
      </c>
      <c r="I509" s="133"/>
      <c r="J509" s="133"/>
      <c r="K509" s="133">
        <f>ROUND(P509*H509,2)</f>
        <v>0</v>
      </c>
      <c r="L509" s="130" t="s">
        <v>1</v>
      </c>
      <c r="M509" s="26"/>
      <c r="N509" s="134" t="s">
        <v>1</v>
      </c>
      <c r="O509" s="135" t="s">
        <v>39</v>
      </c>
      <c r="P509" s="136">
        <f t="shared" si="120"/>
        <v>0</v>
      </c>
      <c r="Q509" s="136">
        <f t="shared" si="121"/>
        <v>0</v>
      </c>
      <c r="R509" s="136">
        <f t="shared" si="122"/>
        <v>0</v>
      </c>
      <c r="S509" s="137">
        <v>0</v>
      </c>
      <c r="T509" s="137">
        <f t="shared" si="123"/>
        <v>0</v>
      </c>
      <c r="U509" s="137">
        <v>0</v>
      </c>
      <c r="V509" s="137">
        <f t="shared" si="124"/>
        <v>0</v>
      </c>
      <c r="W509" s="137">
        <v>0</v>
      </c>
      <c r="X509" s="137">
        <f t="shared" si="125"/>
        <v>0</v>
      </c>
      <c r="Y509" s="138" t="s">
        <v>1</v>
      </c>
      <c r="AR509" s="139" t="s">
        <v>149</v>
      </c>
      <c r="AT509" s="139" t="s">
        <v>147</v>
      </c>
      <c r="AU509" s="139" t="s">
        <v>84</v>
      </c>
      <c r="AY509" s="14" t="s">
        <v>145</v>
      </c>
      <c r="BE509" s="140">
        <f t="shared" si="126"/>
        <v>0</v>
      </c>
      <c r="BF509" s="140">
        <f t="shared" si="127"/>
        <v>0</v>
      </c>
      <c r="BG509" s="140">
        <f t="shared" si="128"/>
        <v>0</v>
      </c>
      <c r="BH509" s="140">
        <f t="shared" si="129"/>
        <v>0</v>
      </c>
      <c r="BI509" s="140">
        <f t="shared" si="130"/>
        <v>0</v>
      </c>
      <c r="BJ509" s="14" t="s">
        <v>84</v>
      </c>
      <c r="BK509" s="140">
        <f t="shared" si="131"/>
        <v>0</v>
      </c>
      <c r="BL509" s="14" t="s">
        <v>149</v>
      </c>
      <c r="BM509" s="139" t="s">
        <v>170</v>
      </c>
    </row>
    <row r="510" spans="2:65" s="12" customFormat="1" ht="12">
      <c r="B510" s="141"/>
      <c r="D510" s="142"/>
      <c r="E510" s="143"/>
      <c r="F510" s="144" t="s">
        <v>727</v>
      </c>
      <c r="H510" s="143">
        <v>2</v>
      </c>
      <c r="M510" s="141"/>
      <c r="N510" s="145" t="s">
        <v>1</v>
      </c>
      <c r="O510" s="12" t="s">
        <v>39</v>
      </c>
      <c r="P510" s="12">
        <f t="shared" si="120"/>
        <v>0</v>
      </c>
      <c r="Q510" s="12">
        <f t="shared" si="121"/>
        <v>0</v>
      </c>
      <c r="R510" s="12">
        <f t="shared" si="122"/>
        <v>0</v>
      </c>
      <c r="S510" s="12">
        <v>0</v>
      </c>
      <c r="T510" s="12">
        <f t="shared" si="123"/>
        <v>0</v>
      </c>
      <c r="U510" s="12">
        <v>0</v>
      </c>
      <c r="V510" s="12">
        <f t="shared" si="124"/>
        <v>0</v>
      </c>
      <c r="W510" s="12">
        <v>0</v>
      </c>
      <c r="X510" s="12">
        <f t="shared" si="125"/>
        <v>0</v>
      </c>
      <c r="Y510" s="146" t="s">
        <v>1</v>
      </c>
      <c r="AR510" s="12" t="s">
        <v>149</v>
      </c>
      <c r="AT510" s="143" t="s">
        <v>147</v>
      </c>
      <c r="AU510" s="143" t="s">
        <v>84</v>
      </c>
      <c r="AY510" s="143" t="s">
        <v>145</v>
      </c>
      <c r="BE510" s="12">
        <f t="shared" si="126"/>
        <v>0</v>
      </c>
      <c r="BF510" s="12">
        <f t="shared" si="127"/>
        <v>0</v>
      </c>
      <c r="BG510" s="12">
        <f t="shared" si="128"/>
        <v>0</v>
      </c>
      <c r="BH510" s="12">
        <f t="shared" si="129"/>
        <v>0</v>
      </c>
      <c r="BI510" s="12">
        <f t="shared" si="130"/>
        <v>0</v>
      </c>
      <c r="BJ510" s="12" t="s">
        <v>84</v>
      </c>
      <c r="BK510" s="12">
        <f t="shared" si="131"/>
        <v>0</v>
      </c>
      <c r="BL510" s="12" t="s">
        <v>149</v>
      </c>
      <c r="BM510" s="12" t="s">
        <v>170</v>
      </c>
    </row>
    <row r="511" spans="2:65" s="1" customFormat="1" ht="12">
      <c r="B511" s="127"/>
      <c r="C511" s="128">
        <v>104</v>
      </c>
      <c r="D511" s="128" t="s">
        <v>147</v>
      </c>
      <c r="E511" s="129" t="s">
        <v>932</v>
      </c>
      <c r="F511" s="130" t="s">
        <v>933</v>
      </c>
      <c r="G511" s="131" t="s">
        <v>372</v>
      </c>
      <c r="H511" s="132">
        <v>3</v>
      </c>
      <c r="I511" s="133"/>
      <c r="J511" s="133"/>
      <c r="K511" s="133">
        <f>ROUND(P511*H511,2)</f>
        <v>0</v>
      </c>
      <c r="L511" s="130" t="s">
        <v>1</v>
      </c>
      <c r="M511" s="26"/>
      <c r="N511" s="134" t="s">
        <v>1</v>
      </c>
      <c r="O511" s="135" t="s">
        <v>39</v>
      </c>
      <c r="P511" s="136">
        <f t="shared" si="120"/>
        <v>0</v>
      </c>
      <c r="Q511" s="136">
        <f t="shared" si="121"/>
        <v>0</v>
      </c>
      <c r="R511" s="136">
        <f t="shared" si="122"/>
        <v>0</v>
      </c>
      <c r="S511" s="137">
        <v>0</v>
      </c>
      <c r="T511" s="137">
        <f t="shared" si="123"/>
        <v>0</v>
      </c>
      <c r="U511" s="137">
        <v>0</v>
      </c>
      <c r="V511" s="137">
        <f t="shared" si="124"/>
        <v>0</v>
      </c>
      <c r="W511" s="137">
        <v>0</v>
      </c>
      <c r="X511" s="137">
        <f t="shared" si="125"/>
        <v>0</v>
      </c>
      <c r="Y511" s="138" t="s">
        <v>1</v>
      </c>
      <c r="AR511" s="139" t="s">
        <v>149</v>
      </c>
      <c r="AT511" s="139" t="s">
        <v>147</v>
      </c>
      <c r="AU511" s="139" t="s">
        <v>84</v>
      </c>
      <c r="AY511" s="14" t="s">
        <v>145</v>
      </c>
      <c r="BE511" s="140">
        <f t="shared" si="126"/>
        <v>0</v>
      </c>
      <c r="BF511" s="140">
        <f t="shared" si="127"/>
        <v>0</v>
      </c>
      <c r="BG511" s="140">
        <f t="shared" si="128"/>
        <v>0</v>
      </c>
      <c r="BH511" s="140">
        <f t="shared" si="129"/>
        <v>0</v>
      </c>
      <c r="BI511" s="140">
        <f t="shared" si="130"/>
        <v>0</v>
      </c>
      <c r="BJ511" s="14" t="s">
        <v>84</v>
      </c>
      <c r="BK511" s="140">
        <f t="shared" si="131"/>
        <v>0</v>
      </c>
      <c r="BL511" s="14" t="s">
        <v>149</v>
      </c>
      <c r="BM511" s="139" t="s">
        <v>170</v>
      </c>
    </row>
    <row r="512" spans="2:65" s="12" customFormat="1" ht="12">
      <c r="B512" s="141"/>
      <c r="D512" s="142"/>
      <c r="E512" s="143"/>
      <c r="F512" s="144" t="s">
        <v>728</v>
      </c>
      <c r="H512" s="143">
        <v>3</v>
      </c>
      <c r="M512" s="141"/>
      <c r="N512" s="145" t="s">
        <v>1</v>
      </c>
      <c r="O512" s="12" t="s">
        <v>39</v>
      </c>
      <c r="P512" s="12">
        <f t="shared" si="120"/>
        <v>0</v>
      </c>
      <c r="Q512" s="12">
        <f t="shared" si="121"/>
        <v>0</v>
      </c>
      <c r="R512" s="12">
        <f t="shared" si="122"/>
        <v>0</v>
      </c>
      <c r="S512" s="12">
        <v>0</v>
      </c>
      <c r="T512" s="12">
        <f t="shared" si="123"/>
        <v>0</v>
      </c>
      <c r="U512" s="12">
        <v>0</v>
      </c>
      <c r="V512" s="12">
        <f t="shared" si="124"/>
        <v>0</v>
      </c>
      <c r="W512" s="12">
        <v>0</v>
      </c>
      <c r="X512" s="12">
        <f t="shared" si="125"/>
        <v>0</v>
      </c>
      <c r="Y512" s="146" t="s">
        <v>1</v>
      </c>
      <c r="AR512" s="12" t="s">
        <v>149</v>
      </c>
      <c r="AT512" s="143" t="s">
        <v>147</v>
      </c>
      <c r="AU512" s="143" t="s">
        <v>84</v>
      </c>
      <c r="AY512" s="143" t="s">
        <v>145</v>
      </c>
      <c r="BE512" s="12">
        <f t="shared" si="126"/>
        <v>0</v>
      </c>
      <c r="BF512" s="12">
        <f t="shared" si="127"/>
        <v>0</v>
      </c>
      <c r="BG512" s="12">
        <f t="shared" si="128"/>
        <v>0</v>
      </c>
      <c r="BH512" s="12">
        <f t="shared" si="129"/>
        <v>0</v>
      </c>
      <c r="BI512" s="12">
        <f t="shared" si="130"/>
        <v>0</v>
      </c>
      <c r="BJ512" s="12" t="s">
        <v>84</v>
      </c>
      <c r="BK512" s="12">
        <f t="shared" si="131"/>
        <v>0</v>
      </c>
      <c r="BL512" s="12" t="s">
        <v>149</v>
      </c>
      <c r="BM512" s="12" t="s">
        <v>170</v>
      </c>
    </row>
    <row r="513" spans="2:65" s="1" customFormat="1" ht="12">
      <c r="B513" s="127"/>
      <c r="C513" s="128">
        <v>105</v>
      </c>
      <c r="D513" s="128" t="s">
        <v>147</v>
      </c>
      <c r="E513" s="129" t="s">
        <v>934</v>
      </c>
      <c r="F513" s="130" t="s">
        <v>935</v>
      </c>
      <c r="G513" s="131" t="s">
        <v>372</v>
      </c>
      <c r="H513" s="132">
        <v>1</v>
      </c>
      <c r="I513" s="133"/>
      <c r="J513" s="133"/>
      <c r="K513" s="133">
        <f>ROUND(P513*H513,2)</f>
        <v>0</v>
      </c>
      <c r="L513" s="130" t="s">
        <v>1</v>
      </c>
      <c r="M513" s="26"/>
      <c r="N513" s="134" t="s">
        <v>1</v>
      </c>
      <c r="O513" s="135" t="s">
        <v>39</v>
      </c>
      <c r="P513" s="136">
        <f t="shared" si="120"/>
        <v>0</v>
      </c>
      <c r="Q513" s="136">
        <f t="shared" si="121"/>
        <v>0</v>
      </c>
      <c r="R513" s="136">
        <f t="shared" si="122"/>
        <v>0</v>
      </c>
      <c r="S513" s="137">
        <v>0</v>
      </c>
      <c r="T513" s="137">
        <f t="shared" si="123"/>
        <v>0</v>
      </c>
      <c r="U513" s="137">
        <v>0</v>
      </c>
      <c r="V513" s="137">
        <f t="shared" si="124"/>
        <v>0</v>
      </c>
      <c r="W513" s="137">
        <v>0</v>
      </c>
      <c r="X513" s="137">
        <f t="shared" si="125"/>
        <v>0</v>
      </c>
      <c r="Y513" s="138" t="s">
        <v>1</v>
      </c>
      <c r="AR513" s="139" t="s">
        <v>149</v>
      </c>
      <c r="AT513" s="139" t="s">
        <v>147</v>
      </c>
      <c r="AU513" s="139" t="s">
        <v>84</v>
      </c>
      <c r="AY513" s="14" t="s">
        <v>145</v>
      </c>
      <c r="BE513" s="140">
        <f t="shared" si="126"/>
        <v>0</v>
      </c>
      <c r="BF513" s="140">
        <f t="shared" si="127"/>
        <v>0</v>
      </c>
      <c r="BG513" s="140">
        <f t="shared" si="128"/>
        <v>0</v>
      </c>
      <c r="BH513" s="140">
        <f t="shared" si="129"/>
        <v>0</v>
      </c>
      <c r="BI513" s="140">
        <f t="shared" si="130"/>
        <v>0</v>
      </c>
      <c r="BJ513" s="14" t="s">
        <v>84</v>
      </c>
      <c r="BK513" s="140">
        <f t="shared" si="131"/>
        <v>0</v>
      </c>
      <c r="BL513" s="14" t="s">
        <v>149</v>
      </c>
      <c r="BM513" s="139" t="s">
        <v>170</v>
      </c>
    </row>
    <row r="514" spans="2:65" s="12" customFormat="1" ht="12">
      <c r="B514" s="141"/>
      <c r="D514" s="142"/>
      <c r="E514" s="143"/>
      <c r="F514" s="144" t="s">
        <v>729</v>
      </c>
      <c r="H514" s="143">
        <v>1</v>
      </c>
      <c r="M514" s="141"/>
      <c r="N514" s="145" t="s">
        <v>1</v>
      </c>
      <c r="O514" s="12" t="s">
        <v>39</v>
      </c>
      <c r="P514" s="12">
        <f t="shared" si="120"/>
        <v>0</v>
      </c>
      <c r="Q514" s="12">
        <f t="shared" si="121"/>
        <v>0</v>
      </c>
      <c r="R514" s="12">
        <f t="shared" si="122"/>
        <v>0</v>
      </c>
      <c r="S514" s="12">
        <v>0</v>
      </c>
      <c r="T514" s="12">
        <f t="shared" si="123"/>
        <v>0</v>
      </c>
      <c r="U514" s="12">
        <v>0</v>
      </c>
      <c r="V514" s="12">
        <f t="shared" si="124"/>
        <v>0</v>
      </c>
      <c r="W514" s="12">
        <v>0</v>
      </c>
      <c r="X514" s="12">
        <f t="shared" si="125"/>
        <v>0</v>
      </c>
      <c r="Y514" s="146" t="s">
        <v>1</v>
      </c>
      <c r="AR514" s="12" t="s">
        <v>149</v>
      </c>
      <c r="AT514" s="143" t="s">
        <v>147</v>
      </c>
      <c r="AU514" s="143" t="s">
        <v>84</v>
      </c>
      <c r="AY514" s="143" t="s">
        <v>145</v>
      </c>
      <c r="BE514" s="12">
        <f t="shared" si="126"/>
        <v>0</v>
      </c>
      <c r="BF514" s="12">
        <f t="shared" si="127"/>
        <v>0</v>
      </c>
      <c r="BG514" s="12">
        <f t="shared" si="128"/>
        <v>0</v>
      </c>
      <c r="BH514" s="12">
        <f t="shared" si="129"/>
        <v>0</v>
      </c>
      <c r="BI514" s="12">
        <f t="shared" si="130"/>
        <v>0</v>
      </c>
      <c r="BJ514" s="12" t="s">
        <v>84</v>
      </c>
      <c r="BK514" s="12">
        <f t="shared" si="131"/>
        <v>0</v>
      </c>
      <c r="BL514" s="12" t="s">
        <v>149</v>
      </c>
      <c r="BM514" s="12" t="s">
        <v>170</v>
      </c>
    </row>
    <row r="515" spans="2:65" s="1" customFormat="1" ht="12">
      <c r="B515" s="127"/>
      <c r="C515" s="128">
        <v>106</v>
      </c>
      <c r="D515" s="128" t="s">
        <v>147</v>
      </c>
      <c r="E515" s="129" t="s">
        <v>936</v>
      </c>
      <c r="F515" s="130" t="s">
        <v>937</v>
      </c>
      <c r="G515" s="131" t="s">
        <v>372</v>
      </c>
      <c r="H515" s="132">
        <v>1</v>
      </c>
      <c r="I515" s="133"/>
      <c r="J515" s="133"/>
      <c r="K515" s="133">
        <f>ROUND(P515*H515,2)</f>
        <v>0</v>
      </c>
      <c r="L515" s="130" t="s">
        <v>1</v>
      </c>
      <c r="M515" s="26"/>
      <c r="N515" s="134" t="s">
        <v>1</v>
      </c>
      <c r="O515" s="135" t="s">
        <v>39</v>
      </c>
      <c r="P515" s="136">
        <f t="shared" si="120"/>
        <v>0</v>
      </c>
      <c r="Q515" s="136">
        <f t="shared" si="121"/>
        <v>0</v>
      </c>
      <c r="R515" s="136">
        <f t="shared" si="122"/>
        <v>0</v>
      </c>
      <c r="S515" s="137">
        <v>0</v>
      </c>
      <c r="T515" s="137">
        <f t="shared" si="123"/>
        <v>0</v>
      </c>
      <c r="U515" s="137">
        <v>0</v>
      </c>
      <c r="V515" s="137">
        <f t="shared" si="124"/>
        <v>0</v>
      </c>
      <c r="W515" s="137">
        <v>0</v>
      </c>
      <c r="X515" s="137">
        <f t="shared" si="125"/>
        <v>0</v>
      </c>
      <c r="Y515" s="138" t="s">
        <v>1</v>
      </c>
      <c r="AR515" s="139" t="s">
        <v>149</v>
      </c>
      <c r="AT515" s="139" t="s">
        <v>147</v>
      </c>
      <c r="AU515" s="139" t="s">
        <v>84</v>
      </c>
      <c r="AY515" s="14" t="s">
        <v>145</v>
      </c>
      <c r="BE515" s="140">
        <f t="shared" si="126"/>
        <v>0</v>
      </c>
      <c r="BF515" s="140">
        <f t="shared" si="127"/>
        <v>0</v>
      </c>
      <c r="BG515" s="140">
        <f t="shared" si="128"/>
        <v>0</v>
      </c>
      <c r="BH515" s="140">
        <f t="shared" si="129"/>
        <v>0</v>
      </c>
      <c r="BI515" s="140">
        <f t="shared" si="130"/>
        <v>0</v>
      </c>
      <c r="BJ515" s="14" t="s">
        <v>84</v>
      </c>
      <c r="BK515" s="140">
        <f t="shared" si="131"/>
        <v>0</v>
      </c>
      <c r="BL515" s="14" t="s">
        <v>149</v>
      </c>
      <c r="BM515" s="139" t="s">
        <v>170</v>
      </c>
    </row>
    <row r="516" spans="2:65" s="12" customFormat="1" ht="12">
      <c r="B516" s="141"/>
      <c r="D516" s="142"/>
      <c r="E516" s="143"/>
      <c r="F516" s="144" t="s">
        <v>731</v>
      </c>
      <c r="H516" s="143">
        <v>1</v>
      </c>
      <c r="M516" s="141"/>
      <c r="N516" s="145" t="s">
        <v>1</v>
      </c>
      <c r="O516" s="12" t="s">
        <v>39</v>
      </c>
      <c r="P516" s="12">
        <f t="shared" si="120"/>
        <v>0</v>
      </c>
      <c r="Q516" s="12">
        <f t="shared" si="121"/>
        <v>0</v>
      </c>
      <c r="R516" s="12">
        <f t="shared" si="122"/>
        <v>0</v>
      </c>
      <c r="S516" s="12">
        <v>0</v>
      </c>
      <c r="T516" s="12">
        <f t="shared" si="123"/>
        <v>0</v>
      </c>
      <c r="U516" s="12">
        <v>0</v>
      </c>
      <c r="V516" s="12">
        <f t="shared" si="124"/>
        <v>0</v>
      </c>
      <c r="W516" s="12">
        <v>0</v>
      </c>
      <c r="X516" s="12">
        <f t="shared" si="125"/>
        <v>0</v>
      </c>
      <c r="Y516" s="146" t="s">
        <v>1</v>
      </c>
      <c r="AR516" s="12" t="s">
        <v>149</v>
      </c>
      <c r="AT516" s="143" t="s">
        <v>147</v>
      </c>
      <c r="AU516" s="143" t="s">
        <v>84</v>
      </c>
      <c r="AY516" s="143" t="s">
        <v>145</v>
      </c>
      <c r="BE516" s="12">
        <f t="shared" si="126"/>
        <v>0</v>
      </c>
      <c r="BF516" s="12">
        <f t="shared" si="127"/>
        <v>0</v>
      </c>
      <c r="BG516" s="12">
        <f t="shared" si="128"/>
        <v>0</v>
      </c>
      <c r="BH516" s="12">
        <f t="shared" si="129"/>
        <v>0</v>
      </c>
      <c r="BI516" s="12">
        <f t="shared" si="130"/>
        <v>0</v>
      </c>
      <c r="BJ516" s="12" t="s">
        <v>84</v>
      </c>
      <c r="BK516" s="12">
        <f t="shared" si="131"/>
        <v>0</v>
      </c>
      <c r="BL516" s="12" t="s">
        <v>149</v>
      </c>
      <c r="BM516" s="12" t="s">
        <v>170</v>
      </c>
    </row>
    <row r="517" spans="2:65" s="1" customFormat="1" ht="12">
      <c r="B517" s="127"/>
      <c r="C517" s="128">
        <v>107</v>
      </c>
      <c r="D517" s="128" t="s">
        <v>147</v>
      </c>
      <c r="E517" s="129" t="s">
        <v>938</v>
      </c>
      <c r="F517" s="130" t="s">
        <v>939</v>
      </c>
      <c r="G517" s="131" t="s">
        <v>244</v>
      </c>
      <c r="H517" s="132">
        <v>39.908</v>
      </c>
      <c r="I517" s="133"/>
      <c r="J517" s="133"/>
      <c r="K517" s="133">
        <f>ROUND(P517*H517,2)</f>
        <v>0</v>
      </c>
      <c r="L517" s="130" t="s">
        <v>1</v>
      </c>
      <c r="M517" s="26"/>
      <c r="N517" s="134" t="s">
        <v>1</v>
      </c>
      <c r="O517" s="135" t="s">
        <v>39</v>
      </c>
      <c r="P517" s="136">
        <f t="shared" si="120"/>
        <v>0</v>
      </c>
      <c r="Q517" s="136">
        <f t="shared" si="121"/>
        <v>0</v>
      </c>
      <c r="R517" s="136">
        <f t="shared" si="122"/>
        <v>0</v>
      </c>
      <c r="S517" s="137">
        <v>0</v>
      </c>
      <c r="T517" s="137">
        <f t="shared" si="123"/>
        <v>0</v>
      </c>
      <c r="U517" s="137">
        <v>0</v>
      </c>
      <c r="V517" s="137">
        <f t="shared" si="124"/>
        <v>0</v>
      </c>
      <c r="W517" s="137">
        <v>0</v>
      </c>
      <c r="X517" s="137">
        <f t="shared" si="125"/>
        <v>0</v>
      </c>
      <c r="Y517" s="138" t="s">
        <v>1</v>
      </c>
      <c r="AR517" s="139" t="s">
        <v>149</v>
      </c>
      <c r="AT517" s="139" t="s">
        <v>147</v>
      </c>
      <c r="AU517" s="139" t="s">
        <v>84</v>
      </c>
      <c r="AY517" s="14" t="s">
        <v>145</v>
      </c>
      <c r="BE517" s="140">
        <f t="shared" si="126"/>
        <v>0</v>
      </c>
      <c r="BF517" s="140">
        <f t="shared" si="127"/>
        <v>0</v>
      </c>
      <c r="BG517" s="140">
        <f t="shared" si="128"/>
        <v>0</v>
      </c>
      <c r="BH517" s="140">
        <f t="shared" si="129"/>
        <v>0</v>
      </c>
      <c r="BI517" s="140">
        <f t="shared" si="130"/>
        <v>0</v>
      </c>
      <c r="BJ517" s="14" t="s">
        <v>84</v>
      </c>
      <c r="BK517" s="140">
        <f t="shared" si="131"/>
        <v>0</v>
      </c>
      <c r="BL517" s="14" t="s">
        <v>149</v>
      </c>
      <c r="BM517" s="139" t="s">
        <v>170</v>
      </c>
    </row>
    <row r="518" spans="2:65" s="12" customFormat="1" ht="12">
      <c r="B518" s="141"/>
      <c r="D518" s="142"/>
      <c r="E518" s="143"/>
      <c r="F518" s="144" t="s">
        <v>940</v>
      </c>
      <c r="H518" s="143">
        <v>7.84</v>
      </c>
      <c r="L518" s="12" t="s">
        <v>1</v>
      </c>
      <c r="M518" s="141"/>
      <c r="N518" s="145" t="s">
        <v>1</v>
      </c>
      <c r="O518" s="12" t="s">
        <v>39</v>
      </c>
      <c r="P518" s="12">
        <f t="shared" si="120"/>
        <v>0</v>
      </c>
      <c r="Q518" s="12">
        <f t="shared" si="121"/>
        <v>0</v>
      </c>
      <c r="R518" s="12">
        <f t="shared" si="122"/>
        <v>0</v>
      </c>
      <c r="S518" s="12">
        <v>0</v>
      </c>
      <c r="T518" s="12">
        <f t="shared" si="123"/>
        <v>0</v>
      </c>
      <c r="U518" s="12">
        <v>0</v>
      </c>
      <c r="V518" s="12">
        <f t="shared" si="124"/>
        <v>0</v>
      </c>
      <c r="W518" s="12">
        <v>0</v>
      </c>
      <c r="X518" s="12">
        <f t="shared" si="125"/>
        <v>0</v>
      </c>
      <c r="Y518" s="146" t="s">
        <v>1</v>
      </c>
      <c r="AR518" s="12" t="s">
        <v>149</v>
      </c>
      <c r="AT518" s="143" t="s">
        <v>147</v>
      </c>
      <c r="AU518" s="143" t="s">
        <v>84</v>
      </c>
      <c r="AY518" s="143" t="s">
        <v>145</v>
      </c>
      <c r="BE518" s="12">
        <f t="shared" si="126"/>
        <v>0</v>
      </c>
      <c r="BF518" s="12">
        <f t="shared" si="127"/>
        <v>0</v>
      </c>
      <c r="BG518" s="12">
        <f t="shared" si="128"/>
        <v>0</v>
      </c>
      <c r="BH518" s="12">
        <f t="shared" si="129"/>
        <v>0</v>
      </c>
      <c r="BI518" s="12">
        <f t="shared" si="130"/>
        <v>0</v>
      </c>
      <c r="BJ518" s="12" t="s">
        <v>84</v>
      </c>
      <c r="BK518" s="12">
        <f t="shared" si="131"/>
        <v>0</v>
      </c>
      <c r="BL518" s="12" t="s">
        <v>149</v>
      </c>
      <c r="BM518" s="12" t="s">
        <v>170</v>
      </c>
    </row>
    <row r="519" spans="2:65" s="12" customFormat="1" ht="12">
      <c r="B519" s="141"/>
      <c r="D519" s="142"/>
      <c r="E519" s="143"/>
      <c r="F519" s="144" t="s">
        <v>941</v>
      </c>
      <c r="H519" s="143">
        <v>7.8</v>
      </c>
      <c r="L519" s="12" t="s">
        <v>1</v>
      </c>
      <c r="M519" s="141"/>
      <c r="N519" s="145" t="s">
        <v>1</v>
      </c>
      <c r="O519" s="12" t="s">
        <v>39</v>
      </c>
      <c r="P519" s="12">
        <f t="shared" si="120"/>
        <v>0</v>
      </c>
      <c r="Q519" s="12">
        <f t="shared" si="121"/>
        <v>0</v>
      </c>
      <c r="R519" s="12">
        <f t="shared" si="122"/>
        <v>0</v>
      </c>
      <c r="S519" s="12">
        <v>0</v>
      </c>
      <c r="T519" s="12">
        <f t="shared" si="123"/>
        <v>0</v>
      </c>
      <c r="U519" s="12">
        <v>0</v>
      </c>
      <c r="V519" s="12">
        <f t="shared" si="124"/>
        <v>0</v>
      </c>
      <c r="W519" s="12">
        <v>0</v>
      </c>
      <c r="X519" s="12">
        <f t="shared" si="125"/>
        <v>0</v>
      </c>
      <c r="Y519" s="146" t="s">
        <v>1</v>
      </c>
      <c r="AR519" s="12" t="s">
        <v>149</v>
      </c>
      <c r="AT519" s="143" t="s">
        <v>147</v>
      </c>
      <c r="AU519" s="143" t="s">
        <v>84</v>
      </c>
      <c r="AY519" s="143" t="s">
        <v>145</v>
      </c>
      <c r="BE519" s="12">
        <f t="shared" si="126"/>
        <v>0</v>
      </c>
      <c r="BF519" s="12">
        <f t="shared" si="127"/>
        <v>0</v>
      </c>
      <c r="BG519" s="12">
        <f t="shared" si="128"/>
        <v>0</v>
      </c>
      <c r="BH519" s="12">
        <f t="shared" si="129"/>
        <v>0</v>
      </c>
      <c r="BI519" s="12">
        <f t="shared" si="130"/>
        <v>0</v>
      </c>
      <c r="BJ519" s="12" t="s">
        <v>84</v>
      </c>
      <c r="BK519" s="12">
        <f t="shared" si="131"/>
        <v>0</v>
      </c>
      <c r="BL519" s="12" t="s">
        <v>149</v>
      </c>
      <c r="BM519" s="12" t="s">
        <v>170</v>
      </c>
    </row>
    <row r="520" spans="2:65" s="12" customFormat="1" ht="12">
      <c r="B520" s="141"/>
      <c r="D520" s="142"/>
      <c r="E520" s="143"/>
      <c r="F520" s="144" t="s">
        <v>942</v>
      </c>
      <c r="H520" s="143">
        <v>7.96</v>
      </c>
      <c r="L520" s="12" t="s">
        <v>1</v>
      </c>
      <c r="M520" s="141"/>
      <c r="N520" s="145" t="s">
        <v>1</v>
      </c>
      <c r="O520" s="12" t="s">
        <v>39</v>
      </c>
      <c r="P520" s="12">
        <f t="shared" si="120"/>
        <v>0</v>
      </c>
      <c r="Q520" s="12">
        <f t="shared" si="121"/>
        <v>0</v>
      </c>
      <c r="R520" s="12">
        <f t="shared" si="122"/>
        <v>0</v>
      </c>
      <c r="S520" s="12">
        <v>0</v>
      </c>
      <c r="T520" s="12">
        <f t="shared" si="123"/>
        <v>0</v>
      </c>
      <c r="U520" s="12">
        <v>0</v>
      </c>
      <c r="V520" s="12">
        <f t="shared" si="124"/>
        <v>0</v>
      </c>
      <c r="W520" s="12">
        <v>0</v>
      </c>
      <c r="X520" s="12">
        <f t="shared" si="125"/>
        <v>0</v>
      </c>
      <c r="Y520" s="146" t="s">
        <v>1</v>
      </c>
      <c r="AR520" s="12" t="s">
        <v>149</v>
      </c>
      <c r="AT520" s="143" t="s">
        <v>147</v>
      </c>
      <c r="AU520" s="143" t="s">
        <v>84</v>
      </c>
      <c r="AY520" s="143" t="s">
        <v>145</v>
      </c>
      <c r="BE520" s="12">
        <f t="shared" si="126"/>
        <v>0</v>
      </c>
      <c r="BF520" s="12">
        <f t="shared" si="127"/>
        <v>0</v>
      </c>
      <c r="BG520" s="12">
        <f t="shared" si="128"/>
        <v>0</v>
      </c>
      <c r="BH520" s="12">
        <f t="shared" si="129"/>
        <v>0</v>
      </c>
      <c r="BI520" s="12">
        <f t="shared" si="130"/>
        <v>0</v>
      </c>
      <c r="BJ520" s="12" t="s">
        <v>84</v>
      </c>
      <c r="BK520" s="12">
        <f t="shared" si="131"/>
        <v>0</v>
      </c>
      <c r="BL520" s="12" t="s">
        <v>149</v>
      </c>
      <c r="BM520" s="12" t="s">
        <v>170</v>
      </c>
    </row>
    <row r="521" spans="2:65" s="12" customFormat="1" ht="12">
      <c r="B521" s="141"/>
      <c r="D521" s="142"/>
      <c r="E521" s="143"/>
      <c r="F521" s="144" t="s">
        <v>943</v>
      </c>
      <c r="H521" s="143">
        <v>12.68</v>
      </c>
      <c r="L521" s="12" t="s">
        <v>1</v>
      </c>
      <c r="M521" s="141"/>
      <c r="N521" s="145" t="s">
        <v>1</v>
      </c>
      <c r="O521" s="12" t="s">
        <v>39</v>
      </c>
      <c r="P521" s="12">
        <f t="shared" si="120"/>
        <v>0</v>
      </c>
      <c r="Q521" s="12">
        <f t="shared" si="121"/>
        <v>0</v>
      </c>
      <c r="R521" s="12">
        <f t="shared" si="122"/>
        <v>0</v>
      </c>
      <c r="S521" s="12">
        <v>0</v>
      </c>
      <c r="T521" s="12">
        <f t="shared" si="123"/>
        <v>0</v>
      </c>
      <c r="U521" s="12">
        <v>0</v>
      </c>
      <c r="V521" s="12">
        <f t="shared" si="124"/>
        <v>0</v>
      </c>
      <c r="W521" s="12">
        <v>0</v>
      </c>
      <c r="X521" s="12">
        <f t="shared" si="125"/>
        <v>0</v>
      </c>
      <c r="Y521" s="146" t="s">
        <v>1</v>
      </c>
      <c r="AR521" s="12" t="s">
        <v>149</v>
      </c>
      <c r="AT521" s="143" t="s">
        <v>147</v>
      </c>
      <c r="AU521" s="143" t="s">
        <v>84</v>
      </c>
      <c r="AY521" s="143" t="s">
        <v>145</v>
      </c>
      <c r="BE521" s="12">
        <f t="shared" si="126"/>
        <v>0</v>
      </c>
      <c r="BF521" s="12">
        <f t="shared" si="127"/>
        <v>0</v>
      </c>
      <c r="BG521" s="12">
        <f t="shared" si="128"/>
        <v>0</v>
      </c>
      <c r="BH521" s="12">
        <f t="shared" si="129"/>
        <v>0</v>
      </c>
      <c r="BI521" s="12">
        <f t="shared" si="130"/>
        <v>0</v>
      </c>
      <c r="BJ521" s="12" t="s">
        <v>84</v>
      </c>
      <c r="BK521" s="12">
        <f t="shared" si="131"/>
        <v>0</v>
      </c>
      <c r="BL521" s="12" t="s">
        <v>149</v>
      </c>
      <c r="BM521" s="12" t="s">
        <v>170</v>
      </c>
    </row>
    <row r="522" spans="2:65" s="12" customFormat="1" ht="12">
      <c r="B522" s="141"/>
      <c r="D522" s="142"/>
      <c r="E522" s="143"/>
      <c r="F522" s="144" t="s">
        <v>944</v>
      </c>
      <c r="H522" s="143">
        <v>3.628</v>
      </c>
      <c r="L522" s="12" t="s">
        <v>1</v>
      </c>
      <c r="M522" s="141"/>
      <c r="N522" s="145" t="s">
        <v>1</v>
      </c>
      <c r="O522" s="12" t="s">
        <v>39</v>
      </c>
      <c r="P522" s="12">
        <f t="shared" si="120"/>
        <v>0</v>
      </c>
      <c r="Q522" s="12">
        <f t="shared" si="121"/>
        <v>0</v>
      </c>
      <c r="R522" s="12">
        <f t="shared" si="122"/>
        <v>0</v>
      </c>
      <c r="S522" s="12">
        <v>0</v>
      </c>
      <c r="T522" s="12">
        <f t="shared" si="123"/>
        <v>0</v>
      </c>
      <c r="U522" s="12">
        <v>0</v>
      </c>
      <c r="V522" s="12">
        <f t="shared" si="124"/>
        <v>0</v>
      </c>
      <c r="W522" s="12">
        <v>0</v>
      </c>
      <c r="X522" s="12">
        <f t="shared" si="125"/>
        <v>0</v>
      </c>
      <c r="Y522" s="146" t="s">
        <v>1</v>
      </c>
      <c r="AR522" s="12" t="s">
        <v>149</v>
      </c>
      <c r="AT522" s="143" t="s">
        <v>147</v>
      </c>
      <c r="AU522" s="143" t="s">
        <v>84</v>
      </c>
      <c r="AY522" s="143" t="s">
        <v>145</v>
      </c>
      <c r="BE522" s="12">
        <f t="shared" si="126"/>
        <v>0</v>
      </c>
      <c r="BF522" s="12">
        <f t="shared" si="127"/>
        <v>0</v>
      </c>
      <c r="BG522" s="12">
        <f t="shared" si="128"/>
        <v>0</v>
      </c>
      <c r="BH522" s="12">
        <f t="shared" si="129"/>
        <v>0</v>
      </c>
      <c r="BI522" s="12">
        <f t="shared" si="130"/>
        <v>0</v>
      </c>
      <c r="BJ522" s="12" t="s">
        <v>84</v>
      </c>
      <c r="BK522" s="12">
        <f t="shared" si="131"/>
        <v>0</v>
      </c>
      <c r="BL522" s="12" t="s">
        <v>149</v>
      </c>
      <c r="BM522" s="12" t="s">
        <v>170</v>
      </c>
    </row>
    <row r="523" spans="2:65" s="1" customFormat="1" ht="16.5" customHeight="1">
      <c r="B523" s="127"/>
      <c r="C523" s="151"/>
      <c r="D523" s="151"/>
      <c r="E523" s="152" t="s">
        <v>945</v>
      </c>
      <c r="F523" s="153" t="s">
        <v>946</v>
      </c>
      <c r="G523" s="154"/>
      <c r="H523" s="155"/>
      <c r="I523" s="156"/>
      <c r="J523" s="156"/>
      <c r="K523" s="156"/>
      <c r="L523" s="153"/>
      <c r="M523" s="26"/>
      <c r="N523" s="134" t="s">
        <v>1</v>
      </c>
      <c r="O523" s="135" t="s">
        <v>39</v>
      </c>
      <c r="P523" s="136">
        <f aca="true" t="shared" si="144" ref="P523:P548">I523+J523</f>
        <v>0</v>
      </c>
      <c r="Q523" s="136">
        <f aca="true" t="shared" si="145" ref="Q523:Q548">ROUND(I523*H523,2)</f>
        <v>0</v>
      </c>
      <c r="R523" s="136">
        <f aca="true" t="shared" si="146" ref="R523:R548">ROUND(J523*H523,2)</f>
        <v>0</v>
      </c>
      <c r="S523" s="137">
        <v>0</v>
      </c>
      <c r="T523" s="137">
        <f aca="true" t="shared" si="147" ref="T523:T548">S523*H523</f>
        <v>0</v>
      </c>
      <c r="U523" s="137">
        <v>0</v>
      </c>
      <c r="V523" s="137">
        <f aca="true" t="shared" si="148" ref="V523:V548">U523*H523</f>
        <v>0</v>
      </c>
      <c r="W523" s="137">
        <v>0</v>
      </c>
      <c r="X523" s="137">
        <f aca="true" t="shared" si="149" ref="X523:X548">W523*H523</f>
        <v>0</v>
      </c>
      <c r="Y523" s="138" t="s">
        <v>1</v>
      </c>
      <c r="AR523" s="139" t="s">
        <v>149</v>
      </c>
      <c r="AT523" s="139" t="s">
        <v>147</v>
      </c>
      <c r="AU523" s="139" t="s">
        <v>84</v>
      </c>
      <c r="AY523" s="14" t="s">
        <v>145</v>
      </c>
      <c r="BE523" s="140">
        <f aca="true" t="shared" si="150" ref="BE523:BE548">IF(O523="základní",K523,0)</f>
        <v>0</v>
      </c>
      <c r="BF523" s="140">
        <f aca="true" t="shared" si="151" ref="BF523:BF548">IF(O523="snížená",K523,0)</f>
        <v>0</v>
      </c>
      <c r="BG523" s="140">
        <f aca="true" t="shared" si="152" ref="BG523:BG548">IF(O523="zákl. přenesená",K523,0)</f>
        <v>0</v>
      </c>
      <c r="BH523" s="140">
        <f aca="true" t="shared" si="153" ref="BH523:BH548">IF(O523="sníž. přenesená",K523,0)</f>
        <v>0</v>
      </c>
      <c r="BI523" s="140">
        <f aca="true" t="shared" si="154" ref="BI523:BI548">IF(O523="nulová",K523,0)</f>
        <v>0</v>
      </c>
      <c r="BJ523" s="14" t="s">
        <v>84</v>
      </c>
      <c r="BK523" s="140">
        <f aca="true" t="shared" si="155" ref="BK523:BK548">ROUND(P523*H523,2)</f>
        <v>0</v>
      </c>
      <c r="BL523" s="14" t="s">
        <v>149</v>
      </c>
      <c r="BM523" s="139" t="s">
        <v>169</v>
      </c>
    </row>
    <row r="524" spans="2:65" s="1" customFormat="1" ht="12">
      <c r="B524" s="127"/>
      <c r="C524" s="128">
        <v>108</v>
      </c>
      <c r="D524" s="128" t="s">
        <v>147</v>
      </c>
      <c r="E524" s="129" t="s">
        <v>947</v>
      </c>
      <c r="F524" s="130" t="s">
        <v>948</v>
      </c>
      <c r="G524" s="131" t="s">
        <v>458</v>
      </c>
      <c r="H524" s="132">
        <v>1.7</v>
      </c>
      <c r="I524" s="133"/>
      <c r="J524" s="133"/>
      <c r="K524" s="133">
        <f>ROUND(P524*H524,2)</f>
        <v>0</v>
      </c>
      <c r="L524" s="130" t="s">
        <v>1</v>
      </c>
      <c r="M524" s="26"/>
      <c r="N524" s="134" t="s">
        <v>1</v>
      </c>
      <c r="O524" s="135" t="s">
        <v>39</v>
      </c>
      <c r="P524" s="136">
        <f t="shared" si="144"/>
        <v>0</v>
      </c>
      <c r="Q524" s="136">
        <f t="shared" si="145"/>
        <v>0</v>
      </c>
      <c r="R524" s="136">
        <f t="shared" si="146"/>
        <v>0</v>
      </c>
      <c r="S524" s="137">
        <v>0</v>
      </c>
      <c r="T524" s="137">
        <f t="shared" si="147"/>
        <v>0</v>
      </c>
      <c r="U524" s="137">
        <v>0</v>
      </c>
      <c r="V524" s="137">
        <f t="shared" si="148"/>
        <v>0</v>
      </c>
      <c r="W524" s="137">
        <v>0</v>
      </c>
      <c r="X524" s="137">
        <f t="shared" si="149"/>
        <v>0</v>
      </c>
      <c r="Y524" s="138" t="s">
        <v>1</v>
      </c>
      <c r="AR524" s="139" t="s">
        <v>149</v>
      </c>
      <c r="AT524" s="139" t="s">
        <v>147</v>
      </c>
      <c r="AU524" s="139" t="s">
        <v>84</v>
      </c>
      <c r="AY524" s="14" t="s">
        <v>145</v>
      </c>
      <c r="BE524" s="140">
        <f t="shared" si="150"/>
        <v>0</v>
      </c>
      <c r="BF524" s="140">
        <f t="shared" si="151"/>
        <v>0</v>
      </c>
      <c r="BG524" s="140">
        <f t="shared" si="152"/>
        <v>0</v>
      </c>
      <c r="BH524" s="140">
        <f t="shared" si="153"/>
        <v>0</v>
      </c>
      <c r="BI524" s="140">
        <f t="shared" si="154"/>
        <v>0</v>
      </c>
      <c r="BJ524" s="14" t="s">
        <v>84</v>
      </c>
      <c r="BK524" s="140">
        <f t="shared" si="155"/>
        <v>0</v>
      </c>
      <c r="BL524" s="14" t="s">
        <v>149</v>
      </c>
      <c r="BM524" s="139" t="s">
        <v>170</v>
      </c>
    </row>
    <row r="525" spans="2:65" s="12" customFormat="1" ht="12">
      <c r="B525" s="141"/>
      <c r="D525" s="142"/>
      <c r="E525" s="143"/>
      <c r="F525" s="144" t="s">
        <v>949</v>
      </c>
      <c r="H525" s="143">
        <v>1.7</v>
      </c>
      <c r="L525" s="12" t="s">
        <v>1</v>
      </c>
      <c r="M525" s="141"/>
      <c r="N525" s="145" t="s">
        <v>1</v>
      </c>
      <c r="O525" s="12" t="s">
        <v>39</v>
      </c>
      <c r="P525" s="12">
        <f t="shared" si="144"/>
        <v>0</v>
      </c>
      <c r="Q525" s="12">
        <f t="shared" si="145"/>
        <v>0</v>
      </c>
      <c r="R525" s="12">
        <f t="shared" si="146"/>
        <v>0</v>
      </c>
      <c r="S525" s="12">
        <v>0</v>
      </c>
      <c r="T525" s="12">
        <f t="shared" si="147"/>
        <v>0</v>
      </c>
      <c r="U525" s="12">
        <v>0</v>
      </c>
      <c r="V525" s="12">
        <f t="shared" si="148"/>
        <v>0</v>
      </c>
      <c r="W525" s="12">
        <v>0</v>
      </c>
      <c r="X525" s="12">
        <f t="shared" si="149"/>
        <v>0</v>
      </c>
      <c r="Y525" s="146" t="s">
        <v>1</v>
      </c>
      <c r="AR525" s="12" t="s">
        <v>149</v>
      </c>
      <c r="AT525" s="143" t="s">
        <v>147</v>
      </c>
      <c r="AU525" s="143" t="s">
        <v>84</v>
      </c>
      <c r="AY525" s="143" t="s">
        <v>145</v>
      </c>
      <c r="BE525" s="12">
        <f t="shared" si="150"/>
        <v>0</v>
      </c>
      <c r="BF525" s="12">
        <f t="shared" si="151"/>
        <v>0</v>
      </c>
      <c r="BG525" s="12">
        <f t="shared" si="152"/>
        <v>0</v>
      </c>
      <c r="BH525" s="12">
        <f t="shared" si="153"/>
        <v>0</v>
      </c>
      <c r="BI525" s="12">
        <f t="shared" si="154"/>
        <v>0</v>
      </c>
      <c r="BJ525" s="12" t="s">
        <v>84</v>
      </c>
      <c r="BK525" s="12">
        <f t="shared" si="155"/>
        <v>0</v>
      </c>
      <c r="BL525" s="12" t="s">
        <v>149</v>
      </c>
      <c r="BM525" s="12" t="s">
        <v>170</v>
      </c>
    </row>
    <row r="526" spans="2:65" s="1" customFormat="1" ht="12">
      <c r="B526" s="127"/>
      <c r="C526" s="128">
        <v>109</v>
      </c>
      <c r="D526" s="128" t="s">
        <v>147</v>
      </c>
      <c r="E526" s="129" t="s">
        <v>950</v>
      </c>
      <c r="F526" s="130" t="s">
        <v>951</v>
      </c>
      <c r="G526" s="131" t="s">
        <v>458</v>
      </c>
      <c r="H526" s="132">
        <v>5.6</v>
      </c>
      <c r="I526" s="133"/>
      <c r="J526" s="133"/>
      <c r="K526" s="133">
        <f>ROUND(P526*H526,2)</f>
        <v>0</v>
      </c>
      <c r="L526" s="130" t="s">
        <v>1</v>
      </c>
      <c r="M526" s="26"/>
      <c r="N526" s="134" t="s">
        <v>1</v>
      </c>
      <c r="O526" s="135" t="s">
        <v>39</v>
      </c>
      <c r="P526" s="136">
        <f t="shared" si="144"/>
        <v>0</v>
      </c>
      <c r="Q526" s="136">
        <f t="shared" si="145"/>
        <v>0</v>
      </c>
      <c r="R526" s="136">
        <f t="shared" si="146"/>
        <v>0</v>
      </c>
      <c r="S526" s="137">
        <v>0</v>
      </c>
      <c r="T526" s="137">
        <f t="shared" si="147"/>
        <v>0</v>
      </c>
      <c r="U526" s="137">
        <v>0</v>
      </c>
      <c r="V526" s="137">
        <f t="shared" si="148"/>
        <v>0</v>
      </c>
      <c r="W526" s="137">
        <v>0</v>
      </c>
      <c r="X526" s="137">
        <f t="shared" si="149"/>
        <v>0</v>
      </c>
      <c r="Y526" s="138" t="s">
        <v>1</v>
      </c>
      <c r="AR526" s="139" t="s">
        <v>149</v>
      </c>
      <c r="AT526" s="139" t="s">
        <v>147</v>
      </c>
      <c r="AU526" s="139" t="s">
        <v>84</v>
      </c>
      <c r="AY526" s="14" t="s">
        <v>145</v>
      </c>
      <c r="BE526" s="140">
        <f t="shared" si="150"/>
        <v>0</v>
      </c>
      <c r="BF526" s="140">
        <f t="shared" si="151"/>
        <v>0</v>
      </c>
      <c r="BG526" s="140">
        <f t="shared" si="152"/>
        <v>0</v>
      </c>
      <c r="BH526" s="140">
        <f t="shared" si="153"/>
        <v>0</v>
      </c>
      <c r="BI526" s="140">
        <f t="shared" si="154"/>
        <v>0</v>
      </c>
      <c r="BJ526" s="14" t="s">
        <v>84</v>
      </c>
      <c r="BK526" s="140">
        <f t="shared" si="155"/>
        <v>0</v>
      </c>
      <c r="BL526" s="14" t="s">
        <v>149</v>
      </c>
      <c r="BM526" s="139" t="s">
        <v>170</v>
      </c>
    </row>
    <row r="527" spans="2:65" s="12" customFormat="1" ht="12">
      <c r="B527" s="141"/>
      <c r="D527" s="142"/>
      <c r="E527" s="143"/>
      <c r="F527" s="144" t="s">
        <v>952</v>
      </c>
      <c r="H527" s="143">
        <v>5.6</v>
      </c>
      <c r="L527" s="12" t="s">
        <v>1</v>
      </c>
      <c r="M527" s="141"/>
      <c r="N527" s="145" t="s">
        <v>1</v>
      </c>
      <c r="O527" s="12" t="s">
        <v>39</v>
      </c>
      <c r="P527" s="12">
        <f t="shared" si="144"/>
        <v>0</v>
      </c>
      <c r="Q527" s="12">
        <f t="shared" si="145"/>
        <v>0</v>
      </c>
      <c r="R527" s="12">
        <f t="shared" si="146"/>
        <v>0</v>
      </c>
      <c r="S527" s="12">
        <v>0</v>
      </c>
      <c r="T527" s="12">
        <f t="shared" si="147"/>
        <v>0</v>
      </c>
      <c r="U527" s="12">
        <v>0</v>
      </c>
      <c r="V527" s="12">
        <f t="shared" si="148"/>
        <v>0</v>
      </c>
      <c r="W527" s="12">
        <v>0</v>
      </c>
      <c r="X527" s="12">
        <f t="shared" si="149"/>
        <v>0</v>
      </c>
      <c r="Y527" s="146" t="s">
        <v>1</v>
      </c>
      <c r="AR527" s="12" t="s">
        <v>149</v>
      </c>
      <c r="AT527" s="143" t="s">
        <v>147</v>
      </c>
      <c r="AU527" s="143" t="s">
        <v>84</v>
      </c>
      <c r="AY527" s="143" t="s">
        <v>145</v>
      </c>
      <c r="BE527" s="12">
        <f t="shared" si="150"/>
        <v>0</v>
      </c>
      <c r="BF527" s="12">
        <f t="shared" si="151"/>
        <v>0</v>
      </c>
      <c r="BG527" s="12">
        <f t="shared" si="152"/>
        <v>0</v>
      </c>
      <c r="BH527" s="12">
        <f t="shared" si="153"/>
        <v>0</v>
      </c>
      <c r="BI527" s="12">
        <f t="shared" si="154"/>
        <v>0</v>
      </c>
      <c r="BJ527" s="12" t="s">
        <v>84</v>
      </c>
      <c r="BK527" s="12">
        <f t="shared" si="155"/>
        <v>0</v>
      </c>
      <c r="BL527" s="12" t="s">
        <v>149</v>
      </c>
      <c r="BM527" s="12" t="s">
        <v>170</v>
      </c>
    </row>
    <row r="528" spans="2:65" s="1" customFormat="1" ht="16.5" customHeight="1">
      <c r="B528" s="127"/>
      <c r="C528" s="151"/>
      <c r="D528" s="151"/>
      <c r="E528" s="152" t="s">
        <v>953</v>
      </c>
      <c r="F528" s="153" t="s">
        <v>954</v>
      </c>
      <c r="G528" s="154"/>
      <c r="H528" s="155"/>
      <c r="I528" s="156"/>
      <c r="J528" s="156"/>
      <c r="K528" s="156"/>
      <c r="L528" s="153"/>
      <c r="M528" s="26"/>
      <c r="N528" s="134" t="s">
        <v>1</v>
      </c>
      <c r="O528" s="135" t="s">
        <v>39</v>
      </c>
      <c r="P528" s="136">
        <f t="shared" si="144"/>
        <v>0</v>
      </c>
      <c r="Q528" s="136">
        <f t="shared" si="145"/>
        <v>0</v>
      </c>
      <c r="R528" s="136">
        <f t="shared" si="146"/>
        <v>0</v>
      </c>
      <c r="S528" s="137">
        <v>0</v>
      </c>
      <c r="T528" s="137">
        <f t="shared" si="147"/>
        <v>0</v>
      </c>
      <c r="U528" s="137">
        <v>0</v>
      </c>
      <c r="V528" s="137">
        <f t="shared" si="148"/>
        <v>0</v>
      </c>
      <c r="W528" s="137">
        <v>0</v>
      </c>
      <c r="X528" s="137">
        <f t="shared" si="149"/>
        <v>0</v>
      </c>
      <c r="Y528" s="138" t="s">
        <v>1</v>
      </c>
      <c r="AR528" s="139" t="s">
        <v>149</v>
      </c>
      <c r="AT528" s="139" t="s">
        <v>147</v>
      </c>
      <c r="AU528" s="139" t="s">
        <v>84</v>
      </c>
      <c r="AY528" s="14" t="s">
        <v>145</v>
      </c>
      <c r="BE528" s="140">
        <f t="shared" si="150"/>
        <v>0</v>
      </c>
      <c r="BF528" s="140">
        <f t="shared" si="151"/>
        <v>0</v>
      </c>
      <c r="BG528" s="140">
        <f t="shared" si="152"/>
        <v>0</v>
      </c>
      <c r="BH528" s="140">
        <f t="shared" si="153"/>
        <v>0</v>
      </c>
      <c r="BI528" s="140">
        <f t="shared" si="154"/>
        <v>0</v>
      </c>
      <c r="BJ528" s="14" t="s">
        <v>84</v>
      </c>
      <c r="BK528" s="140">
        <f t="shared" si="155"/>
        <v>0</v>
      </c>
      <c r="BL528" s="14" t="s">
        <v>149</v>
      </c>
      <c r="BM528" s="139" t="s">
        <v>169</v>
      </c>
    </row>
    <row r="529" spans="2:65" s="1" customFormat="1" ht="12">
      <c r="B529" s="127"/>
      <c r="C529" s="128">
        <v>110</v>
      </c>
      <c r="D529" s="128" t="s">
        <v>147</v>
      </c>
      <c r="E529" s="129" t="s">
        <v>955</v>
      </c>
      <c r="F529" s="130" t="s">
        <v>956</v>
      </c>
      <c r="G529" s="131" t="s">
        <v>244</v>
      </c>
      <c r="H529" s="132">
        <v>623.392</v>
      </c>
      <c r="I529" s="133"/>
      <c r="J529" s="133"/>
      <c r="K529" s="133">
        <f>ROUND(P529*H529,2)</f>
        <v>0</v>
      </c>
      <c r="L529" s="130" t="s">
        <v>1</v>
      </c>
      <c r="M529" s="26"/>
      <c r="N529" s="134" t="s">
        <v>1</v>
      </c>
      <c r="O529" s="135" t="s">
        <v>39</v>
      </c>
      <c r="P529" s="136">
        <f t="shared" si="144"/>
        <v>0</v>
      </c>
      <c r="Q529" s="136">
        <f t="shared" si="145"/>
        <v>0</v>
      </c>
      <c r="R529" s="136">
        <f t="shared" si="146"/>
        <v>0</v>
      </c>
      <c r="S529" s="137">
        <v>0</v>
      </c>
      <c r="T529" s="137">
        <f t="shared" si="147"/>
        <v>0</v>
      </c>
      <c r="U529" s="137">
        <v>0</v>
      </c>
      <c r="V529" s="137">
        <f t="shared" si="148"/>
        <v>0</v>
      </c>
      <c r="W529" s="137">
        <v>0</v>
      </c>
      <c r="X529" s="137">
        <f t="shared" si="149"/>
        <v>0</v>
      </c>
      <c r="Y529" s="138" t="s">
        <v>1</v>
      </c>
      <c r="AR529" s="139" t="s">
        <v>149</v>
      </c>
      <c r="AT529" s="139" t="s">
        <v>147</v>
      </c>
      <c r="AU529" s="139" t="s">
        <v>84</v>
      </c>
      <c r="AY529" s="14" t="s">
        <v>145</v>
      </c>
      <c r="BE529" s="140">
        <f t="shared" si="150"/>
        <v>0</v>
      </c>
      <c r="BF529" s="140">
        <f t="shared" si="151"/>
        <v>0</v>
      </c>
      <c r="BG529" s="140">
        <f t="shared" si="152"/>
        <v>0</v>
      </c>
      <c r="BH529" s="140">
        <f t="shared" si="153"/>
        <v>0</v>
      </c>
      <c r="BI529" s="140">
        <f t="shared" si="154"/>
        <v>0</v>
      </c>
      <c r="BJ529" s="14" t="s">
        <v>84</v>
      </c>
      <c r="BK529" s="140">
        <f t="shared" si="155"/>
        <v>0</v>
      </c>
      <c r="BL529" s="14" t="s">
        <v>149</v>
      </c>
      <c r="BM529" s="139" t="s">
        <v>170</v>
      </c>
    </row>
    <row r="530" spans="2:65" s="12" customFormat="1" ht="12">
      <c r="B530" s="141"/>
      <c r="D530" s="142"/>
      <c r="E530" s="143"/>
      <c r="F530" s="144" t="s">
        <v>957</v>
      </c>
      <c r="H530" s="143">
        <v>623.392</v>
      </c>
      <c r="L530" s="12" t="s">
        <v>1</v>
      </c>
      <c r="M530" s="141"/>
      <c r="N530" s="145" t="s">
        <v>1</v>
      </c>
      <c r="O530" s="12" t="s">
        <v>39</v>
      </c>
      <c r="P530" s="12">
        <f t="shared" si="144"/>
        <v>0</v>
      </c>
      <c r="Q530" s="12">
        <f t="shared" si="145"/>
        <v>0</v>
      </c>
      <c r="R530" s="12">
        <f t="shared" si="146"/>
        <v>0</v>
      </c>
      <c r="S530" s="12">
        <v>0</v>
      </c>
      <c r="T530" s="12">
        <f t="shared" si="147"/>
        <v>0</v>
      </c>
      <c r="U530" s="12">
        <v>0</v>
      </c>
      <c r="V530" s="12">
        <f t="shared" si="148"/>
        <v>0</v>
      </c>
      <c r="W530" s="12">
        <v>0</v>
      </c>
      <c r="X530" s="12">
        <f t="shared" si="149"/>
        <v>0</v>
      </c>
      <c r="Y530" s="146" t="s">
        <v>1</v>
      </c>
      <c r="AR530" s="12" t="s">
        <v>149</v>
      </c>
      <c r="AT530" s="143" t="s">
        <v>147</v>
      </c>
      <c r="AU530" s="143" t="s">
        <v>84</v>
      </c>
      <c r="AY530" s="143" t="s">
        <v>145</v>
      </c>
      <c r="BE530" s="12">
        <f t="shared" si="150"/>
        <v>0</v>
      </c>
      <c r="BF530" s="12">
        <f t="shared" si="151"/>
        <v>0</v>
      </c>
      <c r="BG530" s="12">
        <f t="shared" si="152"/>
        <v>0</v>
      </c>
      <c r="BH530" s="12">
        <f t="shared" si="153"/>
        <v>0</v>
      </c>
      <c r="BI530" s="12">
        <f t="shared" si="154"/>
        <v>0</v>
      </c>
      <c r="BJ530" s="12" t="s">
        <v>84</v>
      </c>
      <c r="BK530" s="12">
        <f t="shared" si="155"/>
        <v>0</v>
      </c>
      <c r="BL530" s="12" t="s">
        <v>149</v>
      </c>
      <c r="BM530" s="12" t="s">
        <v>170</v>
      </c>
    </row>
    <row r="531" spans="2:65" s="1" customFormat="1" ht="12">
      <c r="B531" s="127"/>
      <c r="C531" s="128">
        <v>111</v>
      </c>
      <c r="D531" s="128" t="s">
        <v>147</v>
      </c>
      <c r="E531" s="129" t="s">
        <v>958</v>
      </c>
      <c r="F531" s="130" t="s">
        <v>959</v>
      </c>
      <c r="G531" s="131" t="s">
        <v>244</v>
      </c>
      <c r="H531" s="132">
        <v>238.57</v>
      </c>
      <c r="I531" s="133"/>
      <c r="J531" s="133"/>
      <c r="K531" s="133">
        <f>ROUND(P531*H531,2)</f>
        <v>0</v>
      </c>
      <c r="L531" s="130" t="s">
        <v>1</v>
      </c>
      <c r="M531" s="26"/>
      <c r="N531" s="134" t="s">
        <v>1</v>
      </c>
      <c r="O531" s="135" t="s">
        <v>39</v>
      </c>
      <c r="P531" s="136">
        <f t="shared" si="144"/>
        <v>0</v>
      </c>
      <c r="Q531" s="136">
        <f t="shared" si="145"/>
        <v>0</v>
      </c>
      <c r="R531" s="136">
        <f t="shared" si="146"/>
        <v>0</v>
      </c>
      <c r="S531" s="137">
        <v>0</v>
      </c>
      <c r="T531" s="137">
        <f t="shared" si="147"/>
        <v>0</v>
      </c>
      <c r="U531" s="137">
        <v>0</v>
      </c>
      <c r="V531" s="137">
        <f t="shared" si="148"/>
        <v>0</v>
      </c>
      <c r="W531" s="137">
        <v>0</v>
      </c>
      <c r="X531" s="137">
        <f t="shared" si="149"/>
        <v>0</v>
      </c>
      <c r="Y531" s="138" t="s">
        <v>1</v>
      </c>
      <c r="AR531" s="139" t="s">
        <v>149</v>
      </c>
      <c r="AT531" s="139" t="s">
        <v>147</v>
      </c>
      <c r="AU531" s="139" t="s">
        <v>84</v>
      </c>
      <c r="AY531" s="14" t="s">
        <v>145</v>
      </c>
      <c r="BE531" s="140">
        <f t="shared" si="150"/>
        <v>0</v>
      </c>
      <c r="BF531" s="140">
        <f t="shared" si="151"/>
        <v>0</v>
      </c>
      <c r="BG531" s="140">
        <f t="shared" si="152"/>
        <v>0</v>
      </c>
      <c r="BH531" s="140">
        <f t="shared" si="153"/>
        <v>0</v>
      </c>
      <c r="BI531" s="140">
        <f t="shared" si="154"/>
        <v>0</v>
      </c>
      <c r="BJ531" s="14" t="s">
        <v>84</v>
      </c>
      <c r="BK531" s="140">
        <f t="shared" si="155"/>
        <v>0</v>
      </c>
      <c r="BL531" s="14" t="s">
        <v>149</v>
      </c>
      <c r="BM531" s="139" t="s">
        <v>170</v>
      </c>
    </row>
    <row r="532" spans="2:65" s="12" customFormat="1" ht="12">
      <c r="B532" s="141"/>
      <c r="D532" s="142"/>
      <c r="E532" s="143"/>
      <c r="F532" s="144" t="s">
        <v>940</v>
      </c>
      <c r="H532" s="143">
        <v>7.84</v>
      </c>
      <c r="L532" s="12" t="s">
        <v>1</v>
      </c>
      <c r="M532" s="141"/>
      <c r="N532" s="145" t="s">
        <v>1</v>
      </c>
      <c r="O532" s="12" t="s">
        <v>39</v>
      </c>
      <c r="P532" s="12">
        <f t="shared" si="144"/>
        <v>0</v>
      </c>
      <c r="Q532" s="12">
        <f t="shared" si="145"/>
        <v>0</v>
      </c>
      <c r="R532" s="12">
        <f t="shared" si="146"/>
        <v>0</v>
      </c>
      <c r="S532" s="12">
        <v>0</v>
      </c>
      <c r="T532" s="12">
        <f t="shared" si="147"/>
        <v>0</v>
      </c>
      <c r="U532" s="12">
        <v>0</v>
      </c>
      <c r="V532" s="12">
        <f t="shared" si="148"/>
        <v>0</v>
      </c>
      <c r="W532" s="12">
        <v>0</v>
      </c>
      <c r="X532" s="12">
        <f t="shared" si="149"/>
        <v>0</v>
      </c>
      <c r="Y532" s="146" t="s">
        <v>1</v>
      </c>
      <c r="AR532" s="12" t="s">
        <v>149</v>
      </c>
      <c r="AT532" s="143" t="s">
        <v>147</v>
      </c>
      <c r="AU532" s="143" t="s">
        <v>84</v>
      </c>
      <c r="AY532" s="143" t="s">
        <v>145</v>
      </c>
      <c r="BE532" s="12">
        <f t="shared" si="150"/>
        <v>0</v>
      </c>
      <c r="BF532" s="12">
        <f t="shared" si="151"/>
        <v>0</v>
      </c>
      <c r="BG532" s="12">
        <f t="shared" si="152"/>
        <v>0</v>
      </c>
      <c r="BH532" s="12">
        <f t="shared" si="153"/>
        <v>0</v>
      </c>
      <c r="BI532" s="12">
        <f t="shared" si="154"/>
        <v>0</v>
      </c>
      <c r="BJ532" s="12" t="s">
        <v>84</v>
      </c>
      <c r="BK532" s="12">
        <f t="shared" si="155"/>
        <v>0</v>
      </c>
      <c r="BL532" s="12" t="s">
        <v>149</v>
      </c>
      <c r="BM532" s="12" t="s">
        <v>170</v>
      </c>
    </row>
    <row r="533" spans="2:65" s="12" customFormat="1" ht="12">
      <c r="B533" s="141"/>
      <c r="D533" s="142"/>
      <c r="E533" s="143"/>
      <c r="F533" s="144" t="s">
        <v>941</v>
      </c>
      <c r="H533" s="143">
        <v>7.8</v>
      </c>
      <c r="L533" s="12" t="s">
        <v>1</v>
      </c>
      <c r="M533" s="141"/>
      <c r="N533" s="145" t="s">
        <v>1</v>
      </c>
      <c r="O533" s="12" t="s">
        <v>39</v>
      </c>
      <c r="P533" s="12">
        <f t="shared" si="144"/>
        <v>0</v>
      </c>
      <c r="Q533" s="12">
        <f t="shared" si="145"/>
        <v>0</v>
      </c>
      <c r="R533" s="12">
        <f t="shared" si="146"/>
        <v>0</v>
      </c>
      <c r="S533" s="12">
        <v>0</v>
      </c>
      <c r="T533" s="12">
        <f t="shared" si="147"/>
        <v>0</v>
      </c>
      <c r="U533" s="12">
        <v>0</v>
      </c>
      <c r="V533" s="12">
        <f t="shared" si="148"/>
        <v>0</v>
      </c>
      <c r="W533" s="12">
        <v>0</v>
      </c>
      <c r="X533" s="12">
        <f t="shared" si="149"/>
        <v>0</v>
      </c>
      <c r="Y533" s="146" t="s">
        <v>1</v>
      </c>
      <c r="AR533" s="12" t="s">
        <v>149</v>
      </c>
      <c r="AT533" s="143" t="s">
        <v>147</v>
      </c>
      <c r="AU533" s="143" t="s">
        <v>84</v>
      </c>
      <c r="AY533" s="143" t="s">
        <v>145</v>
      </c>
      <c r="BE533" s="12">
        <f t="shared" si="150"/>
        <v>0</v>
      </c>
      <c r="BF533" s="12">
        <f t="shared" si="151"/>
        <v>0</v>
      </c>
      <c r="BG533" s="12">
        <f t="shared" si="152"/>
        <v>0</v>
      </c>
      <c r="BH533" s="12">
        <f t="shared" si="153"/>
        <v>0</v>
      </c>
      <c r="BI533" s="12">
        <f t="shared" si="154"/>
        <v>0</v>
      </c>
      <c r="BJ533" s="12" t="s">
        <v>84</v>
      </c>
      <c r="BK533" s="12">
        <f t="shared" si="155"/>
        <v>0</v>
      </c>
      <c r="BL533" s="12" t="s">
        <v>149</v>
      </c>
      <c r="BM533" s="12" t="s">
        <v>170</v>
      </c>
    </row>
    <row r="534" spans="2:65" s="12" customFormat="1" ht="12">
      <c r="B534" s="141"/>
      <c r="D534" s="142"/>
      <c r="E534" s="143"/>
      <c r="F534" s="144" t="s">
        <v>942</v>
      </c>
      <c r="H534" s="143">
        <v>7.96</v>
      </c>
      <c r="L534" s="12" t="s">
        <v>1</v>
      </c>
      <c r="M534" s="141"/>
      <c r="N534" s="145" t="s">
        <v>1</v>
      </c>
      <c r="O534" s="12" t="s">
        <v>39</v>
      </c>
      <c r="P534" s="12">
        <f t="shared" si="144"/>
        <v>0</v>
      </c>
      <c r="Q534" s="12">
        <f t="shared" si="145"/>
        <v>0</v>
      </c>
      <c r="R534" s="12">
        <f t="shared" si="146"/>
        <v>0</v>
      </c>
      <c r="S534" s="12">
        <v>0</v>
      </c>
      <c r="T534" s="12">
        <f t="shared" si="147"/>
        <v>0</v>
      </c>
      <c r="U534" s="12">
        <v>0</v>
      </c>
      <c r="V534" s="12">
        <f t="shared" si="148"/>
        <v>0</v>
      </c>
      <c r="W534" s="12">
        <v>0</v>
      </c>
      <c r="X534" s="12">
        <f t="shared" si="149"/>
        <v>0</v>
      </c>
      <c r="Y534" s="146" t="s">
        <v>1</v>
      </c>
      <c r="AR534" s="12" t="s">
        <v>149</v>
      </c>
      <c r="AT534" s="143" t="s">
        <v>147</v>
      </c>
      <c r="AU534" s="143" t="s">
        <v>84</v>
      </c>
      <c r="AY534" s="143" t="s">
        <v>145</v>
      </c>
      <c r="BE534" s="12">
        <f t="shared" si="150"/>
        <v>0</v>
      </c>
      <c r="BF534" s="12">
        <f t="shared" si="151"/>
        <v>0</v>
      </c>
      <c r="BG534" s="12">
        <f t="shared" si="152"/>
        <v>0</v>
      </c>
      <c r="BH534" s="12">
        <f t="shared" si="153"/>
        <v>0</v>
      </c>
      <c r="BI534" s="12">
        <f t="shared" si="154"/>
        <v>0</v>
      </c>
      <c r="BJ534" s="12" t="s">
        <v>84</v>
      </c>
      <c r="BK534" s="12">
        <f t="shared" si="155"/>
        <v>0</v>
      </c>
      <c r="BL534" s="12" t="s">
        <v>149</v>
      </c>
      <c r="BM534" s="12" t="s">
        <v>170</v>
      </c>
    </row>
    <row r="535" spans="2:65" s="12" customFormat="1" ht="12">
      <c r="B535" s="141"/>
      <c r="D535" s="142"/>
      <c r="E535" s="143"/>
      <c r="F535" s="144" t="s">
        <v>899</v>
      </c>
      <c r="H535" s="143">
        <v>7.81</v>
      </c>
      <c r="L535" s="12" t="s">
        <v>1</v>
      </c>
      <c r="M535" s="141"/>
      <c r="N535" s="145" t="s">
        <v>1</v>
      </c>
      <c r="O535" s="12" t="s">
        <v>39</v>
      </c>
      <c r="P535" s="12">
        <f t="shared" si="144"/>
        <v>0</v>
      </c>
      <c r="Q535" s="12">
        <f t="shared" si="145"/>
        <v>0</v>
      </c>
      <c r="R535" s="12">
        <f t="shared" si="146"/>
        <v>0</v>
      </c>
      <c r="S535" s="12">
        <v>0</v>
      </c>
      <c r="T535" s="12">
        <f t="shared" si="147"/>
        <v>0</v>
      </c>
      <c r="U535" s="12">
        <v>0</v>
      </c>
      <c r="V535" s="12">
        <f t="shared" si="148"/>
        <v>0</v>
      </c>
      <c r="W535" s="12">
        <v>0</v>
      </c>
      <c r="X535" s="12">
        <f t="shared" si="149"/>
        <v>0</v>
      </c>
      <c r="Y535" s="146" t="s">
        <v>1</v>
      </c>
      <c r="AR535" s="12" t="s">
        <v>149</v>
      </c>
      <c r="AT535" s="143" t="s">
        <v>147</v>
      </c>
      <c r="AU535" s="143" t="s">
        <v>84</v>
      </c>
      <c r="AY535" s="143" t="s">
        <v>145</v>
      </c>
      <c r="BE535" s="12">
        <f t="shared" si="150"/>
        <v>0</v>
      </c>
      <c r="BF535" s="12">
        <f t="shared" si="151"/>
        <v>0</v>
      </c>
      <c r="BG535" s="12">
        <f t="shared" si="152"/>
        <v>0</v>
      </c>
      <c r="BH535" s="12">
        <f t="shared" si="153"/>
        <v>0</v>
      </c>
      <c r="BI535" s="12">
        <f t="shared" si="154"/>
        <v>0</v>
      </c>
      <c r="BJ535" s="12" t="s">
        <v>84</v>
      </c>
      <c r="BK535" s="12">
        <f t="shared" si="155"/>
        <v>0</v>
      </c>
      <c r="BL535" s="12" t="s">
        <v>149</v>
      </c>
      <c r="BM535" s="12" t="s">
        <v>170</v>
      </c>
    </row>
    <row r="536" spans="2:65" s="12" customFormat="1" ht="12">
      <c r="B536" s="141"/>
      <c r="D536" s="142"/>
      <c r="E536" s="143"/>
      <c r="F536" s="144" t="s">
        <v>900</v>
      </c>
      <c r="H536" s="143">
        <v>17.06</v>
      </c>
      <c r="L536" s="12" t="s">
        <v>1</v>
      </c>
      <c r="M536" s="141"/>
      <c r="N536" s="145" t="s">
        <v>1</v>
      </c>
      <c r="O536" s="12" t="s">
        <v>39</v>
      </c>
      <c r="P536" s="12">
        <f t="shared" si="144"/>
        <v>0</v>
      </c>
      <c r="Q536" s="12">
        <f t="shared" si="145"/>
        <v>0</v>
      </c>
      <c r="R536" s="12">
        <f t="shared" si="146"/>
        <v>0</v>
      </c>
      <c r="S536" s="12">
        <v>0</v>
      </c>
      <c r="T536" s="12">
        <f t="shared" si="147"/>
        <v>0</v>
      </c>
      <c r="U536" s="12">
        <v>0</v>
      </c>
      <c r="V536" s="12">
        <f t="shared" si="148"/>
        <v>0</v>
      </c>
      <c r="W536" s="12">
        <v>0</v>
      </c>
      <c r="X536" s="12">
        <f t="shared" si="149"/>
        <v>0</v>
      </c>
      <c r="Y536" s="146" t="s">
        <v>1</v>
      </c>
      <c r="AR536" s="12" t="s">
        <v>149</v>
      </c>
      <c r="AT536" s="143" t="s">
        <v>147</v>
      </c>
      <c r="AU536" s="143" t="s">
        <v>84</v>
      </c>
      <c r="AY536" s="143" t="s">
        <v>145</v>
      </c>
      <c r="BE536" s="12">
        <f t="shared" si="150"/>
        <v>0</v>
      </c>
      <c r="BF536" s="12">
        <f t="shared" si="151"/>
        <v>0</v>
      </c>
      <c r="BG536" s="12">
        <f t="shared" si="152"/>
        <v>0</v>
      </c>
      <c r="BH536" s="12">
        <f t="shared" si="153"/>
        <v>0</v>
      </c>
      <c r="BI536" s="12">
        <f t="shared" si="154"/>
        <v>0</v>
      </c>
      <c r="BJ536" s="12" t="s">
        <v>84</v>
      </c>
      <c r="BK536" s="12">
        <f t="shared" si="155"/>
        <v>0</v>
      </c>
      <c r="BL536" s="12" t="s">
        <v>149</v>
      </c>
      <c r="BM536" s="12" t="s">
        <v>170</v>
      </c>
    </row>
    <row r="537" spans="2:65" s="12" customFormat="1" ht="12">
      <c r="B537" s="141"/>
      <c r="D537" s="142"/>
      <c r="E537" s="143"/>
      <c r="F537" s="144" t="s">
        <v>901</v>
      </c>
      <c r="H537" s="143">
        <v>12.64</v>
      </c>
      <c r="L537" s="12" t="s">
        <v>1</v>
      </c>
      <c r="M537" s="141"/>
      <c r="N537" s="145" t="s">
        <v>1</v>
      </c>
      <c r="O537" s="12" t="s">
        <v>39</v>
      </c>
      <c r="P537" s="12">
        <f t="shared" si="144"/>
        <v>0</v>
      </c>
      <c r="Q537" s="12">
        <f t="shared" si="145"/>
        <v>0</v>
      </c>
      <c r="R537" s="12">
        <f t="shared" si="146"/>
        <v>0</v>
      </c>
      <c r="S537" s="12">
        <v>0</v>
      </c>
      <c r="T537" s="12">
        <f t="shared" si="147"/>
        <v>0</v>
      </c>
      <c r="U537" s="12">
        <v>0</v>
      </c>
      <c r="V537" s="12">
        <f t="shared" si="148"/>
        <v>0</v>
      </c>
      <c r="W537" s="12">
        <v>0</v>
      </c>
      <c r="X537" s="12">
        <f t="shared" si="149"/>
        <v>0</v>
      </c>
      <c r="Y537" s="146" t="s">
        <v>1</v>
      </c>
      <c r="AR537" s="12" t="s">
        <v>149</v>
      </c>
      <c r="AT537" s="143" t="s">
        <v>147</v>
      </c>
      <c r="AU537" s="143" t="s">
        <v>84</v>
      </c>
      <c r="AY537" s="143" t="s">
        <v>145</v>
      </c>
      <c r="BE537" s="12">
        <f t="shared" si="150"/>
        <v>0</v>
      </c>
      <c r="BF537" s="12">
        <f t="shared" si="151"/>
        <v>0</v>
      </c>
      <c r="BG537" s="12">
        <f t="shared" si="152"/>
        <v>0</v>
      </c>
      <c r="BH537" s="12">
        <f t="shared" si="153"/>
        <v>0</v>
      </c>
      <c r="BI537" s="12">
        <f t="shared" si="154"/>
        <v>0</v>
      </c>
      <c r="BJ537" s="12" t="s">
        <v>84</v>
      </c>
      <c r="BK537" s="12">
        <f t="shared" si="155"/>
        <v>0</v>
      </c>
      <c r="BL537" s="12" t="s">
        <v>149</v>
      </c>
      <c r="BM537" s="12" t="s">
        <v>170</v>
      </c>
    </row>
    <row r="538" spans="2:65" s="12" customFormat="1" ht="12">
      <c r="B538" s="141"/>
      <c r="D538" s="142"/>
      <c r="E538" s="143"/>
      <c r="F538" s="144" t="s">
        <v>902</v>
      </c>
      <c r="H538" s="143">
        <v>45.03</v>
      </c>
      <c r="L538" s="12" t="s">
        <v>1</v>
      </c>
      <c r="M538" s="141"/>
      <c r="N538" s="145" t="s">
        <v>1</v>
      </c>
      <c r="O538" s="12" t="s">
        <v>39</v>
      </c>
      <c r="P538" s="12">
        <f t="shared" si="144"/>
        <v>0</v>
      </c>
      <c r="Q538" s="12">
        <f t="shared" si="145"/>
        <v>0</v>
      </c>
      <c r="R538" s="12">
        <f t="shared" si="146"/>
        <v>0</v>
      </c>
      <c r="S538" s="12">
        <v>0</v>
      </c>
      <c r="T538" s="12">
        <f t="shared" si="147"/>
        <v>0</v>
      </c>
      <c r="U538" s="12">
        <v>0</v>
      </c>
      <c r="V538" s="12">
        <f t="shared" si="148"/>
        <v>0</v>
      </c>
      <c r="W538" s="12">
        <v>0</v>
      </c>
      <c r="X538" s="12">
        <f t="shared" si="149"/>
        <v>0</v>
      </c>
      <c r="Y538" s="146" t="s">
        <v>1</v>
      </c>
      <c r="AR538" s="12" t="s">
        <v>149</v>
      </c>
      <c r="AT538" s="143" t="s">
        <v>147</v>
      </c>
      <c r="AU538" s="143" t="s">
        <v>84</v>
      </c>
      <c r="AY538" s="143" t="s">
        <v>145</v>
      </c>
      <c r="BE538" s="12">
        <f t="shared" si="150"/>
        <v>0</v>
      </c>
      <c r="BF538" s="12">
        <f t="shared" si="151"/>
        <v>0</v>
      </c>
      <c r="BG538" s="12">
        <f t="shared" si="152"/>
        <v>0</v>
      </c>
      <c r="BH538" s="12">
        <f t="shared" si="153"/>
        <v>0</v>
      </c>
      <c r="BI538" s="12">
        <f t="shared" si="154"/>
        <v>0</v>
      </c>
      <c r="BJ538" s="12" t="s">
        <v>84</v>
      </c>
      <c r="BK538" s="12">
        <f t="shared" si="155"/>
        <v>0</v>
      </c>
      <c r="BL538" s="12" t="s">
        <v>149</v>
      </c>
      <c r="BM538" s="12" t="s">
        <v>170</v>
      </c>
    </row>
    <row r="539" spans="2:65" s="12" customFormat="1" ht="12">
      <c r="B539" s="141"/>
      <c r="D539" s="142"/>
      <c r="E539" s="143"/>
      <c r="F539" s="144" t="s">
        <v>903</v>
      </c>
      <c r="H539" s="143">
        <v>26.39</v>
      </c>
      <c r="L539" s="12" t="s">
        <v>1</v>
      </c>
      <c r="M539" s="141"/>
      <c r="N539" s="145" t="s">
        <v>1</v>
      </c>
      <c r="O539" s="12" t="s">
        <v>39</v>
      </c>
      <c r="P539" s="12">
        <f t="shared" si="144"/>
        <v>0</v>
      </c>
      <c r="Q539" s="12">
        <f t="shared" si="145"/>
        <v>0</v>
      </c>
      <c r="R539" s="12">
        <f t="shared" si="146"/>
        <v>0</v>
      </c>
      <c r="S539" s="12">
        <v>0</v>
      </c>
      <c r="T539" s="12">
        <f t="shared" si="147"/>
        <v>0</v>
      </c>
      <c r="U539" s="12">
        <v>0</v>
      </c>
      <c r="V539" s="12">
        <f t="shared" si="148"/>
        <v>0</v>
      </c>
      <c r="W539" s="12">
        <v>0</v>
      </c>
      <c r="X539" s="12">
        <f t="shared" si="149"/>
        <v>0</v>
      </c>
      <c r="Y539" s="146" t="s">
        <v>1</v>
      </c>
      <c r="AR539" s="12" t="s">
        <v>149</v>
      </c>
      <c r="AT539" s="143" t="s">
        <v>147</v>
      </c>
      <c r="AU539" s="143" t="s">
        <v>84</v>
      </c>
      <c r="AY539" s="143" t="s">
        <v>145</v>
      </c>
      <c r="BE539" s="12">
        <f t="shared" si="150"/>
        <v>0</v>
      </c>
      <c r="BF539" s="12">
        <f t="shared" si="151"/>
        <v>0</v>
      </c>
      <c r="BG539" s="12">
        <f t="shared" si="152"/>
        <v>0</v>
      </c>
      <c r="BH539" s="12">
        <f t="shared" si="153"/>
        <v>0</v>
      </c>
      <c r="BI539" s="12">
        <f t="shared" si="154"/>
        <v>0</v>
      </c>
      <c r="BJ539" s="12" t="s">
        <v>84</v>
      </c>
      <c r="BK539" s="12">
        <f t="shared" si="155"/>
        <v>0</v>
      </c>
      <c r="BL539" s="12" t="s">
        <v>149</v>
      </c>
      <c r="BM539" s="12" t="s">
        <v>170</v>
      </c>
    </row>
    <row r="540" spans="2:65" s="12" customFormat="1" ht="12">
      <c r="B540" s="141"/>
      <c r="D540" s="142"/>
      <c r="E540" s="143"/>
      <c r="F540" s="144" t="s">
        <v>904</v>
      </c>
      <c r="H540" s="143">
        <v>8.08</v>
      </c>
      <c r="L540" s="12" t="s">
        <v>1</v>
      </c>
      <c r="M540" s="141"/>
      <c r="N540" s="145" t="s">
        <v>1</v>
      </c>
      <c r="O540" s="12" t="s">
        <v>39</v>
      </c>
      <c r="P540" s="12">
        <f t="shared" si="144"/>
        <v>0</v>
      </c>
      <c r="Q540" s="12">
        <f t="shared" si="145"/>
        <v>0</v>
      </c>
      <c r="R540" s="12">
        <f t="shared" si="146"/>
        <v>0</v>
      </c>
      <c r="S540" s="12">
        <v>0</v>
      </c>
      <c r="T540" s="12">
        <f t="shared" si="147"/>
        <v>0</v>
      </c>
      <c r="U540" s="12">
        <v>0</v>
      </c>
      <c r="V540" s="12">
        <f t="shared" si="148"/>
        <v>0</v>
      </c>
      <c r="W540" s="12">
        <v>0</v>
      </c>
      <c r="X540" s="12">
        <f t="shared" si="149"/>
        <v>0</v>
      </c>
      <c r="Y540" s="146" t="s">
        <v>1</v>
      </c>
      <c r="AR540" s="12" t="s">
        <v>149</v>
      </c>
      <c r="AT540" s="143" t="s">
        <v>147</v>
      </c>
      <c r="AU540" s="143" t="s">
        <v>84</v>
      </c>
      <c r="AY540" s="143" t="s">
        <v>145</v>
      </c>
      <c r="BE540" s="12">
        <f t="shared" si="150"/>
        <v>0</v>
      </c>
      <c r="BF540" s="12">
        <f t="shared" si="151"/>
        <v>0</v>
      </c>
      <c r="BG540" s="12">
        <f t="shared" si="152"/>
        <v>0</v>
      </c>
      <c r="BH540" s="12">
        <f t="shared" si="153"/>
        <v>0</v>
      </c>
      <c r="BI540" s="12">
        <f t="shared" si="154"/>
        <v>0</v>
      </c>
      <c r="BJ540" s="12" t="s">
        <v>84</v>
      </c>
      <c r="BK540" s="12">
        <f t="shared" si="155"/>
        <v>0</v>
      </c>
      <c r="BL540" s="12" t="s">
        <v>149</v>
      </c>
      <c r="BM540" s="12" t="s">
        <v>170</v>
      </c>
    </row>
    <row r="541" spans="2:65" s="12" customFormat="1" ht="12">
      <c r="B541" s="141"/>
      <c r="D541" s="142"/>
      <c r="E541" s="143"/>
      <c r="F541" s="144" t="s">
        <v>960</v>
      </c>
      <c r="H541" s="143">
        <v>43.96</v>
      </c>
      <c r="L541" s="12" t="s">
        <v>1</v>
      </c>
      <c r="M541" s="141"/>
      <c r="N541" s="145" t="s">
        <v>1</v>
      </c>
      <c r="O541" s="12" t="s">
        <v>39</v>
      </c>
      <c r="P541" s="12">
        <f t="shared" si="144"/>
        <v>0</v>
      </c>
      <c r="Q541" s="12">
        <f t="shared" si="145"/>
        <v>0</v>
      </c>
      <c r="R541" s="12">
        <f t="shared" si="146"/>
        <v>0</v>
      </c>
      <c r="S541" s="12">
        <v>0</v>
      </c>
      <c r="T541" s="12">
        <f t="shared" si="147"/>
        <v>0</v>
      </c>
      <c r="U541" s="12">
        <v>0</v>
      </c>
      <c r="V541" s="12">
        <f t="shared" si="148"/>
        <v>0</v>
      </c>
      <c r="W541" s="12">
        <v>0</v>
      </c>
      <c r="X541" s="12">
        <f t="shared" si="149"/>
        <v>0</v>
      </c>
      <c r="Y541" s="146" t="s">
        <v>1</v>
      </c>
      <c r="AR541" s="12" t="s">
        <v>149</v>
      </c>
      <c r="AT541" s="143" t="s">
        <v>147</v>
      </c>
      <c r="AU541" s="143" t="s">
        <v>84</v>
      </c>
      <c r="AY541" s="143" t="s">
        <v>145</v>
      </c>
      <c r="BE541" s="12">
        <f t="shared" si="150"/>
        <v>0</v>
      </c>
      <c r="BF541" s="12">
        <f t="shared" si="151"/>
        <v>0</v>
      </c>
      <c r="BG541" s="12">
        <f t="shared" si="152"/>
        <v>0</v>
      </c>
      <c r="BH541" s="12">
        <f t="shared" si="153"/>
        <v>0</v>
      </c>
      <c r="BI541" s="12">
        <f t="shared" si="154"/>
        <v>0</v>
      </c>
      <c r="BJ541" s="12" t="s">
        <v>84</v>
      </c>
      <c r="BK541" s="12">
        <f t="shared" si="155"/>
        <v>0</v>
      </c>
      <c r="BL541" s="12" t="s">
        <v>149</v>
      </c>
      <c r="BM541" s="12" t="s">
        <v>170</v>
      </c>
    </row>
    <row r="542" spans="2:65" s="12" customFormat="1" ht="12">
      <c r="B542" s="141"/>
      <c r="D542" s="142"/>
      <c r="E542" s="143"/>
      <c r="F542" s="144" t="s">
        <v>961</v>
      </c>
      <c r="H542" s="143">
        <v>37.92</v>
      </c>
      <c r="L542" s="12" t="s">
        <v>1</v>
      </c>
      <c r="M542" s="141"/>
      <c r="N542" s="145" t="s">
        <v>1</v>
      </c>
      <c r="O542" s="12" t="s">
        <v>39</v>
      </c>
      <c r="P542" s="12">
        <f t="shared" si="144"/>
        <v>0</v>
      </c>
      <c r="Q542" s="12">
        <f t="shared" si="145"/>
        <v>0</v>
      </c>
      <c r="R542" s="12">
        <f t="shared" si="146"/>
        <v>0</v>
      </c>
      <c r="S542" s="12">
        <v>0</v>
      </c>
      <c r="T542" s="12">
        <f t="shared" si="147"/>
        <v>0</v>
      </c>
      <c r="U542" s="12">
        <v>0</v>
      </c>
      <c r="V542" s="12">
        <f t="shared" si="148"/>
        <v>0</v>
      </c>
      <c r="W542" s="12">
        <v>0</v>
      </c>
      <c r="X542" s="12">
        <f t="shared" si="149"/>
        <v>0</v>
      </c>
      <c r="Y542" s="146" t="s">
        <v>1</v>
      </c>
      <c r="AR542" s="12" t="s">
        <v>149</v>
      </c>
      <c r="AT542" s="143" t="s">
        <v>147</v>
      </c>
      <c r="AU542" s="143" t="s">
        <v>84</v>
      </c>
      <c r="AY542" s="143" t="s">
        <v>145</v>
      </c>
      <c r="BE542" s="12">
        <f t="shared" si="150"/>
        <v>0</v>
      </c>
      <c r="BF542" s="12">
        <f t="shared" si="151"/>
        <v>0</v>
      </c>
      <c r="BG542" s="12">
        <f t="shared" si="152"/>
        <v>0</v>
      </c>
      <c r="BH542" s="12">
        <f t="shared" si="153"/>
        <v>0</v>
      </c>
      <c r="BI542" s="12">
        <f t="shared" si="154"/>
        <v>0</v>
      </c>
      <c r="BJ542" s="12" t="s">
        <v>84</v>
      </c>
      <c r="BK542" s="12">
        <f t="shared" si="155"/>
        <v>0</v>
      </c>
      <c r="BL542" s="12" t="s">
        <v>149</v>
      </c>
      <c r="BM542" s="12" t="s">
        <v>170</v>
      </c>
    </row>
    <row r="543" spans="2:65" s="12" customFormat="1" ht="12">
      <c r="B543" s="141"/>
      <c r="D543" s="142"/>
      <c r="E543" s="143"/>
      <c r="F543" s="144" t="s">
        <v>962</v>
      </c>
      <c r="H543" s="143">
        <v>16.08</v>
      </c>
      <c r="L543" s="12" t="s">
        <v>1</v>
      </c>
      <c r="M543" s="141"/>
      <c r="N543" s="145" t="s">
        <v>1</v>
      </c>
      <c r="O543" s="12" t="s">
        <v>39</v>
      </c>
      <c r="P543" s="12">
        <f t="shared" si="144"/>
        <v>0</v>
      </c>
      <c r="Q543" s="12">
        <f t="shared" si="145"/>
        <v>0</v>
      </c>
      <c r="R543" s="12">
        <f t="shared" si="146"/>
        <v>0</v>
      </c>
      <c r="S543" s="12">
        <v>0</v>
      </c>
      <c r="T543" s="12">
        <f t="shared" si="147"/>
        <v>0</v>
      </c>
      <c r="U543" s="12">
        <v>0</v>
      </c>
      <c r="V543" s="12">
        <f t="shared" si="148"/>
        <v>0</v>
      </c>
      <c r="W543" s="12">
        <v>0</v>
      </c>
      <c r="X543" s="12">
        <f t="shared" si="149"/>
        <v>0</v>
      </c>
      <c r="Y543" s="146" t="s">
        <v>1</v>
      </c>
      <c r="AR543" s="12" t="s">
        <v>149</v>
      </c>
      <c r="AT543" s="143" t="s">
        <v>147</v>
      </c>
      <c r="AU543" s="143" t="s">
        <v>84</v>
      </c>
      <c r="AY543" s="143" t="s">
        <v>145</v>
      </c>
      <c r="BE543" s="12">
        <f t="shared" si="150"/>
        <v>0</v>
      </c>
      <c r="BF543" s="12">
        <f t="shared" si="151"/>
        <v>0</v>
      </c>
      <c r="BG543" s="12">
        <f t="shared" si="152"/>
        <v>0</v>
      </c>
      <c r="BH543" s="12">
        <f t="shared" si="153"/>
        <v>0</v>
      </c>
      <c r="BI543" s="12">
        <f t="shared" si="154"/>
        <v>0</v>
      </c>
      <c r="BJ543" s="12" t="s">
        <v>84</v>
      </c>
      <c r="BK543" s="12">
        <f t="shared" si="155"/>
        <v>0</v>
      </c>
      <c r="BL543" s="12" t="s">
        <v>149</v>
      </c>
      <c r="BM543" s="12" t="s">
        <v>170</v>
      </c>
    </row>
    <row r="544" spans="2:65" s="1" customFormat="1" ht="12">
      <c r="B544" s="127"/>
      <c r="C544" s="128">
        <v>112</v>
      </c>
      <c r="D544" s="128" t="s">
        <v>147</v>
      </c>
      <c r="E544" s="129" t="s">
        <v>963</v>
      </c>
      <c r="F544" s="130" t="s">
        <v>964</v>
      </c>
      <c r="G544" s="131" t="s">
        <v>244</v>
      </c>
      <c r="H544" s="132">
        <v>943.705</v>
      </c>
      <c r="I544" s="133"/>
      <c r="J544" s="133"/>
      <c r="K544" s="133">
        <f>ROUND(P544*H544,2)</f>
        <v>0</v>
      </c>
      <c r="L544" s="130" t="s">
        <v>1</v>
      </c>
      <c r="M544" s="26"/>
      <c r="N544" s="134" t="s">
        <v>1</v>
      </c>
      <c r="O544" s="135" t="s">
        <v>39</v>
      </c>
      <c r="P544" s="136">
        <f t="shared" si="144"/>
        <v>0</v>
      </c>
      <c r="Q544" s="136">
        <f t="shared" si="145"/>
        <v>0</v>
      </c>
      <c r="R544" s="136">
        <f t="shared" si="146"/>
        <v>0</v>
      </c>
      <c r="S544" s="137">
        <v>0</v>
      </c>
      <c r="T544" s="137">
        <f t="shared" si="147"/>
        <v>0</v>
      </c>
      <c r="U544" s="137">
        <v>0</v>
      </c>
      <c r="V544" s="137">
        <f t="shared" si="148"/>
        <v>0</v>
      </c>
      <c r="W544" s="137">
        <v>0</v>
      </c>
      <c r="X544" s="137">
        <f t="shared" si="149"/>
        <v>0</v>
      </c>
      <c r="Y544" s="138" t="s">
        <v>1</v>
      </c>
      <c r="AR544" s="139" t="s">
        <v>149</v>
      </c>
      <c r="AT544" s="139" t="s">
        <v>147</v>
      </c>
      <c r="AU544" s="139" t="s">
        <v>84</v>
      </c>
      <c r="AY544" s="14" t="s">
        <v>145</v>
      </c>
      <c r="BE544" s="140">
        <f t="shared" si="150"/>
        <v>0</v>
      </c>
      <c r="BF544" s="140">
        <f t="shared" si="151"/>
        <v>0</v>
      </c>
      <c r="BG544" s="140">
        <f t="shared" si="152"/>
        <v>0</v>
      </c>
      <c r="BH544" s="140">
        <f t="shared" si="153"/>
        <v>0</v>
      </c>
      <c r="BI544" s="140">
        <f t="shared" si="154"/>
        <v>0</v>
      </c>
      <c r="BJ544" s="14" t="s">
        <v>84</v>
      </c>
      <c r="BK544" s="140">
        <f t="shared" si="155"/>
        <v>0</v>
      </c>
      <c r="BL544" s="14" t="s">
        <v>149</v>
      </c>
      <c r="BM544" s="139" t="s">
        <v>170</v>
      </c>
    </row>
    <row r="545" spans="2:65" s="12" customFormat="1" ht="12">
      <c r="B545" s="141"/>
      <c r="D545" s="142"/>
      <c r="E545" s="143"/>
      <c r="F545" s="144" t="s">
        <v>965</v>
      </c>
      <c r="H545" s="143">
        <v>55.6</v>
      </c>
      <c r="L545" s="12" t="s">
        <v>1</v>
      </c>
      <c r="M545" s="141"/>
      <c r="N545" s="145" t="s">
        <v>1</v>
      </c>
      <c r="O545" s="12" t="s">
        <v>39</v>
      </c>
      <c r="P545" s="12">
        <f t="shared" si="144"/>
        <v>0</v>
      </c>
      <c r="Q545" s="12">
        <f t="shared" si="145"/>
        <v>0</v>
      </c>
      <c r="R545" s="12">
        <f t="shared" si="146"/>
        <v>0</v>
      </c>
      <c r="S545" s="12">
        <v>0</v>
      </c>
      <c r="T545" s="12">
        <f t="shared" si="147"/>
        <v>0</v>
      </c>
      <c r="U545" s="12">
        <v>0</v>
      </c>
      <c r="V545" s="12">
        <f t="shared" si="148"/>
        <v>0</v>
      </c>
      <c r="W545" s="12">
        <v>0</v>
      </c>
      <c r="X545" s="12">
        <f t="shared" si="149"/>
        <v>0</v>
      </c>
      <c r="Y545" s="146" t="s">
        <v>1</v>
      </c>
      <c r="AR545" s="12" t="s">
        <v>149</v>
      </c>
      <c r="AT545" s="143" t="s">
        <v>147</v>
      </c>
      <c r="AU545" s="143" t="s">
        <v>84</v>
      </c>
      <c r="AY545" s="143" t="s">
        <v>145</v>
      </c>
      <c r="BE545" s="12">
        <f t="shared" si="150"/>
        <v>0</v>
      </c>
      <c r="BF545" s="12">
        <f t="shared" si="151"/>
        <v>0</v>
      </c>
      <c r="BG545" s="12">
        <f t="shared" si="152"/>
        <v>0</v>
      </c>
      <c r="BH545" s="12">
        <f t="shared" si="153"/>
        <v>0</v>
      </c>
      <c r="BI545" s="12">
        <f t="shared" si="154"/>
        <v>0</v>
      </c>
      <c r="BJ545" s="12" t="s">
        <v>84</v>
      </c>
      <c r="BK545" s="12">
        <f t="shared" si="155"/>
        <v>0</v>
      </c>
      <c r="BL545" s="12" t="s">
        <v>149</v>
      </c>
      <c r="BM545" s="12" t="s">
        <v>170</v>
      </c>
    </row>
    <row r="546" spans="2:65" s="12" customFormat="1" ht="12">
      <c r="B546" s="141"/>
      <c r="D546" s="142"/>
      <c r="E546" s="143"/>
      <c r="F546" s="144" t="s">
        <v>966</v>
      </c>
      <c r="H546" s="143">
        <v>237.445</v>
      </c>
      <c r="L546" s="12" t="s">
        <v>1</v>
      </c>
      <c r="M546" s="141"/>
      <c r="N546" s="145" t="s">
        <v>1</v>
      </c>
      <c r="O546" s="12" t="s">
        <v>39</v>
      </c>
      <c r="P546" s="12">
        <f t="shared" si="144"/>
        <v>0</v>
      </c>
      <c r="Q546" s="12">
        <f t="shared" si="145"/>
        <v>0</v>
      </c>
      <c r="R546" s="12">
        <f t="shared" si="146"/>
        <v>0</v>
      </c>
      <c r="S546" s="12">
        <v>0</v>
      </c>
      <c r="T546" s="12">
        <f t="shared" si="147"/>
        <v>0</v>
      </c>
      <c r="U546" s="12">
        <v>0</v>
      </c>
      <c r="V546" s="12">
        <f t="shared" si="148"/>
        <v>0</v>
      </c>
      <c r="W546" s="12">
        <v>0</v>
      </c>
      <c r="X546" s="12">
        <f t="shared" si="149"/>
        <v>0</v>
      </c>
      <c r="Y546" s="146" t="s">
        <v>1</v>
      </c>
      <c r="AR546" s="12" t="s">
        <v>149</v>
      </c>
      <c r="AT546" s="143" t="s">
        <v>147</v>
      </c>
      <c r="AU546" s="143" t="s">
        <v>84</v>
      </c>
      <c r="AY546" s="143" t="s">
        <v>145</v>
      </c>
      <c r="BE546" s="12">
        <f t="shared" si="150"/>
        <v>0</v>
      </c>
      <c r="BF546" s="12">
        <f t="shared" si="151"/>
        <v>0</v>
      </c>
      <c r="BG546" s="12">
        <f t="shared" si="152"/>
        <v>0</v>
      </c>
      <c r="BH546" s="12">
        <f t="shared" si="153"/>
        <v>0</v>
      </c>
      <c r="BI546" s="12">
        <f t="shared" si="154"/>
        <v>0</v>
      </c>
      <c r="BJ546" s="12" t="s">
        <v>84</v>
      </c>
      <c r="BK546" s="12">
        <f t="shared" si="155"/>
        <v>0</v>
      </c>
      <c r="BL546" s="12" t="s">
        <v>149</v>
      </c>
      <c r="BM546" s="12" t="s">
        <v>170</v>
      </c>
    </row>
    <row r="547" spans="2:65" s="12" customFormat="1" ht="12">
      <c r="B547" s="141"/>
      <c r="D547" s="142"/>
      <c r="E547" s="143"/>
      <c r="F547" s="144" t="s">
        <v>967</v>
      </c>
      <c r="H547" s="143">
        <v>650.66</v>
      </c>
      <c r="L547" s="12" t="s">
        <v>1</v>
      </c>
      <c r="M547" s="141"/>
      <c r="N547" s="145" t="s">
        <v>1</v>
      </c>
      <c r="O547" s="12" t="s">
        <v>39</v>
      </c>
      <c r="P547" s="12">
        <f t="shared" si="144"/>
        <v>0</v>
      </c>
      <c r="Q547" s="12">
        <f t="shared" si="145"/>
        <v>0</v>
      </c>
      <c r="R547" s="12">
        <f t="shared" si="146"/>
        <v>0</v>
      </c>
      <c r="S547" s="12">
        <v>0</v>
      </c>
      <c r="T547" s="12">
        <f t="shared" si="147"/>
        <v>0</v>
      </c>
      <c r="U547" s="12">
        <v>0</v>
      </c>
      <c r="V547" s="12">
        <f t="shared" si="148"/>
        <v>0</v>
      </c>
      <c r="W547" s="12">
        <v>0</v>
      </c>
      <c r="X547" s="12">
        <f t="shared" si="149"/>
        <v>0</v>
      </c>
      <c r="Y547" s="146" t="s">
        <v>1</v>
      </c>
      <c r="AR547" s="12" t="s">
        <v>149</v>
      </c>
      <c r="AT547" s="143" t="s">
        <v>147</v>
      </c>
      <c r="AU547" s="143" t="s">
        <v>84</v>
      </c>
      <c r="AY547" s="143" t="s">
        <v>145</v>
      </c>
      <c r="BE547" s="12">
        <f t="shared" si="150"/>
        <v>0</v>
      </c>
      <c r="BF547" s="12">
        <f t="shared" si="151"/>
        <v>0</v>
      </c>
      <c r="BG547" s="12">
        <f t="shared" si="152"/>
        <v>0</v>
      </c>
      <c r="BH547" s="12">
        <f t="shared" si="153"/>
        <v>0</v>
      </c>
      <c r="BI547" s="12">
        <f t="shared" si="154"/>
        <v>0</v>
      </c>
      <c r="BJ547" s="12" t="s">
        <v>84</v>
      </c>
      <c r="BK547" s="12">
        <f t="shared" si="155"/>
        <v>0</v>
      </c>
      <c r="BL547" s="12" t="s">
        <v>149</v>
      </c>
      <c r="BM547" s="12" t="s">
        <v>170</v>
      </c>
    </row>
    <row r="548" spans="2:65" s="1" customFormat="1" ht="12">
      <c r="B548" s="127"/>
      <c r="C548" s="128">
        <v>113</v>
      </c>
      <c r="D548" s="128" t="s">
        <v>147</v>
      </c>
      <c r="E548" s="129" t="s">
        <v>968</v>
      </c>
      <c r="F548" s="130" t="s">
        <v>969</v>
      </c>
      <c r="G548" s="131" t="s">
        <v>244</v>
      </c>
      <c r="H548" s="132">
        <v>238.57</v>
      </c>
      <c r="I548" s="133"/>
      <c r="J548" s="133"/>
      <c r="K548" s="133">
        <f>ROUND(P548*H548,2)</f>
        <v>0</v>
      </c>
      <c r="L548" s="130" t="s">
        <v>1</v>
      </c>
      <c r="M548" s="26"/>
      <c r="N548" s="134" t="s">
        <v>1</v>
      </c>
      <c r="O548" s="135" t="s">
        <v>39</v>
      </c>
      <c r="P548" s="136">
        <f t="shared" si="144"/>
        <v>0</v>
      </c>
      <c r="Q548" s="136">
        <f t="shared" si="145"/>
        <v>0</v>
      </c>
      <c r="R548" s="136">
        <f t="shared" si="146"/>
        <v>0</v>
      </c>
      <c r="S548" s="137">
        <v>0</v>
      </c>
      <c r="T548" s="137">
        <f t="shared" si="147"/>
        <v>0</v>
      </c>
      <c r="U548" s="137">
        <v>0</v>
      </c>
      <c r="V548" s="137">
        <f t="shared" si="148"/>
        <v>0</v>
      </c>
      <c r="W548" s="137">
        <v>0</v>
      </c>
      <c r="X548" s="137">
        <f t="shared" si="149"/>
        <v>0</v>
      </c>
      <c r="Y548" s="138" t="s">
        <v>1</v>
      </c>
      <c r="AR548" s="139" t="s">
        <v>149</v>
      </c>
      <c r="AT548" s="139" t="s">
        <v>147</v>
      </c>
      <c r="AU548" s="139" t="s">
        <v>84</v>
      </c>
      <c r="AY548" s="14" t="s">
        <v>145</v>
      </c>
      <c r="BE548" s="140">
        <f t="shared" si="150"/>
        <v>0</v>
      </c>
      <c r="BF548" s="140">
        <f t="shared" si="151"/>
        <v>0</v>
      </c>
      <c r="BG548" s="140">
        <f t="shared" si="152"/>
        <v>0</v>
      </c>
      <c r="BH548" s="140">
        <f t="shared" si="153"/>
        <v>0</v>
      </c>
      <c r="BI548" s="140">
        <f t="shared" si="154"/>
        <v>0</v>
      </c>
      <c r="BJ548" s="14" t="s">
        <v>84</v>
      </c>
      <c r="BK548" s="140">
        <f t="shared" si="155"/>
        <v>0</v>
      </c>
      <c r="BL548" s="14" t="s">
        <v>149</v>
      </c>
      <c r="BM548" s="139" t="s">
        <v>170</v>
      </c>
    </row>
    <row r="549" spans="2:63" s="11" customFormat="1" ht="25.9" customHeight="1">
      <c r="B549" s="115"/>
      <c r="D549" s="116" t="s">
        <v>75</v>
      </c>
      <c r="E549" s="117" t="s">
        <v>171</v>
      </c>
      <c r="F549" s="117" t="s">
        <v>172</v>
      </c>
      <c r="K549" s="118">
        <f>BK549</f>
        <v>0</v>
      </c>
      <c r="M549" s="115"/>
      <c r="N549" s="119"/>
      <c r="Q549" s="120">
        <f>SUM(Q550:Q550)</f>
        <v>0</v>
      </c>
      <c r="R549" s="120">
        <f>SUM(R550:R550)</f>
        <v>0</v>
      </c>
      <c r="T549" s="121">
        <f>SUM(T550:T550)</f>
        <v>0</v>
      </c>
      <c r="V549" s="121">
        <f>SUM(V550:V550)</f>
        <v>0</v>
      </c>
      <c r="X549" s="121">
        <f>SUM(X550:X550)</f>
        <v>0</v>
      </c>
      <c r="Y549" s="122"/>
      <c r="AR549" s="116" t="s">
        <v>84</v>
      </c>
      <c r="AT549" s="123" t="s">
        <v>75</v>
      </c>
      <c r="AU549" s="123" t="s">
        <v>76</v>
      </c>
      <c r="AY549" s="116" t="s">
        <v>145</v>
      </c>
      <c r="BK549" s="124">
        <f>SUM(BK550:BK550)</f>
        <v>0</v>
      </c>
    </row>
    <row r="550" spans="2:65" s="1" customFormat="1" ht="16.5" customHeight="1">
      <c r="B550" s="127"/>
      <c r="C550" s="151"/>
      <c r="D550" s="151"/>
      <c r="E550" s="152"/>
      <c r="F550" s="153" t="s">
        <v>970</v>
      </c>
      <c r="G550" s="154"/>
      <c r="H550" s="155"/>
      <c r="I550" s="156"/>
      <c r="J550" s="156"/>
      <c r="K550" s="156"/>
      <c r="L550" s="153"/>
      <c r="M550" s="26"/>
      <c r="N550" s="134" t="s">
        <v>1</v>
      </c>
      <c r="O550" s="135" t="s">
        <v>39</v>
      </c>
      <c r="P550" s="136">
        <f>I550+J550</f>
        <v>0</v>
      </c>
      <c r="Q550" s="136">
        <f>ROUND(I550*H550,2)</f>
        <v>0</v>
      </c>
      <c r="R550" s="136">
        <f>ROUND(J550*H550,2)</f>
        <v>0</v>
      </c>
      <c r="S550" s="137">
        <v>0</v>
      </c>
      <c r="T550" s="137">
        <f>S550*H550</f>
        <v>0</v>
      </c>
      <c r="U550" s="137">
        <v>0</v>
      </c>
      <c r="V550" s="137">
        <f>U550*H550</f>
        <v>0</v>
      </c>
      <c r="W550" s="137">
        <v>0</v>
      </c>
      <c r="X550" s="137">
        <f>W550*H550</f>
        <v>0</v>
      </c>
      <c r="Y550" s="138" t="s">
        <v>1</v>
      </c>
      <c r="AR550" s="139" t="s">
        <v>149</v>
      </c>
      <c r="AT550" s="139" t="s">
        <v>147</v>
      </c>
      <c r="AU550" s="139" t="s">
        <v>84</v>
      </c>
      <c r="AY550" s="14" t="s">
        <v>145</v>
      </c>
      <c r="BE550" s="140">
        <f>IF(O550="základní",K550,0)</f>
        <v>0</v>
      </c>
      <c r="BF550" s="140">
        <f>IF(O550="snížená",K550,0)</f>
        <v>0</v>
      </c>
      <c r="BG550" s="140">
        <f>IF(O550="zákl. přenesená",K550,0)</f>
        <v>0</v>
      </c>
      <c r="BH550" s="140">
        <f>IF(O550="sníž. přenesená",K550,0)</f>
        <v>0</v>
      </c>
      <c r="BI550" s="140">
        <f>IF(O550="nulová",K550,0)</f>
        <v>0</v>
      </c>
      <c r="BJ550" s="14" t="s">
        <v>84</v>
      </c>
      <c r="BK550" s="140">
        <f>ROUND(P550*H550,2)</f>
        <v>0</v>
      </c>
      <c r="BL550" s="14" t="s">
        <v>149</v>
      </c>
      <c r="BM550" s="139" t="s">
        <v>169</v>
      </c>
    </row>
    <row r="551" spans="2:63" s="11" customFormat="1" ht="25.9" customHeight="1">
      <c r="B551" s="115"/>
      <c r="D551" s="116" t="s">
        <v>75</v>
      </c>
      <c r="E551" s="117" t="s">
        <v>174</v>
      </c>
      <c r="F551" s="117" t="s">
        <v>175</v>
      </c>
      <c r="K551" s="118">
        <f>BK551</f>
        <v>0</v>
      </c>
      <c r="M551" s="115"/>
      <c r="N551" s="119"/>
      <c r="Q551" s="120">
        <f>SUM(Q552:Q552)</f>
        <v>0</v>
      </c>
      <c r="R551" s="120">
        <f>SUM(R552:R552)</f>
        <v>0</v>
      </c>
      <c r="T551" s="121">
        <f>SUM(T552:T552)</f>
        <v>0</v>
      </c>
      <c r="V551" s="121">
        <f>SUM(V552:V552)</f>
        <v>0</v>
      </c>
      <c r="X551" s="121">
        <f>SUM(X552:X552)</f>
        <v>0</v>
      </c>
      <c r="Y551" s="122"/>
      <c r="AR551" s="116" t="s">
        <v>84</v>
      </c>
      <c r="AT551" s="123" t="s">
        <v>75</v>
      </c>
      <c r="AU551" s="123" t="s">
        <v>76</v>
      </c>
      <c r="AY551" s="116" t="s">
        <v>145</v>
      </c>
      <c r="BK551" s="124">
        <f>SUM(BK552:BK552)</f>
        <v>0</v>
      </c>
    </row>
    <row r="552" spans="2:65" s="1" customFormat="1" ht="16.5" customHeight="1">
      <c r="B552" s="127"/>
      <c r="C552" s="151"/>
      <c r="D552" s="151"/>
      <c r="E552" s="152"/>
      <c r="F552" s="153" t="s">
        <v>970</v>
      </c>
      <c r="G552" s="154"/>
      <c r="H552" s="155"/>
      <c r="I552" s="156"/>
      <c r="J552" s="156"/>
      <c r="K552" s="156"/>
      <c r="L552" s="153"/>
      <c r="M552" s="26"/>
      <c r="N552" s="134" t="s">
        <v>1</v>
      </c>
      <c r="O552" s="135" t="s">
        <v>39</v>
      </c>
      <c r="P552" s="136">
        <f>I552+J552</f>
        <v>0</v>
      </c>
      <c r="Q552" s="136">
        <f>ROUND(I552*H552,2)</f>
        <v>0</v>
      </c>
      <c r="R552" s="136">
        <f>ROUND(J552*H552,2)</f>
        <v>0</v>
      </c>
      <c r="S552" s="137">
        <v>0</v>
      </c>
      <c r="T552" s="137">
        <f>S552*H552</f>
        <v>0</v>
      </c>
      <c r="U552" s="137">
        <v>0</v>
      </c>
      <c r="V552" s="137">
        <f>U552*H552</f>
        <v>0</v>
      </c>
      <c r="W552" s="137">
        <v>0</v>
      </c>
      <c r="X552" s="137">
        <f>W552*H552</f>
        <v>0</v>
      </c>
      <c r="Y552" s="138" t="s">
        <v>1</v>
      </c>
      <c r="AR552" s="139" t="s">
        <v>149</v>
      </c>
      <c r="AT552" s="139" t="s">
        <v>147</v>
      </c>
      <c r="AU552" s="139" t="s">
        <v>84</v>
      </c>
      <c r="AY552" s="14" t="s">
        <v>145</v>
      </c>
      <c r="BE552" s="140">
        <f>IF(O552="základní",K552,0)</f>
        <v>0</v>
      </c>
      <c r="BF552" s="140">
        <f>IF(O552="snížená",K552,0)</f>
        <v>0</v>
      </c>
      <c r="BG552" s="140">
        <f>IF(O552="zákl. přenesená",K552,0)</f>
        <v>0</v>
      </c>
      <c r="BH552" s="140">
        <f>IF(O552="sníž. přenesená",K552,0)</f>
        <v>0</v>
      </c>
      <c r="BI552" s="140">
        <f>IF(O552="nulová",K552,0)</f>
        <v>0</v>
      </c>
      <c r="BJ552" s="14" t="s">
        <v>84</v>
      </c>
      <c r="BK552" s="140">
        <f>ROUND(P552*H552,2)</f>
        <v>0</v>
      </c>
      <c r="BL552" s="14" t="s">
        <v>149</v>
      </c>
      <c r="BM552" s="139" t="s">
        <v>169</v>
      </c>
    </row>
    <row r="553" spans="2:63" s="11" customFormat="1" ht="25.9" customHeight="1">
      <c r="B553" s="115"/>
      <c r="C553" s="160"/>
      <c r="D553" s="161" t="s">
        <v>75</v>
      </c>
      <c r="E553" s="162" t="s">
        <v>177</v>
      </c>
      <c r="F553" s="162" t="s">
        <v>178</v>
      </c>
      <c r="G553" s="160"/>
      <c r="H553" s="160"/>
      <c r="I553" s="160"/>
      <c r="J553" s="160"/>
      <c r="K553" s="163">
        <f>BK553</f>
        <v>0</v>
      </c>
      <c r="L553" s="160"/>
      <c r="M553" s="115"/>
      <c r="N553" s="119"/>
      <c r="Q553" s="120">
        <f>SUM(Q554:Q589)</f>
        <v>0</v>
      </c>
      <c r="R553" s="120">
        <f>SUM(R554:R589)</f>
        <v>0</v>
      </c>
      <c r="T553" s="121">
        <f>SUM(T554:T589)</f>
        <v>0</v>
      </c>
      <c r="V553" s="121">
        <f>SUM(V554:V589)</f>
        <v>0</v>
      </c>
      <c r="X553" s="121">
        <f>SUM(X554:X589)</f>
        <v>0</v>
      </c>
      <c r="Y553" s="122"/>
      <c r="AR553" s="116" t="s">
        <v>86</v>
      </c>
      <c r="AT553" s="123" t="s">
        <v>75</v>
      </c>
      <c r="AU553" s="123" t="s">
        <v>76</v>
      </c>
      <c r="AY553" s="116" t="s">
        <v>145</v>
      </c>
      <c r="BK553" s="124">
        <f>SUM(BK554:BK589)</f>
        <v>0</v>
      </c>
    </row>
    <row r="554" spans="2:65" s="1" customFormat="1" ht="16.5" customHeight="1">
      <c r="B554" s="127"/>
      <c r="C554" s="128"/>
      <c r="D554" s="128" t="s">
        <v>147</v>
      </c>
      <c r="E554" s="129"/>
      <c r="F554" s="130" t="s">
        <v>1301</v>
      </c>
      <c r="G554" s="131" t="s">
        <v>343</v>
      </c>
      <c r="H554" s="132">
        <v>2</v>
      </c>
      <c r="I554" s="133"/>
      <c r="J554" s="133"/>
      <c r="K554" s="133">
        <f>ROUND(P554*H554,2)</f>
        <v>0</v>
      </c>
      <c r="L554" s="130" t="s">
        <v>1</v>
      </c>
      <c r="M554" s="26"/>
      <c r="N554" s="134" t="s">
        <v>1</v>
      </c>
      <c r="O554" s="135" t="s">
        <v>39</v>
      </c>
      <c r="P554" s="136">
        <f>I554+J554</f>
        <v>0</v>
      </c>
      <c r="Q554" s="136">
        <f>ROUND(I554*H554,2)</f>
        <v>0</v>
      </c>
      <c r="R554" s="136">
        <f>ROUND(J554*H554,2)</f>
        <v>0</v>
      </c>
      <c r="S554" s="137">
        <v>0</v>
      </c>
      <c r="T554" s="137">
        <f>S554*H554</f>
        <v>0</v>
      </c>
      <c r="U554" s="137">
        <v>0</v>
      </c>
      <c r="V554" s="137">
        <f>U554*H554</f>
        <v>0</v>
      </c>
      <c r="W554" s="137">
        <v>0</v>
      </c>
      <c r="X554" s="137">
        <f>W554*H554</f>
        <v>0</v>
      </c>
      <c r="Y554" s="138" t="s">
        <v>1</v>
      </c>
      <c r="AR554" s="139" t="s">
        <v>179</v>
      </c>
      <c r="AT554" s="139" t="s">
        <v>147</v>
      </c>
      <c r="AU554" s="139" t="s">
        <v>84</v>
      </c>
      <c r="AY554" s="14" t="s">
        <v>145</v>
      </c>
      <c r="BE554" s="140">
        <f>IF(O554="základní",K554,0)</f>
        <v>0</v>
      </c>
      <c r="BF554" s="140">
        <f>IF(O554="snížená",K554,0)</f>
        <v>0</v>
      </c>
      <c r="BG554" s="140">
        <f>IF(O554="zákl. přenesená",K554,0)</f>
        <v>0</v>
      </c>
      <c r="BH554" s="140">
        <f>IF(O554="sníž. přenesená",K554,0)</f>
        <v>0</v>
      </c>
      <c r="BI554" s="140">
        <f>IF(O554="nulová",K554,0)</f>
        <v>0</v>
      </c>
      <c r="BJ554" s="14" t="s">
        <v>84</v>
      </c>
      <c r="BK554" s="140">
        <f>ROUND(P554*H554,2)</f>
        <v>0</v>
      </c>
      <c r="BL554" s="14" t="s">
        <v>179</v>
      </c>
      <c r="BM554" s="139" t="s">
        <v>180</v>
      </c>
    </row>
    <row r="555" spans="2:51" s="12" customFormat="1" ht="22.5">
      <c r="B555" s="141"/>
      <c r="D555" s="142" t="s">
        <v>151</v>
      </c>
      <c r="E555" s="143" t="s">
        <v>1</v>
      </c>
      <c r="F555" s="144" t="s">
        <v>1796</v>
      </c>
      <c r="H555" s="143" t="s">
        <v>1</v>
      </c>
      <c r="M555" s="141"/>
      <c r="N555" s="145"/>
      <c r="Y555" s="146"/>
      <c r="AT555" s="143" t="s">
        <v>151</v>
      </c>
      <c r="AU555" s="143" t="s">
        <v>84</v>
      </c>
      <c r="AV555" s="12" t="s">
        <v>84</v>
      </c>
      <c r="AW555" s="12" t="s">
        <v>4</v>
      </c>
      <c r="AX555" s="12" t="s">
        <v>76</v>
      </c>
      <c r="AY555" s="143" t="s">
        <v>145</v>
      </c>
    </row>
    <row r="556" spans="2:65" s="1" customFormat="1" ht="16.5" customHeight="1">
      <c r="B556" s="127"/>
      <c r="C556" s="128"/>
      <c r="D556" s="128" t="s">
        <v>147</v>
      </c>
      <c r="E556" s="129"/>
      <c r="F556" s="130" t="s">
        <v>1795</v>
      </c>
      <c r="G556" s="131" t="s">
        <v>343</v>
      </c>
      <c r="H556" s="132">
        <v>2</v>
      </c>
      <c r="I556" s="133"/>
      <c r="J556" s="133"/>
      <c r="K556" s="133">
        <f>ROUND(P556*H556,2)</f>
        <v>0</v>
      </c>
      <c r="L556" s="130" t="s">
        <v>1</v>
      </c>
      <c r="M556" s="26"/>
      <c r="N556" s="134" t="s">
        <v>1</v>
      </c>
      <c r="O556" s="135" t="s">
        <v>39</v>
      </c>
      <c r="P556" s="136">
        <f>I556+J556</f>
        <v>0</v>
      </c>
      <c r="Q556" s="136">
        <f>ROUND(I556*H556,2)</f>
        <v>0</v>
      </c>
      <c r="R556" s="136">
        <f>ROUND(J556*H556,2)</f>
        <v>0</v>
      </c>
      <c r="S556" s="137">
        <v>0</v>
      </c>
      <c r="T556" s="137">
        <f>S556*H556</f>
        <v>0</v>
      </c>
      <c r="U556" s="137">
        <v>0</v>
      </c>
      <c r="V556" s="137">
        <f>U556*H556</f>
        <v>0</v>
      </c>
      <c r="W556" s="137">
        <v>0</v>
      </c>
      <c r="X556" s="137">
        <f>W556*H556</f>
        <v>0</v>
      </c>
      <c r="Y556" s="138" t="s">
        <v>1</v>
      </c>
      <c r="AR556" s="139" t="s">
        <v>179</v>
      </c>
      <c r="AT556" s="139" t="s">
        <v>147</v>
      </c>
      <c r="AU556" s="139" t="s">
        <v>84</v>
      </c>
      <c r="AY556" s="14" t="s">
        <v>145</v>
      </c>
      <c r="BE556" s="140">
        <f>IF(O556="základní",K556,0)</f>
        <v>0</v>
      </c>
      <c r="BF556" s="140">
        <f>IF(O556="snížená",K556,0)</f>
        <v>0</v>
      </c>
      <c r="BG556" s="140">
        <f>IF(O556="zákl. přenesená",K556,0)</f>
        <v>0</v>
      </c>
      <c r="BH556" s="140">
        <f>IF(O556="sníž. přenesená",K556,0)</f>
        <v>0</v>
      </c>
      <c r="BI556" s="140">
        <f>IF(O556="nulová",K556,0)</f>
        <v>0</v>
      </c>
      <c r="BJ556" s="14" t="s">
        <v>84</v>
      </c>
      <c r="BK556" s="140">
        <f>ROUND(P556*H556,2)</f>
        <v>0</v>
      </c>
      <c r="BL556" s="14" t="s">
        <v>179</v>
      </c>
      <c r="BM556" s="139" t="s">
        <v>180</v>
      </c>
    </row>
    <row r="557" spans="2:65" s="1" customFormat="1" ht="48">
      <c r="B557" s="127"/>
      <c r="C557" s="128"/>
      <c r="D557" s="167" t="s">
        <v>147</v>
      </c>
      <c r="E557" s="168" t="s">
        <v>1550</v>
      </c>
      <c r="F557" s="169" t="s">
        <v>1551</v>
      </c>
      <c r="G557" s="170" t="s">
        <v>257</v>
      </c>
      <c r="H557" s="171">
        <v>56.16</v>
      </c>
      <c r="I557" s="133"/>
      <c r="J557" s="182"/>
      <c r="K557" s="133">
        <f>ROUND(P557*H557,2)</f>
        <v>0</v>
      </c>
      <c r="L557" s="130" t="s">
        <v>1</v>
      </c>
      <c r="M557" s="26"/>
      <c r="N557" s="134" t="s">
        <v>1</v>
      </c>
      <c r="O557" s="135" t="s">
        <v>39</v>
      </c>
      <c r="P557" s="136">
        <f>I557+J557</f>
        <v>0</v>
      </c>
      <c r="Q557" s="136">
        <f>ROUND(I557*H557,2)</f>
        <v>0</v>
      </c>
      <c r="R557" s="136">
        <f>ROUND(J557*H557,2)</f>
        <v>0</v>
      </c>
      <c r="S557" s="137">
        <v>0</v>
      </c>
      <c r="T557" s="137">
        <f>S557*H557</f>
        <v>0</v>
      </c>
      <c r="U557" s="137">
        <v>0</v>
      </c>
      <c r="V557" s="137">
        <f>U557*H557</f>
        <v>0</v>
      </c>
      <c r="W557" s="137">
        <v>0</v>
      </c>
      <c r="X557" s="137">
        <f>W557*H557</f>
        <v>0</v>
      </c>
      <c r="Y557" s="138" t="s">
        <v>1</v>
      </c>
      <c r="AR557" s="139" t="s">
        <v>149</v>
      </c>
      <c r="AT557" s="139" t="s">
        <v>147</v>
      </c>
      <c r="AU557" s="139" t="s">
        <v>86</v>
      </c>
      <c r="AY557" s="14" t="s">
        <v>145</v>
      </c>
      <c r="BE557" s="140">
        <f>IF(O557="základní",K557,0)</f>
        <v>0</v>
      </c>
      <c r="BF557" s="140">
        <f>IF(O557="snížená",K557,0)</f>
        <v>0</v>
      </c>
      <c r="BG557" s="140">
        <f>IF(O557="zákl. přenesená",K557,0)</f>
        <v>0</v>
      </c>
      <c r="BH557" s="140">
        <f>IF(O557="sníž. přenesená",K557,0)</f>
        <v>0</v>
      </c>
      <c r="BI557" s="140">
        <f>IF(O557="nulová",K557,0)</f>
        <v>0</v>
      </c>
      <c r="BJ557" s="14" t="s">
        <v>84</v>
      </c>
      <c r="BK557" s="140">
        <f>ROUND(P557*H557,2)</f>
        <v>0</v>
      </c>
      <c r="BL557" s="14" t="s">
        <v>149</v>
      </c>
      <c r="BM557" s="139" t="s">
        <v>223</v>
      </c>
    </row>
    <row r="558" spans="2:51" s="173" customFormat="1" ht="12">
      <c r="B558" s="174"/>
      <c r="D558" s="142" t="s">
        <v>151</v>
      </c>
      <c r="E558" s="172" t="s">
        <v>1</v>
      </c>
      <c r="F558" s="144" t="s">
        <v>1785</v>
      </c>
      <c r="G558" s="12"/>
      <c r="H558" s="143">
        <v>35.36</v>
      </c>
      <c r="M558" s="174"/>
      <c r="N558" s="175"/>
      <c r="X558" s="176"/>
      <c r="AT558" s="172" t="s">
        <v>151</v>
      </c>
      <c r="AU558" s="172" t="s">
        <v>84</v>
      </c>
      <c r="AV558" s="173" t="s">
        <v>86</v>
      </c>
      <c r="AW558" s="173" t="s">
        <v>4</v>
      </c>
      <c r="AX558" s="173" t="s">
        <v>76</v>
      </c>
      <c r="AY558" s="172" t="s">
        <v>145</v>
      </c>
    </row>
    <row r="559" spans="2:51" s="173" customFormat="1" ht="12">
      <c r="B559" s="174"/>
      <c r="D559" s="142" t="s">
        <v>151</v>
      </c>
      <c r="E559" s="172" t="s">
        <v>1</v>
      </c>
      <c r="F559" s="144" t="s">
        <v>1784</v>
      </c>
      <c r="G559" s="12"/>
      <c r="H559" s="143">
        <v>18.72</v>
      </c>
      <c r="M559" s="174"/>
      <c r="N559" s="175"/>
      <c r="X559" s="176"/>
      <c r="AT559" s="172" t="s">
        <v>151</v>
      </c>
      <c r="AU559" s="172" t="s">
        <v>84</v>
      </c>
      <c r="AV559" s="173" t="s">
        <v>86</v>
      </c>
      <c r="AW559" s="173" t="s">
        <v>4</v>
      </c>
      <c r="AX559" s="173" t="s">
        <v>76</v>
      </c>
      <c r="AY559" s="172" t="s">
        <v>145</v>
      </c>
    </row>
    <row r="560" spans="2:51" s="173" customFormat="1" ht="12">
      <c r="B560" s="174"/>
      <c r="D560" s="142" t="s">
        <v>151</v>
      </c>
      <c r="E560" s="172" t="s">
        <v>1</v>
      </c>
      <c r="F560" s="144" t="s">
        <v>1786</v>
      </c>
      <c r="G560" s="12"/>
      <c r="H560" s="143">
        <v>2.08</v>
      </c>
      <c r="M560" s="174"/>
      <c r="N560" s="175"/>
      <c r="X560" s="176"/>
      <c r="AT560" s="172" t="s">
        <v>151</v>
      </c>
      <c r="AU560" s="172" t="s">
        <v>84</v>
      </c>
      <c r="AV560" s="173" t="s">
        <v>86</v>
      </c>
      <c r="AW560" s="173" t="s">
        <v>4</v>
      </c>
      <c r="AX560" s="173" t="s">
        <v>76</v>
      </c>
      <c r="AY560" s="172" t="s">
        <v>145</v>
      </c>
    </row>
    <row r="561" spans="2:51" s="177" customFormat="1" ht="12">
      <c r="B561" s="178"/>
      <c r="D561" s="142" t="s">
        <v>151</v>
      </c>
      <c r="E561" s="179" t="s">
        <v>1</v>
      </c>
      <c r="F561" s="144" t="s">
        <v>1559</v>
      </c>
      <c r="G561" s="12"/>
      <c r="H561" s="143">
        <v>56.16</v>
      </c>
      <c r="M561" s="178"/>
      <c r="N561" s="180"/>
      <c r="X561" s="181"/>
      <c r="AT561" s="179" t="s">
        <v>151</v>
      </c>
      <c r="AU561" s="179" t="s">
        <v>84</v>
      </c>
      <c r="AV561" s="177" t="s">
        <v>149</v>
      </c>
      <c r="AW561" s="177" t="s">
        <v>4</v>
      </c>
      <c r="AX561" s="177" t="s">
        <v>84</v>
      </c>
      <c r="AY561" s="179" t="s">
        <v>145</v>
      </c>
    </row>
    <row r="562" spans="2:65" s="1" customFormat="1" ht="48">
      <c r="B562" s="127"/>
      <c r="C562" s="128"/>
      <c r="D562" s="167" t="s">
        <v>147</v>
      </c>
      <c r="E562" s="168" t="s">
        <v>1560</v>
      </c>
      <c r="F562" s="169" t="s">
        <v>1561</v>
      </c>
      <c r="G562" s="170" t="s">
        <v>257</v>
      </c>
      <c r="H562" s="171">
        <v>56.16</v>
      </c>
      <c r="I562" s="133"/>
      <c r="J562" s="182"/>
      <c r="K562" s="133">
        <f>ROUND(P562*H562,2)</f>
        <v>0</v>
      </c>
      <c r="L562" s="130" t="s">
        <v>1</v>
      </c>
      <c r="M562" s="26"/>
      <c r="N562" s="134" t="s">
        <v>1</v>
      </c>
      <c r="O562" s="135" t="s">
        <v>39</v>
      </c>
      <c r="P562" s="136">
        <f>I562+J562</f>
        <v>0</v>
      </c>
      <c r="Q562" s="136">
        <f>ROUND(I562*H562,2)</f>
        <v>0</v>
      </c>
      <c r="R562" s="136">
        <f>ROUND(J562*H562,2)</f>
        <v>0</v>
      </c>
      <c r="S562" s="137">
        <v>0</v>
      </c>
      <c r="T562" s="137">
        <f>S562*H562</f>
        <v>0</v>
      </c>
      <c r="U562" s="137">
        <v>0</v>
      </c>
      <c r="V562" s="137">
        <f>U562*H562</f>
        <v>0</v>
      </c>
      <c r="W562" s="137">
        <v>0</v>
      </c>
      <c r="X562" s="137">
        <f>W562*H562</f>
        <v>0</v>
      </c>
      <c r="Y562" s="138" t="s">
        <v>1</v>
      </c>
      <c r="AR562" s="139" t="s">
        <v>149</v>
      </c>
      <c r="AT562" s="139" t="s">
        <v>147</v>
      </c>
      <c r="AU562" s="139" t="s">
        <v>86</v>
      </c>
      <c r="AY562" s="14" t="s">
        <v>145</v>
      </c>
      <c r="BE562" s="140">
        <f>IF(O562="základní",K562,0)</f>
        <v>0</v>
      </c>
      <c r="BF562" s="140">
        <f>IF(O562="snížená",K562,0)</f>
        <v>0</v>
      </c>
      <c r="BG562" s="140">
        <f>IF(O562="zákl. přenesená",K562,0)</f>
        <v>0</v>
      </c>
      <c r="BH562" s="140">
        <f>IF(O562="sníž. přenesená",K562,0)</f>
        <v>0</v>
      </c>
      <c r="BI562" s="140">
        <f>IF(O562="nulová",K562,0)</f>
        <v>0</v>
      </c>
      <c r="BJ562" s="14" t="s">
        <v>84</v>
      </c>
      <c r="BK562" s="140">
        <f>ROUND(P562*H562,2)</f>
        <v>0</v>
      </c>
      <c r="BL562" s="14" t="s">
        <v>149</v>
      </c>
      <c r="BM562" s="139" t="s">
        <v>223</v>
      </c>
    </row>
    <row r="563" spans="2:65" s="1" customFormat="1" ht="36">
      <c r="B563" s="127"/>
      <c r="C563" s="128"/>
      <c r="D563" s="167" t="s">
        <v>147</v>
      </c>
      <c r="E563" s="168" t="s">
        <v>1568</v>
      </c>
      <c r="F563" s="169" t="s">
        <v>1569</v>
      </c>
      <c r="G563" s="170" t="s">
        <v>257</v>
      </c>
      <c r="H563" s="171">
        <v>56.16</v>
      </c>
      <c r="I563" s="133"/>
      <c r="J563" s="182"/>
      <c r="K563" s="133">
        <f>ROUND(P563*H563,2)</f>
        <v>0</v>
      </c>
      <c r="L563" s="130" t="s">
        <v>1</v>
      </c>
      <c r="M563" s="26"/>
      <c r="N563" s="134" t="s">
        <v>1</v>
      </c>
      <c r="O563" s="135" t="s">
        <v>39</v>
      </c>
      <c r="P563" s="136">
        <f>I563+J563</f>
        <v>0</v>
      </c>
      <c r="Q563" s="136">
        <f>ROUND(I563*H563,2)</f>
        <v>0</v>
      </c>
      <c r="R563" s="136">
        <f>ROUND(J563*H563,2)</f>
        <v>0</v>
      </c>
      <c r="S563" s="137">
        <v>0</v>
      </c>
      <c r="T563" s="137">
        <f>S563*H563</f>
        <v>0</v>
      </c>
      <c r="U563" s="137">
        <v>0</v>
      </c>
      <c r="V563" s="137">
        <f>U563*H563</f>
        <v>0</v>
      </c>
      <c r="W563" s="137">
        <v>0</v>
      </c>
      <c r="X563" s="137">
        <f>W563*H563</f>
        <v>0</v>
      </c>
      <c r="Y563" s="138" t="s">
        <v>1</v>
      </c>
      <c r="AR563" s="139" t="s">
        <v>149</v>
      </c>
      <c r="AT563" s="139" t="s">
        <v>147</v>
      </c>
      <c r="AU563" s="139" t="s">
        <v>86</v>
      </c>
      <c r="AY563" s="14" t="s">
        <v>145</v>
      </c>
      <c r="BE563" s="140">
        <f>IF(O563="základní",K563,0)</f>
        <v>0</v>
      </c>
      <c r="BF563" s="140">
        <f>IF(O563="snížená",K563,0)</f>
        <v>0</v>
      </c>
      <c r="BG563" s="140">
        <f>IF(O563="zákl. přenesená",K563,0)</f>
        <v>0</v>
      </c>
      <c r="BH563" s="140">
        <f>IF(O563="sníž. přenesená",K563,0)</f>
        <v>0</v>
      </c>
      <c r="BI563" s="140">
        <f>IF(O563="nulová",K563,0)</f>
        <v>0</v>
      </c>
      <c r="BJ563" s="14" t="s">
        <v>84</v>
      </c>
      <c r="BK563" s="140">
        <f>ROUND(P563*H563,2)</f>
        <v>0</v>
      </c>
      <c r="BL563" s="14" t="s">
        <v>149</v>
      </c>
      <c r="BM563" s="139" t="s">
        <v>223</v>
      </c>
    </row>
    <row r="564" spans="2:65" s="1" customFormat="1" ht="48">
      <c r="B564" s="127"/>
      <c r="C564" s="128"/>
      <c r="D564" s="167" t="s">
        <v>147</v>
      </c>
      <c r="E564" s="168" t="s">
        <v>1570</v>
      </c>
      <c r="F564" s="169" t="s">
        <v>1571</v>
      </c>
      <c r="G564" s="170" t="s">
        <v>257</v>
      </c>
      <c r="H564" s="171">
        <v>56.16</v>
      </c>
      <c r="I564" s="133"/>
      <c r="J564" s="133"/>
      <c r="K564" s="133">
        <f>ROUND(P564*H564,2)</f>
        <v>0</v>
      </c>
      <c r="L564" s="130" t="s">
        <v>1</v>
      </c>
      <c r="M564" s="26"/>
      <c r="N564" s="134" t="s">
        <v>1</v>
      </c>
      <c r="O564" s="135" t="s">
        <v>39</v>
      </c>
      <c r="P564" s="136">
        <f>I564+J564</f>
        <v>0</v>
      </c>
      <c r="Q564" s="136">
        <f>ROUND(I564*H564,2)</f>
        <v>0</v>
      </c>
      <c r="R564" s="136">
        <f>ROUND(J564*H564,2)</f>
        <v>0</v>
      </c>
      <c r="S564" s="137">
        <v>0</v>
      </c>
      <c r="T564" s="137">
        <f>S564*H564</f>
        <v>0</v>
      </c>
      <c r="U564" s="137">
        <v>0</v>
      </c>
      <c r="V564" s="137">
        <f>U564*H564</f>
        <v>0</v>
      </c>
      <c r="W564" s="137">
        <v>0</v>
      </c>
      <c r="X564" s="137">
        <f>W564*H564</f>
        <v>0</v>
      </c>
      <c r="Y564" s="138" t="s">
        <v>1</v>
      </c>
      <c r="AR564" s="139" t="s">
        <v>179</v>
      </c>
      <c r="AT564" s="139" t="s">
        <v>147</v>
      </c>
      <c r="AU564" s="139" t="s">
        <v>84</v>
      </c>
      <c r="AY564" s="14" t="s">
        <v>145</v>
      </c>
      <c r="BE564" s="140">
        <f>IF(O564="základní",K564,0)</f>
        <v>0</v>
      </c>
      <c r="BF564" s="140">
        <f>IF(O564="snížená",K564,0)</f>
        <v>0</v>
      </c>
      <c r="BG564" s="140">
        <f>IF(O564="zákl. přenesená",K564,0)</f>
        <v>0</v>
      </c>
      <c r="BH564" s="140">
        <f>IF(O564="sníž. přenesená",K564,0)</f>
        <v>0</v>
      </c>
      <c r="BI564" s="140">
        <f>IF(O564="nulová",K564,0)</f>
        <v>0</v>
      </c>
      <c r="BJ564" s="14" t="s">
        <v>84</v>
      </c>
      <c r="BK564" s="140">
        <f>ROUND(P564*H564,2)</f>
        <v>0</v>
      </c>
      <c r="BL564" s="14" t="s">
        <v>179</v>
      </c>
      <c r="BM564" s="139" t="s">
        <v>181</v>
      </c>
    </row>
    <row r="565" spans="2:51" s="173" customFormat="1" ht="12">
      <c r="B565" s="174"/>
      <c r="D565" s="142" t="s">
        <v>151</v>
      </c>
      <c r="E565" s="172" t="s">
        <v>1</v>
      </c>
      <c r="F565" s="144" t="s">
        <v>1787</v>
      </c>
      <c r="G565" s="12"/>
      <c r="H565" s="143">
        <v>56.16</v>
      </c>
      <c r="M565" s="174"/>
      <c r="N565" s="175"/>
      <c r="X565" s="176"/>
      <c r="AT565" s="172" t="s">
        <v>151</v>
      </c>
      <c r="AU565" s="172" t="s">
        <v>84</v>
      </c>
      <c r="AV565" s="173" t="s">
        <v>86</v>
      </c>
      <c r="AW565" s="173" t="s">
        <v>4</v>
      </c>
      <c r="AX565" s="173" t="s">
        <v>76</v>
      </c>
      <c r="AY565" s="172" t="s">
        <v>145</v>
      </c>
    </row>
    <row r="566" spans="2:65" s="1" customFormat="1" ht="72">
      <c r="B566" s="127"/>
      <c r="C566" s="128"/>
      <c r="D566" s="167" t="s">
        <v>147</v>
      </c>
      <c r="E566" s="168" t="s">
        <v>1574</v>
      </c>
      <c r="F566" s="169" t="s">
        <v>1575</v>
      </c>
      <c r="G566" s="170" t="s">
        <v>257</v>
      </c>
      <c r="H566" s="171">
        <v>12.96</v>
      </c>
      <c r="I566" s="133"/>
      <c r="J566" s="133"/>
      <c r="K566" s="133">
        <f>ROUND(P566*H566,2)</f>
        <v>0</v>
      </c>
      <c r="L566" s="130" t="s">
        <v>1</v>
      </c>
      <c r="M566" s="26"/>
      <c r="N566" s="134" t="s">
        <v>1</v>
      </c>
      <c r="O566" s="135" t="s">
        <v>39</v>
      </c>
      <c r="P566" s="136">
        <f>I566+J566</f>
        <v>0</v>
      </c>
      <c r="Q566" s="136">
        <f>ROUND(I566*H566,2)</f>
        <v>0</v>
      </c>
      <c r="R566" s="136">
        <f>ROUND(J566*H566,2)</f>
        <v>0</v>
      </c>
      <c r="S566" s="137">
        <v>0</v>
      </c>
      <c r="T566" s="137">
        <f>S566*H566</f>
        <v>0</v>
      </c>
      <c r="U566" s="137">
        <v>0</v>
      </c>
      <c r="V566" s="137">
        <f>U566*H566</f>
        <v>0</v>
      </c>
      <c r="W566" s="137">
        <v>0</v>
      </c>
      <c r="X566" s="137">
        <f>W566*H566</f>
        <v>0</v>
      </c>
      <c r="Y566" s="138" t="s">
        <v>1</v>
      </c>
      <c r="AR566" s="139" t="s">
        <v>179</v>
      </c>
      <c r="AT566" s="139" t="s">
        <v>147</v>
      </c>
      <c r="AU566" s="139" t="s">
        <v>84</v>
      </c>
      <c r="AY566" s="14" t="s">
        <v>145</v>
      </c>
      <c r="BE566" s="140">
        <f>IF(O566="základní",K566,0)</f>
        <v>0</v>
      </c>
      <c r="BF566" s="140">
        <f>IF(O566="snížená",K566,0)</f>
        <v>0</v>
      </c>
      <c r="BG566" s="140">
        <f>IF(O566="zákl. přenesená",K566,0)</f>
        <v>0</v>
      </c>
      <c r="BH566" s="140">
        <f>IF(O566="sníž. přenesená",K566,0)</f>
        <v>0</v>
      </c>
      <c r="BI566" s="140">
        <f>IF(O566="nulová",K566,0)</f>
        <v>0</v>
      </c>
      <c r="BJ566" s="14" t="s">
        <v>84</v>
      </c>
      <c r="BK566" s="140">
        <f>ROUND(P566*H566,2)</f>
        <v>0</v>
      </c>
      <c r="BL566" s="14" t="s">
        <v>179</v>
      </c>
      <c r="BM566" s="139" t="s">
        <v>181</v>
      </c>
    </row>
    <row r="567" spans="2:51" s="173" customFormat="1" ht="12">
      <c r="B567" s="174"/>
      <c r="D567" s="142" t="s">
        <v>151</v>
      </c>
      <c r="E567" s="172" t="s">
        <v>1</v>
      </c>
      <c r="F567" s="144" t="s">
        <v>1788</v>
      </c>
      <c r="G567" s="12"/>
      <c r="H567" s="143">
        <v>8.16</v>
      </c>
      <c r="M567" s="174"/>
      <c r="N567" s="175"/>
      <c r="X567" s="176"/>
      <c r="AT567" s="172" t="s">
        <v>151</v>
      </c>
      <c r="AU567" s="172" t="s">
        <v>84</v>
      </c>
      <c r="AV567" s="173" t="s">
        <v>86</v>
      </c>
      <c r="AW567" s="173" t="s">
        <v>4</v>
      </c>
      <c r="AX567" s="173" t="s">
        <v>76</v>
      </c>
      <c r="AY567" s="172" t="s">
        <v>145</v>
      </c>
    </row>
    <row r="568" spans="2:51" s="173" customFormat="1" ht="12">
      <c r="B568" s="174"/>
      <c r="D568" s="142" t="s">
        <v>151</v>
      </c>
      <c r="E568" s="172" t="s">
        <v>1</v>
      </c>
      <c r="F568" s="144" t="s">
        <v>1789</v>
      </c>
      <c r="G568" s="12"/>
      <c r="H568" s="143">
        <v>4.32</v>
      </c>
      <c r="M568" s="174"/>
      <c r="N568" s="175"/>
      <c r="X568" s="176"/>
      <c r="AT568" s="172" t="s">
        <v>151</v>
      </c>
      <c r="AU568" s="172" t="s">
        <v>84</v>
      </c>
      <c r="AV568" s="173" t="s">
        <v>86</v>
      </c>
      <c r="AW568" s="173" t="s">
        <v>4</v>
      </c>
      <c r="AX568" s="173" t="s">
        <v>76</v>
      </c>
      <c r="AY568" s="172" t="s">
        <v>145</v>
      </c>
    </row>
    <row r="569" spans="2:51" s="173" customFormat="1" ht="12">
      <c r="B569" s="174"/>
      <c r="D569" s="142" t="s">
        <v>151</v>
      </c>
      <c r="E569" s="172" t="s">
        <v>1</v>
      </c>
      <c r="F569" s="144" t="s">
        <v>1790</v>
      </c>
      <c r="G569" s="12"/>
      <c r="H569" s="143">
        <v>0.48</v>
      </c>
      <c r="M569" s="174"/>
      <c r="N569" s="175"/>
      <c r="X569" s="176"/>
      <c r="AT569" s="172" t="s">
        <v>151</v>
      </c>
      <c r="AU569" s="172" t="s">
        <v>84</v>
      </c>
      <c r="AV569" s="173" t="s">
        <v>86</v>
      </c>
      <c r="AW569" s="173" t="s">
        <v>4</v>
      </c>
      <c r="AX569" s="173" t="s">
        <v>76</v>
      </c>
      <c r="AY569" s="172" t="s">
        <v>145</v>
      </c>
    </row>
    <row r="570" spans="2:51" s="177" customFormat="1" ht="12">
      <c r="B570" s="178"/>
      <c r="D570" s="142" t="s">
        <v>151</v>
      </c>
      <c r="E570" s="179" t="s">
        <v>1</v>
      </c>
      <c r="F570" s="144" t="s">
        <v>1559</v>
      </c>
      <c r="G570" s="12"/>
      <c r="H570" s="143">
        <v>12.96</v>
      </c>
      <c r="M570" s="178"/>
      <c r="N570" s="180"/>
      <c r="X570" s="181"/>
      <c r="AT570" s="179" t="s">
        <v>151</v>
      </c>
      <c r="AU570" s="179" t="s">
        <v>84</v>
      </c>
      <c r="AV570" s="177" t="s">
        <v>149</v>
      </c>
      <c r="AW570" s="177" t="s">
        <v>4</v>
      </c>
      <c r="AX570" s="177" t="s">
        <v>84</v>
      </c>
      <c r="AY570" s="179" t="s">
        <v>145</v>
      </c>
    </row>
    <row r="571" spans="2:65" s="1" customFormat="1" ht="16.5" customHeight="1">
      <c r="B571" s="127"/>
      <c r="C571" s="128"/>
      <c r="D571" s="167" t="s">
        <v>1360</v>
      </c>
      <c r="E571" s="168" t="s">
        <v>1599</v>
      </c>
      <c r="F571" s="169" t="s">
        <v>1600</v>
      </c>
      <c r="G571" s="170" t="s">
        <v>271</v>
      </c>
      <c r="H571" s="171">
        <v>25.92</v>
      </c>
      <c r="I571" s="133"/>
      <c r="J571" s="133"/>
      <c r="K571" s="133">
        <f>ROUND(P571*H571,2)</f>
        <v>0</v>
      </c>
      <c r="L571" s="130" t="s">
        <v>1</v>
      </c>
      <c r="M571" s="26"/>
      <c r="N571" s="134" t="s">
        <v>1</v>
      </c>
      <c r="O571" s="135" t="s">
        <v>39</v>
      </c>
      <c r="P571" s="136">
        <f>I571+J571</f>
        <v>0</v>
      </c>
      <c r="Q571" s="136">
        <f>ROUND(I571*H571,2)</f>
        <v>0</v>
      </c>
      <c r="R571" s="136">
        <f>ROUND(J571*H571,2)</f>
        <v>0</v>
      </c>
      <c r="S571" s="137">
        <v>0</v>
      </c>
      <c r="T571" s="137">
        <f>S571*H571</f>
        <v>0</v>
      </c>
      <c r="U571" s="137">
        <v>0</v>
      </c>
      <c r="V571" s="137">
        <f>U571*H571</f>
        <v>0</v>
      </c>
      <c r="W571" s="137">
        <v>0</v>
      </c>
      <c r="X571" s="137">
        <f>W571*H571</f>
        <v>0</v>
      </c>
      <c r="Y571" s="138" t="s">
        <v>1</v>
      </c>
      <c r="AR571" s="139" t="s">
        <v>179</v>
      </c>
      <c r="AT571" s="139" t="s">
        <v>147</v>
      </c>
      <c r="AU571" s="139" t="s">
        <v>84</v>
      </c>
      <c r="AY571" s="14" t="s">
        <v>145</v>
      </c>
      <c r="BE571" s="140">
        <f>IF(O571="základní",K571,0)</f>
        <v>0</v>
      </c>
      <c r="BF571" s="140">
        <f>IF(O571="snížená",K571,0)</f>
        <v>0</v>
      </c>
      <c r="BG571" s="140">
        <f>IF(O571="zákl. přenesená",K571,0)</f>
        <v>0</v>
      </c>
      <c r="BH571" s="140">
        <f>IF(O571="sníž. přenesená",K571,0)</f>
        <v>0</v>
      </c>
      <c r="BI571" s="140">
        <f>IF(O571="nulová",K571,0)</f>
        <v>0</v>
      </c>
      <c r="BJ571" s="14" t="s">
        <v>84</v>
      </c>
      <c r="BK571" s="140">
        <f>ROUND(P571*H571,2)</f>
        <v>0</v>
      </c>
      <c r="BL571" s="14" t="s">
        <v>179</v>
      </c>
      <c r="BM571" s="139" t="s">
        <v>181</v>
      </c>
    </row>
    <row r="572" spans="2:51" s="173" customFormat="1" ht="12">
      <c r="B572" s="174"/>
      <c r="D572" s="142" t="s">
        <v>151</v>
      </c>
      <c r="E572" s="172" t="s">
        <v>1</v>
      </c>
      <c r="F572" s="12" t="s">
        <v>1791</v>
      </c>
      <c r="G572" s="143"/>
      <c r="H572" s="144">
        <v>25.92</v>
      </c>
      <c r="M572" s="174"/>
      <c r="N572" s="175"/>
      <c r="X572" s="176"/>
      <c r="AT572" s="172" t="s">
        <v>151</v>
      </c>
      <c r="AU572" s="172" t="s">
        <v>84</v>
      </c>
      <c r="AV572" s="173" t="s">
        <v>86</v>
      </c>
      <c r="AW572" s="173" t="s">
        <v>4</v>
      </c>
      <c r="AX572" s="173" t="s">
        <v>76</v>
      </c>
      <c r="AY572" s="172" t="s">
        <v>145</v>
      </c>
    </row>
    <row r="573" spans="2:65" s="1" customFormat="1" ht="72">
      <c r="B573" s="127"/>
      <c r="C573" s="128"/>
      <c r="D573" s="167" t="s">
        <v>147</v>
      </c>
      <c r="E573" s="168" t="s">
        <v>1582</v>
      </c>
      <c r="F573" s="169" t="s">
        <v>1583</v>
      </c>
      <c r="G573" s="170" t="s">
        <v>257</v>
      </c>
      <c r="H573" s="171">
        <v>12.96</v>
      </c>
      <c r="I573" s="133"/>
      <c r="J573" s="133"/>
      <c r="K573" s="133">
        <f>ROUND(P573*H573,2)</f>
        <v>0</v>
      </c>
      <c r="L573" s="130" t="s">
        <v>1</v>
      </c>
      <c r="M573" s="26"/>
      <c r="N573" s="134" t="s">
        <v>1</v>
      </c>
      <c r="O573" s="135" t="s">
        <v>39</v>
      </c>
      <c r="P573" s="136">
        <f>I573+J573</f>
        <v>0</v>
      </c>
      <c r="Q573" s="136">
        <f>ROUND(I573*H573,2)</f>
        <v>0</v>
      </c>
      <c r="R573" s="136">
        <f>ROUND(J573*H573,2)</f>
        <v>0</v>
      </c>
      <c r="S573" s="137">
        <v>0</v>
      </c>
      <c r="T573" s="137">
        <f>S573*H573</f>
        <v>0</v>
      </c>
      <c r="U573" s="137">
        <v>0</v>
      </c>
      <c r="V573" s="137">
        <f>U573*H573</f>
        <v>0</v>
      </c>
      <c r="W573" s="137">
        <v>0</v>
      </c>
      <c r="X573" s="137">
        <f>W573*H573</f>
        <v>0</v>
      </c>
      <c r="Y573" s="138" t="s">
        <v>1</v>
      </c>
      <c r="AR573" s="139" t="s">
        <v>179</v>
      </c>
      <c r="AT573" s="139" t="s">
        <v>147</v>
      </c>
      <c r="AU573" s="139" t="s">
        <v>84</v>
      </c>
      <c r="AY573" s="14" t="s">
        <v>145</v>
      </c>
      <c r="BE573" s="140">
        <f>IF(O573="základní",K573,0)</f>
        <v>0</v>
      </c>
      <c r="BF573" s="140">
        <f>IF(O573="snížená",K573,0)</f>
        <v>0</v>
      </c>
      <c r="BG573" s="140">
        <f>IF(O573="zákl. přenesená",K573,0)</f>
        <v>0</v>
      </c>
      <c r="BH573" s="140">
        <f>IF(O573="sníž. přenesená",K573,0)</f>
        <v>0</v>
      </c>
      <c r="BI573" s="140">
        <f>IF(O573="nulová",K573,0)</f>
        <v>0</v>
      </c>
      <c r="BJ573" s="14" t="s">
        <v>84</v>
      </c>
      <c r="BK573" s="140">
        <f>ROUND(P573*H573,2)</f>
        <v>0</v>
      </c>
      <c r="BL573" s="14" t="s">
        <v>179</v>
      </c>
      <c r="BM573" s="139" t="s">
        <v>181</v>
      </c>
    </row>
    <row r="574" spans="2:65" s="1" customFormat="1" ht="24">
      <c r="B574" s="127"/>
      <c r="C574" s="128"/>
      <c r="D574" s="167" t="s">
        <v>147</v>
      </c>
      <c r="E574" s="168" t="s">
        <v>1584</v>
      </c>
      <c r="F574" s="169" t="s">
        <v>1585</v>
      </c>
      <c r="G574" s="170" t="s">
        <v>257</v>
      </c>
      <c r="H574" s="171">
        <v>4.32</v>
      </c>
      <c r="I574" s="133"/>
      <c r="J574" s="133"/>
      <c r="K574" s="133">
        <f>ROUND(P574*H574,2)</f>
        <v>0</v>
      </c>
      <c r="L574" s="130" t="s">
        <v>1</v>
      </c>
      <c r="M574" s="26"/>
      <c r="N574" s="134" t="s">
        <v>1</v>
      </c>
      <c r="O574" s="135" t="s">
        <v>39</v>
      </c>
      <c r="P574" s="136">
        <f>I574+J574</f>
        <v>0</v>
      </c>
      <c r="Q574" s="136">
        <f>ROUND(I574*H574,2)</f>
        <v>0</v>
      </c>
      <c r="R574" s="136">
        <f>ROUND(J574*H574,2)</f>
        <v>0</v>
      </c>
      <c r="S574" s="137">
        <v>0</v>
      </c>
      <c r="T574" s="137">
        <f>S574*H574</f>
        <v>0</v>
      </c>
      <c r="U574" s="137">
        <v>0</v>
      </c>
      <c r="V574" s="137">
        <f>U574*H574</f>
        <v>0</v>
      </c>
      <c r="W574" s="137">
        <v>0</v>
      </c>
      <c r="X574" s="137">
        <f>W574*H574</f>
        <v>0</v>
      </c>
      <c r="Y574" s="138" t="s">
        <v>1</v>
      </c>
      <c r="AR574" s="139" t="s">
        <v>179</v>
      </c>
      <c r="AT574" s="139" t="s">
        <v>147</v>
      </c>
      <c r="AU574" s="139" t="s">
        <v>84</v>
      </c>
      <c r="AY574" s="14" t="s">
        <v>145</v>
      </c>
      <c r="BE574" s="140">
        <f>IF(O574="základní",K574,0)</f>
        <v>0</v>
      </c>
      <c r="BF574" s="140">
        <f>IF(O574="snížená",K574,0)</f>
        <v>0</v>
      </c>
      <c r="BG574" s="140">
        <f>IF(O574="zákl. přenesená",K574,0)</f>
        <v>0</v>
      </c>
      <c r="BH574" s="140">
        <f>IF(O574="sníž. přenesená",K574,0)</f>
        <v>0</v>
      </c>
      <c r="BI574" s="140">
        <f>IF(O574="nulová",K574,0)</f>
        <v>0</v>
      </c>
      <c r="BJ574" s="14" t="s">
        <v>84</v>
      </c>
      <c r="BK574" s="140">
        <f>ROUND(P574*H574,2)</f>
        <v>0</v>
      </c>
      <c r="BL574" s="14" t="s">
        <v>179</v>
      </c>
      <c r="BM574" s="139" t="s">
        <v>181</v>
      </c>
    </row>
    <row r="575" spans="2:51" s="173" customFormat="1" ht="12">
      <c r="B575" s="174"/>
      <c r="D575" s="142" t="s">
        <v>151</v>
      </c>
      <c r="E575" s="172" t="s">
        <v>1</v>
      </c>
      <c r="F575" s="144" t="s">
        <v>1792</v>
      </c>
      <c r="G575" s="12"/>
      <c r="H575" s="143">
        <v>2.72</v>
      </c>
      <c r="M575" s="174"/>
      <c r="N575" s="175"/>
      <c r="X575" s="176"/>
      <c r="AT575" s="172" t="s">
        <v>151</v>
      </c>
      <c r="AU575" s="172" t="s">
        <v>84</v>
      </c>
      <c r="AV575" s="173" t="s">
        <v>86</v>
      </c>
      <c r="AW575" s="173" t="s">
        <v>4</v>
      </c>
      <c r="AX575" s="173" t="s">
        <v>76</v>
      </c>
      <c r="AY575" s="172" t="s">
        <v>145</v>
      </c>
    </row>
    <row r="576" spans="2:51" s="173" customFormat="1" ht="12">
      <c r="B576" s="174"/>
      <c r="D576" s="142" t="s">
        <v>151</v>
      </c>
      <c r="E576" s="172" t="s">
        <v>1</v>
      </c>
      <c r="F576" s="144" t="s">
        <v>1793</v>
      </c>
      <c r="G576" s="12"/>
      <c r="H576" s="143">
        <v>1.44</v>
      </c>
      <c r="M576" s="174"/>
      <c r="N576" s="175"/>
      <c r="X576" s="176"/>
      <c r="AT576" s="172" t="s">
        <v>151</v>
      </c>
      <c r="AU576" s="172" t="s">
        <v>84</v>
      </c>
      <c r="AV576" s="173" t="s">
        <v>86</v>
      </c>
      <c r="AW576" s="173" t="s">
        <v>4</v>
      </c>
      <c r="AX576" s="173" t="s">
        <v>76</v>
      </c>
      <c r="AY576" s="172" t="s">
        <v>145</v>
      </c>
    </row>
    <row r="577" spans="2:51" s="173" customFormat="1" ht="12">
      <c r="B577" s="174"/>
      <c r="D577" s="142" t="s">
        <v>151</v>
      </c>
      <c r="E577" s="172" t="s">
        <v>1</v>
      </c>
      <c r="F577" s="144" t="s">
        <v>1794</v>
      </c>
      <c r="G577" s="12"/>
      <c r="H577" s="143">
        <v>0.16</v>
      </c>
      <c r="M577" s="174"/>
      <c r="N577" s="175"/>
      <c r="X577" s="176"/>
      <c r="AT577" s="172" t="s">
        <v>151</v>
      </c>
      <c r="AU577" s="172" t="s">
        <v>84</v>
      </c>
      <c r="AV577" s="173" t="s">
        <v>86</v>
      </c>
      <c r="AW577" s="173" t="s">
        <v>4</v>
      </c>
      <c r="AX577" s="173" t="s">
        <v>76</v>
      </c>
      <c r="AY577" s="172" t="s">
        <v>145</v>
      </c>
    </row>
    <row r="578" spans="2:51" s="177" customFormat="1" ht="12">
      <c r="B578" s="178"/>
      <c r="D578" s="142" t="s">
        <v>151</v>
      </c>
      <c r="E578" s="179" t="s">
        <v>1</v>
      </c>
      <c r="F578" s="144" t="s">
        <v>1559</v>
      </c>
      <c r="G578" s="12"/>
      <c r="H578" s="143">
        <v>4.32</v>
      </c>
      <c r="M578" s="178"/>
      <c r="N578" s="180"/>
      <c r="X578" s="181"/>
      <c r="AT578" s="179" t="s">
        <v>151</v>
      </c>
      <c r="AU578" s="179" t="s">
        <v>84</v>
      </c>
      <c r="AV578" s="177" t="s">
        <v>149</v>
      </c>
      <c r="AW578" s="177" t="s">
        <v>4</v>
      </c>
      <c r="AX578" s="177" t="s">
        <v>84</v>
      </c>
      <c r="AY578" s="179" t="s">
        <v>145</v>
      </c>
    </row>
    <row r="579" spans="2:65" s="1" customFormat="1" ht="24">
      <c r="B579" s="127"/>
      <c r="C579" s="128"/>
      <c r="D579" s="167" t="s">
        <v>147</v>
      </c>
      <c r="E579" s="168" t="s">
        <v>1592</v>
      </c>
      <c r="F579" s="169" t="s">
        <v>1593</v>
      </c>
      <c r="G579" s="170" t="s">
        <v>458</v>
      </c>
      <c r="H579" s="171">
        <v>54</v>
      </c>
      <c r="I579" s="133"/>
      <c r="J579" s="133"/>
      <c r="K579" s="133">
        <f>ROUND(P579*H579,2)</f>
        <v>0</v>
      </c>
      <c r="L579" s="130" t="s">
        <v>1</v>
      </c>
      <c r="M579" s="26"/>
      <c r="N579" s="134" t="s">
        <v>1</v>
      </c>
      <c r="O579" s="135" t="s">
        <v>39</v>
      </c>
      <c r="P579" s="136">
        <f>I579+J579</f>
        <v>0</v>
      </c>
      <c r="Q579" s="136">
        <f>ROUND(I579*H579,2)</f>
        <v>0</v>
      </c>
      <c r="R579" s="136">
        <f>ROUND(J579*H579,2)</f>
        <v>0</v>
      </c>
      <c r="S579" s="137">
        <v>0</v>
      </c>
      <c r="T579" s="137">
        <f>S579*H579</f>
        <v>0</v>
      </c>
      <c r="U579" s="137">
        <v>0</v>
      </c>
      <c r="V579" s="137">
        <f>U579*H579</f>
        <v>0</v>
      </c>
      <c r="W579" s="137">
        <v>0</v>
      </c>
      <c r="X579" s="137">
        <f>W579*H579</f>
        <v>0</v>
      </c>
      <c r="Y579" s="138" t="s">
        <v>1</v>
      </c>
      <c r="AR579" s="139" t="s">
        <v>179</v>
      </c>
      <c r="AT579" s="139" t="s">
        <v>147</v>
      </c>
      <c r="AU579" s="139" t="s">
        <v>84</v>
      </c>
      <c r="AY579" s="14" t="s">
        <v>145</v>
      </c>
      <c r="BE579" s="140">
        <f>IF(O579="základní",K579,0)</f>
        <v>0</v>
      </c>
      <c r="BF579" s="140">
        <f>IF(O579="snížená",K579,0)</f>
        <v>0</v>
      </c>
      <c r="BG579" s="140">
        <f>IF(O579="zákl. přenesená",K579,0)</f>
        <v>0</v>
      </c>
      <c r="BH579" s="140">
        <f>IF(O579="sníž. přenesená",K579,0)</f>
        <v>0</v>
      </c>
      <c r="BI579" s="140">
        <f>IF(O579="nulová",K579,0)</f>
        <v>0</v>
      </c>
      <c r="BJ579" s="14" t="s">
        <v>84</v>
      </c>
      <c r="BK579" s="140">
        <f>ROUND(P579*H579,2)</f>
        <v>0</v>
      </c>
      <c r="BL579" s="14" t="s">
        <v>179</v>
      </c>
      <c r="BM579" s="139" t="s">
        <v>181</v>
      </c>
    </row>
    <row r="580" spans="2:65" s="1" customFormat="1" ht="48">
      <c r="B580" s="127"/>
      <c r="C580" s="128"/>
      <c r="D580" s="167" t="s">
        <v>147</v>
      </c>
      <c r="E580" s="168" t="s">
        <v>1594</v>
      </c>
      <c r="F580" s="169" t="s">
        <v>1595</v>
      </c>
      <c r="G580" s="170" t="s">
        <v>271</v>
      </c>
      <c r="H580" s="171">
        <v>124.373</v>
      </c>
      <c r="I580" s="133"/>
      <c r="J580" s="133"/>
      <c r="K580" s="133">
        <f>ROUND(P580*H580,2)</f>
        <v>0</v>
      </c>
      <c r="L580" s="130" t="s">
        <v>1</v>
      </c>
      <c r="M580" s="26"/>
      <c r="N580" s="134" t="s">
        <v>1</v>
      </c>
      <c r="O580" s="135" t="s">
        <v>39</v>
      </c>
      <c r="P580" s="136">
        <f>I580+J580</f>
        <v>0</v>
      </c>
      <c r="Q580" s="136">
        <f>ROUND(I580*H580,2)</f>
        <v>0</v>
      </c>
      <c r="R580" s="136">
        <f>ROUND(J580*H580,2)</f>
        <v>0</v>
      </c>
      <c r="S580" s="137">
        <v>0</v>
      </c>
      <c r="T580" s="137">
        <f>S580*H580</f>
        <v>0</v>
      </c>
      <c r="U580" s="137">
        <v>0</v>
      </c>
      <c r="V580" s="137">
        <f>U580*H580</f>
        <v>0</v>
      </c>
      <c r="W580" s="137">
        <v>0</v>
      </c>
      <c r="X580" s="137">
        <f>W580*H580</f>
        <v>0</v>
      </c>
      <c r="Y580" s="138" t="s">
        <v>1</v>
      </c>
      <c r="AR580" s="139" t="s">
        <v>179</v>
      </c>
      <c r="AT580" s="139" t="s">
        <v>147</v>
      </c>
      <c r="AU580" s="139" t="s">
        <v>84</v>
      </c>
      <c r="AY580" s="14" t="s">
        <v>145</v>
      </c>
      <c r="BE580" s="140">
        <f>IF(O580="základní",K580,0)</f>
        <v>0</v>
      </c>
      <c r="BF580" s="140">
        <f>IF(O580="snížená",K580,0)</f>
        <v>0</v>
      </c>
      <c r="BG580" s="140">
        <f>IF(O580="zákl. přenesená",K580,0)</f>
        <v>0</v>
      </c>
      <c r="BH580" s="140">
        <f>IF(O580="sníž. přenesená",K580,0)</f>
        <v>0</v>
      </c>
      <c r="BI580" s="140">
        <f>IF(O580="nulová",K580,0)</f>
        <v>0</v>
      </c>
      <c r="BJ580" s="14" t="s">
        <v>84</v>
      </c>
      <c r="BK580" s="140">
        <f>ROUND(P580*H580,2)</f>
        <v>0</v>
      </c>
      <c r="BL580" s="14" t="s">
        <v>179</v>
      </c>
      <c r="BM580" s="139" t="s">
        <v>181</v>
      </c>
    </row>
    <row r="581" spans="2:65" s="1" customFormat="1" ht="24">
      <c r="B581" s="127"/>
      <c r="C581" s="128"/>
      <c r="D581" s="167" t="s">
        <v>147</v>
      </c>
      <c r="E581" s="168"/>
      <c r="F581" s="169" t="s">
        <v>1800</v>
      </c>
      <c r="G581" s="170" t="s">
        <v>458</v>
      </c>
      <c r="H581" s="171">
        <v>68</v>
      </c>
      <c r="I581" s="133"/>
      <c r="J581" s="133"/>
      <c r="K581" s="133">
        <f>ROUND(P581*H581,2)</f>
        <v>0</v>
      </c>
      <c r="L581" s="130" t="s">
        <v>1</v>
      </c>
      <c r="M581" s="26"/>
      <c r="N581" s="134" t="s">
        <v>1</v>
      </c>
      <c r="O581" s="135" t="s">
        <v>39</v>
      </c>
      <c r="P581" s="136">
        <f>I581+J581</f>
        <v>0</v>
      </c>
      <c r="Q581" s="136">
        <f>ROUND(I581*H581,2)</f>
        <v>0</v>
      </c>
      <c r="R581" s="136">
        <f>ROUND(J581*H581,2)</f>
        <v>0</v>
      </c>
      <c r="S581" s="137">
        <v>0</v>
      </c>
      <c r="T581" s="137">
        <f>S581*H581</f>
        <v>0</v>
      </c>
      <c r="U581" s="137">
        <v>0</v>
      </c>
      <c r="V581" s="137">
        <f>U581*H581</f>
        <v>0</v>
      </c>
      <c r="W581" s="137">
        <v>0</v>
      </c>
      <c r="X581" s="137">
        <f>W581*H581</f>
        <v>0</v>
      </c>
      <c r="Y581" s="138" t="s">
        <v>1</v>
      </c>
      <c r="AR581" s="139" t="s">
        <v>179</v>
      </c>
      <c r="AT581" s="139" t="s">
        <v>147</v>
      </c>
      <c r="AU581" s="139" t="s">
        <v>84</v>
      </c>
      <c r="AY581" s="14" t="s">
        <v>145</v>
      </c>
      <c r="BE581" s="140">
        <f>IF(O581="základní",K581,0)</f>
        <v>0</v>
      </c>
      <c r="BF581" s="140">
        <f>IF(O581="snížená",K581,0)</f>
        <v>0</v>
      </c>
      <c r="BG581" s="140">
        <f>IF(O581="zákl. přenesená",K581,0)</f>
        <v>0</v>
      </c>
      <c r="BH581" s="140">
        <f>IF(O581="sníž. přenesená",K581,0)</f>
        <v>0</v>
      </c>
      <c r="BI581" s="140">
        <f>IF(O581="nulová",K581,0)</f>
        <v>0</v>
      </c>
      <c r="BJ581" s="14" t="s">
        <v>84</v>
      </c>
      <c r="BK581" s="140">
        <f>ROUND(P581*H581,2)</f>
        <v>0</v>
      </c>
      <c r="BL581" s="14" t="s">
        <v>179</v>
      </c>
      <c r="BM581" s="139" t="s">
        <v>181</v>
      </c>
    </row>
    <row r="582" spans="2:51" s="173" customFormat="1" ht="12">
      <c r="B582" s="174"/>
      <c r="D582" s="142" t="s">
        <v>151</v>
      </c>
      <c r="E582" s="172" t="s">
        <v>1</v>
      </c>
      <c r="F582" s="144" t="s">
        <v>1797</v>
      </c>
      <c r="G582" s="12"/>
      <c r="H582" s="143">
        <v>68</v>
      </c>
      <c r="M582" s="174"/>
      <c r="N582" s="175"/>
      <c r="X582" s="176"/>
      <c r="AT582" s="172" t="s">
        <v>151</v>
      </c>
      <c r="AU582" s="172" t="s">
        <v>84</v>
      </c>
      <c r="AV582" s="173" t="s">
        <v>86</v>
      </c>
      <c r="AW582" s="173" t="s">
        <v>4</v>
      </c>
      <c r="AX582" s="173" t="s">
        <v>76</v>
      </c>
      <c r="AY582" s="172" t="s">
        <v>145</v>
      </c>
    </row>
    <row r="583" spans="2:65" s="1" customFormat="1" ht="24">
      <c r="B583" s="127"/>
      <c r="C583" s="128"/>
      <c r="D583" s="167" t="s">
        <v>1360</v>
      </c>
      <c r="E583" s="168"/>
      <c r="F583" s="169" t="s">
        <v>1798</v>
      </c>
      <c r="G583" s="170" t="s">
        <v>458</v>
      </c>
      <c r="H583" s="171">
        <v>68</v>
      </c>
      <c r="I583" s="133"/>
      <c r="J583" s="133"/>
      <c r="K583" s="133">
        <f aca="true" t="shared" si="156" ref="K583:K587">ROUND(P583*H583,2)</f>
        <v>0</v>
      </c>
      <c r="L583" s="130" t="s">
        <v>1</v>
      </c>
      <c r="M583" s="26"/>
      <c r="N583" s="134" t="s">
        <v>1</v>
      </c>
      <c r="O583" s="135" t="s">
        <v>39</v>
      </c>
      <c r="P583" s="136">
        <f aca="true" t="shared" si="157" ref="P583:P587">I583+J583</f>
        <v>0</v>
      </c>
      <c r="Q583" s="136">
        <f aca="true" t="shared" si="158" ref="Q583:Q587">ROUND(I583*H583,2)</f>
        <v>0</v>
      </c>
      <c r="R583" s="136">
        <f aca="true" t="shared" si="159" ref="R583:R587">ROUND(J583*H583,2)</f>
        <v>0</v>
      </c>
      <c r="S583" s="137">
        <v>0</v>
      </c>
      <c r="T583" s="137">
        <f aca="true" t="shared" si="160" ref="T583:T587">S583*H583</f>
        <v>0</v>
      </c>
      <c r="U583" s="137">
        <v>0</v>
      </c>
      <c r="V583" s="137">
        <f aca="true" t="shared" si="161" ref="V583:V587">U583*H583</f>
        <v>0</v>
      </c>
      <c r="W583" s="137">
        <v>0</v>
      </c>
      <c r="X583" s="137">
        <f aca="true" t="shared" si="162" ref="X583:X587">W583*H583</f>
        <v>0</v>
      </c>
      <c r="Y583" s="138" t="s">
        <v>1</v>
      </c>
      <c r="AR583" s="139" t="s">
        <v>179</v>
      </c>
      <c r="AT583" s="139" t="s">
        <v>147</v>
      </c>
      <c r="AU583" s="139" t="s">
        <v>84</v>
      </c>
      <c r="AY583" s="14" t="s">
        <v>145</v>
      </c>
      <c r="BE583" s="140">
        <f aca="true" t="shared" si="163" ref="BE583:BE587">IF(O583="základní",K583,0)</f>
        <v>0</v>
      </c>
      <c r="BF583" s="140">
        <f aca="true" t="shared" si="164" ref="BF583:BF587">IF(O583="snížená",K583,0)</f>
        <v>0</v>
      </c>
      <c r="BG583" s="140">
        <f aca="true" t="shared" si="165" ref="BG583:BG587">IF(O583="zákl. přenesená",K583,0)</f>
        <v>0</v>
      </c>
      <c r="BH583" s="140">
        <f aca="true" t="shared" si="166" ref="BH583:BH587">IF(O583="sníž. přenesená",K583,0)</f>
        <v>0</v>
      </c>
      <c r="BI583" s="140">
        <f aca="true" t="shared" si="167" ref="BI583:BI587">IF(O583="nulová",K583,0)</f>
        <v>0</v>
      </c>
      <c r="BJ583" s="14" t="s">
        <v>84</v>
      </c>
      <c r="BK583" s="140">
        <f aca="true" t="shared" si="168" ref="BK583:BK587">ROUND(P583*H583,2)</f>
        <v>0</v>
      </c>
      <c r="BL583" s="14" t="s">
        <v>179</v>
      </c>
      <c r="BM583" s="139" t="s">
        <v>181</v>
      </c>
    </row>
    <row r="584" spans="2:65" s="1" customFormat="1" ht="24">
      <c r="B584" s="127"/>
      <c r="C584" s="128"/>
      <c r="D584" s="167" t="s">
        <v>147</v>
      </c>
      <c r="E584" s="168"/>
      <c r="F584" s="169" t="s">
        <v>1799</v>
      </c>
      <c r="G584" s="170" t="s">
        <v>372</v>
      </c>
      <c r="H584" s="171">
        <v>1</v>
      </c>
      <c r="I584" s="133"/>
      <c r="J584" s="133"/>
      <c r="K584" s="133">
        <f t="shared" si="156"/>
        <v>0</v>
      </c>
      <c r="L584" s="130" t="s">
        <v>1</v>
      </c>
      <c r="M584" s="26"/>
      <c r="N584" s="134" t="s">
        <v>1</v>
      </c>
      <c r="O584" s="135" t="s">
        <v>39</v>
      </c>
      <c r="P584" s="136">
        <f t="shared" si="157"/>
        <v>0</v>
      </c>
      <c r="Q584" s="136">
        <f t="shared" si="158"/>
        <v>0</v>
      </c>
      <c r="R584" s="136">
        <f t="shared" si="159"/>
        <v>0</v>
      </c>
      <c r="S584" s="137">
        <v>0</v>
      </c>
      <c r="T584" s="137">
        <f t="shared" si="160"/>
        <v>0</v>
      </c>
      <c r="U584" s="137">
        <v>0</v>
      </c>
      <c r="V584" s="137">
        <f t="shared" si="161"/>
        <v>0</v>
      </c>
      <c r="W584" s="137">
        <v>0</v>
      </c>
      <c r="X584" s="137">
        <f t="shared" si="162"/>
        <v>0</v>
      </c>
      <c r="Y584" s="138" t="s">
        <v>1</v>
      </c>
      <c r="AR584" s="139" t="s">
        <v>179</v>
      </c>
      <c r="AT584" s="139" t="s">
        <v>147</v>
      </c>
      <c r="AU584" s="139" t="s">
        <v>84</v>
      </c>
      <c r="AY584" s="14" t="s">
        <v>145</v>
      </c>
      <c r="BE584" s="140">
        <f t="shared" si="163"/>
        <v>0</v>
      </c>
      <c r="BF584" s="140">
        <f t="shared" si="164"/>
        <v>0</v>
      </c>
      <c r="BG584" s="140">
        <f t="shared" si="165"/>
        <v>0</v>
      </c>
      <c r="BH584" s="140">
        <f t="shared" si="166"/>
        <v>0</v>
      </c>
      <c r="BI584" s="140">
        <f t="shared" si="167"/>
        <v>0</v>
      </c>
      <c r="BJ584" s="14" t="s">
        <v>84</v>
      </c>
      <c r="BK584" s="140">
        <f t="shared" si="168"/>
        <v>0</v>
      </c>
      <c r="BL584" s="14" t="s">
        <v>179</v>
      </c>
      <c r="BM584" s="139" t="s">
        <v>181</v>
      </c>
    </row>
    <row r="585" spans="2:65" s="1" customFormat="1" ht="36">
      <c r="B585" s="127"/>
      <c r="C585" s="128"/>
      <c r="D585" s="167" t="s">
        <v>147</v>
      </c>
      <c r="E585" s="168"/>
      <c r="F585" s="169" t="s">
        <v>1801</v>
      </c>
      <c r="G585" s="170" t="s">
        <v>458</v>
      </c>
      <c r="H585" s="171">
        <v>6</v>
      </c>
      <c r="I585" s="133"/>
      <c r="J585" s="133"/>
      <c r="K585" s="133">
        <f t="shared" si="156"/>
        <v>0</v>
      </c>
      <c r="L585" s="130" t="s">
        <v>1</v>
      </c>
      <c r="M585" s="26"/>
      <c r="N585" s="134" t="s">
        <v>1</v>
      </c>
      <c r="O585" s="135" t="s">
        <v>39</v>
      </c>
      <c r="P585" s="136">
        <f t="shared" si="157"/>
        <v>0</v>
      </c>
      <c r="Q585" s="136">
        <f t="shared" si="158"/>
        <v>0</v>
      </c>
      <c r="R585" s="136">
        <f t="shared" si="159"/>
        <v>0</v>
      </c>
      <c r="S585" s="137">
        <v>0</v>
      </c>
      <c r="T585" s="137">
        <f t="shared" si="160"/>
        <v>0</v>
      </c>
      <c r="U585" s="137">
        <v>0</v>
      </c>
      <c r="V585" s="137">
        <f t="shared" si="161"/>
        <v>0</v>
      </c>
      <c r="W585" s="137">
        <v>0</v>
      </c>
      <c r="X585" s="137">
        <f t="shared" si="162"/>
        <v>0</v>
      </c>
      <c r="Y585" s="138" t="s">
        <v>1</v>
      </c>
      <c r="AR585" s="139" t="s">
        <v>179</v>
      </c>
      <c r="AT585" s="139" t="s">
        <v>147</v>
      </c>
      <c r="AU585" s="139" t="s">
        <v>84</v>
      </c>
      <c r="AY585" s="14" t="s">
        <v>145</v>
      </c>
      <c r="BE585" s="140">
        <f t="shared" si="163"/>
        <v>0</v>
      </c>
      <c r="BF585" s="140">
        <f t="shared" si="164"/>
        <v>0</v>
      </c>
      <c r="BG585" s="140">
        <f t="shared" si="165"/>
        <v>0</v>
      </c>
      <c r="BH585" s="140">
        <f t="shared" si="166"/>
        <v>0</v>
      </c>
      <c r="BI585" s="140">
        <f t="shared" si="167"/>
        <v>0</v>
      </c>
      <c r="BJ585" s="14" t="s">
        <v>84</v>
      </c>
      <c r="BK585" s="140">
        <f t="shared" si="168"/>
        <v>0</v>
      </c>
      <c r="BL585" s="14" t="s">
        <v>179</v>
      </c>
      <c r="BM585" s="139" t="s">
        <v>181</v>
      </c>
    </row>
    <row r="586" spans="2:65" s="1" customFormat="1" ht="12">
      <c r="B586" s="127"/>
      <c r="C586" s="128"/>
      <c r="D586" s="167" t="s">
        <v>1360</v>
      </c>
      <c r="E586" s="168"/>
      <c r="F586" s="169" t="s">
        <v>1802</v>
      </c>
      <c r="G586" s="170" t="s">
        <v>458</v>
      </c>
      <c r="H586" s="171">
        <v>6</v>
      </c>
      <c r="I586" s="133"/>
      <c r="J586" s="133"/>
      <c r="K586" s="133">
        <f t="shared" si="156"/>
        <v>0</v>
      </c>
      <c r="L586" s="130" t="s">
        <v>1</v>
      </c>
      <c r="M586" s="26"/>
      <c r="N586" s="134" t="s">
        <v>1</v>
      </c>
      <c r="O586" s="135" t="s">
        <v>39</v>
      </c>
      <c r="P586" s="136">
        <f t="shared" si="157"/>
        <v>0</v>
      </c>
      <c r="Q586" s="136">
        <f t="shared" si="158"/>
        <v>0</v>
      </c>
      <c r="R586" s="136">
        <f t="shared" si="159"/>
        <v>0</v>
      </c>
      <c r="S586" s="137">
        <v>0</v>
      </c>
      <c r="T586" s="137">
        <f t="shared" si="160"/>
        <v>0</v>
      </c>
      <c r="U586" s="137">
        <v>0</v>
      </c>
      <c r="V586" s="137">
        <f t="shared" si="161"/>
        <v>0</v>
      </c>
      <c r="W586" s="137">
        <v>0</v>
      </c>
      <c r="X586" s="137">
        <f t="shared" si="162"/>
        <v>0</v>
      </c>
      <c r="Y586" s="138" t="s">
        <v>1</v>
      </c>
      <c r="AR586" s="139" t="s">
        <v>179</v>
      </c>
      <c r="AT586" s="139" t="s">
        <v>147</v>
      </c>
      <c r="AU586" s="139" t="s">
        <v>84</v>
      </c>
      <c r="AY586" s="14" t="s">
        <v>145</v>
      </c>
      <c r="BE586" s="140">
        <f t="shared" si="163"/>
        <v>0</v>
      </c>
      <c r="BF586" s="140">
        <f t="shared" si="164"/>
        <v>0</v>
      </c>
      <c r="BG586" s="140">
        <f t="shared" si="165"/>
        <v>0</v>
      </c>
      <c r="BH586" s="140">
        <f t="shared" si="166"/>
        <v>0</v>
      </c>
      <c r="BI586" s="140">
        <f t="shared" si="167"/>
        <v>0</v>
      </c>
      <c r="BJ586" s="14" t="s">
        <v>84</v>
      </c>
      <c r="BK586" s="140">
        <f t="shared" si="168"/>
        <v>0</v>
      </c>
      <c r="BL586" s="14" t="s">
        <v>179</v>
      </c>
      <c r="BM586" s="139" t="s">
        <v>181</v>
      </c>
    </row>
    <row r="587" spans="2:65" s="1" customFormat="1" ht="60">
      <c r="B587" s="127"/>
      <c r="C587" s="128"/>
      <c r="D587" s="167" t="s">
        <v>147</v>
      </c>
      <c r="E587" s="168"/>
      <c r="F587" s="169" t="s">
        <v>1803</v>
      </c>
      <c r="G587" s="170" t="s">
        <v>372</v>
      </c>
      <c r="H587" s="171">
        <v>1</v>
      </c>
      <c r="I587" s="133"/>
      <c r="J587" s="133"/>
      <c r="K587" s="133">
        <f t="shared" si="156"/>
        <v>0</v>
      </c>
      <c r="L587" s="130" t="s">
        <v>1</v>
      </c>
      <c r="M587" s="26"/>
      <c r="N587" s="134" t="s">
        <v>1</v>
      </c>
      <c r="O587" s="135" t="s">
        <v>39</v>
      </c>
      <c r="P587" s="136">
        <f t="shared" si="157"/>
        <v>0</v>
      </c>
      <c r="Q587" s="136">
        <f t="shared" si="158"/>
        <v>0</v>
      </c>
      <c r="R587" s="136">
        <f t="shared" si="159"/>
        <v>0</v>
      </c>
      <c r="S587" s="137">
        <v>0</v>
      </c>
      <c r="T587" s="137">
        <f t="shared" si="160"/>
        <v>0</v>
      </c>
      <c r="U587" s="137">
        <v>0</v>
      </c>
      <c r="V587" s="137">
        <f t="shared" si="161"/>
        <v>0</v>
      </c>
      <c r="W587" s="137">
        <v>0</v>
      </c>
      <c r="X587" s="137">
        <f t="shared" si="162"/>
        <v>0</v>
      </c>
      <c r="Y587" s="138" t="s">
        <v>1</v>
      </c>
      <c r="AR587" s="139" t="s">
        <v>179</v>
      </c>
      <c r="AT587" s="139" t="s">
        <v>147</v>
      </c>
      <c r="AU587" s="139" t="s">
        <v>84</v>
      </c>
      <c r="AY587" s="14" t="s">
        <v>145</v>
      </c>
      <c r="BE587" s="140">
        <f t="shared" si="163"/>
        <v>0</v>
      </c>
      <c r="BF587" s="140">
        <f t="shared" si="164"/>
        <v>0</v>
      </c>
      <c r="BG587" s="140">
        <f t="shared" si="165"/>
        <v>0</v>
      </c>
      <c r="BH587" s="140">
        <f t="shared" si="166"/>
        <v>0</v>
      </c>
      <c r="BI587" s="140">
        <f t="shared" si="167"/>
        <v>0</v>
      </c>
      <c r="BJ587" s="14" t="s">
        <v>84</v>
      </c>
      <c r="BK587" s="140">
        <f t="shared" si="168"/>
        <v>0</v>
      </c>
      <c r="BL587" s="14" t="s">
        <v>179</v>
      </c>
      <c r="BM587" s="139" t="s">
        <v>181</v>
      </c>
    </row>
    <row r="588" spans="2:65" s="1" customFormat="1" ht="24">
      <c r="B588" s="127"/>
      <c r="C588" s="128"/>
      <c r="D588" s="167" t="s">
        <v>147</v>
      </c>
      <c r="E588" s="168"/>
      <c r="F588" s="169" t="s">
        <v>1804</v>
      </c>
      <c r="G588" s="170" t="s">
        <v>372</v>
      </c>
      <c r="H588" s="171">
        <v>2</v>
      </c>
      <c r="I588" s="133"/>
      <c r="J588" s="133"/>
      <c r="K588" s="133">
        <f aca="true" t="shared" si="169" ref="K588">ROUND(P588*H588,2)</f>
        <v>0</v>
      </c>
      <c r="L588" s="130" t="s">
        <v>1</v>
      </c>
      <c r="M588" s="26"/>
      <c r="N588" s="134" t="s">
        <v>1</v>
      </c>
      <c r="O588" s="135" t="s">
        <v>39</v>
      </c>
      <c r="P588" s="136">
        <f aca="true" t="shared" si="170" ref="P588">I588+J588</f>
        <v>0</v>
      </c>
      <c r="Q588" s="136">
        <f aca="true" t="shared" si="171" ref="Q588">ROUND(I588*H588,2)</f>
        <v>0</v>
      </c>
      <c r="R588" s="136">
        <f aca="true" t="shared" si="172" ref="R588">ROUND(J588*H588,2)</f>
        <v>0</v>
      </c>
      <c r="S588" s="137">
        <v>0</v>
      </c>
      <c r="T588" s="137">
        <f aca="true" t="shared" si="173" ref="T588">S588*H588</f>
        <v>0</v>
      </c>
      <c r="U588" s="137">
        <v>0</v>
      </c>
      <c r="V588" s="137">
        <f aca="true" t="shared" si="174" ref="V588">U588*H588</f>
        <v>0</v>
      </c>
      <c r="W588" s="137">
        <v>0</v>
      </c>
      <c r="X588" s="137">
        <f aca="true" t="shared" si="175" ref="X588">W588*H588</f>
        <v>0</v>
      </c>
      <c r="Y588" s="138" t="s">
        <v>1</v>
      </c>
      <c r="AR588" s="139" t="s">
        <v>179</v>
      </c>
      <c r="AT588" s="139" t="s">
        <v>147</v>
      </c>
      <c r="AU588" s="139" t="s">
        <v>84</v>
      </c>
      <c r="AY588" s="14" t="s">
        <v>145</v>
      </c>
      <c r="BE588" s="140">
        <f aca="true" t="shared" si="176" ref="BE588">IF(O588="základní",K588,0)</f>
        <v>0</v>
      </c>
      <c r="BF588" s="140">
        <f aca="true" t="shared" si="177" ref="BF588">IF(O588="snížená",K588,0)</f>
        <v>0</v>
      </c>
      <c r="BG588" s="140">
        <f aca="true" t="shared" si="178" ref="BG588">IF(O588="zákl. přenesená",K588,0)</f>
        <v>0</v>
      </c>
      <c r="BH588" s="140">
        <f aca="true" t="shared" si="179" ref="BH588">IF(O588="sníž. přenesená",K588,0)</f>
        <v>0</v>
      </c>
      <c r="BI588" s="140">
        <f aca="true" t="shared" si="180" ref="BI588">IF(O588="nulová",K588,0)</f>
        <v>0</v>
      </c>
      <c r="BJ588" s="14" t="s">
        <v>84</v>
      </c>
      <c r="BK588" s="140">
        <f aca="true" t="shared" si="181" ref="BK588">ROUND(P588*H588,2)</f>
        <v>0</v>
      </c>
      <c r="BL588" s="14" t="s">
        <v>179</v>
      </c>
      <c r="BM588" s="139" t="s">
        <v>181</v>
      </c>
    </row>
    <row r="589" spans="2:65" s="1" customFormat="1" ht="24">
      <c r="B589" s="127"/>
      <c r="C589" s="128"/>
      <c r="D589" s="167" t="s">
        <v>147</v>
      </c>
      <c r="E589" s="168"/>
      <c r="F589" s="169" t="s">
        <v>1805</v>
      </c>
      <c r="G589" s="170" t="s">
        <v>372</v>
      </c>
      <c r="H589" s="171">
        <v>1</v>
      </c>
      <c r="I589" s="133"/>
      <c r="J589" s="133"/>
      <c r="K589" s="133">
        <f aca="true" t="shared" si="182" ref="K589">ROUND(P589*H589,2)</f>
        <v>0</v>
      </c>
      <c r="L589" s="130" t="s">
        <v>1</v>
      </c>
      <c r="M589" s="26"/>
      <c r="N589" s="134" t="s">
        <v>1</v>
      </c>
      <c r="O589" s="135" t="s">
        <v>39</v>
      </c>
      <c r="P589" s="136">
        <f aca="true" t="shared" si="183" ref="P589">I589+J589</f>
        <v>0</v>
      </c>
      <c r="Q589" s="136">
        <f aca="true" t="shared" si="184" ref="Q589">ROUND(I589*H589,2)</f>
        <v>0</v>
      </c>
      <c r="R589" s="136">
        <f aca="true" t="shared" si="185" ref="R589">ROUND(J589*H589,2)</f>
        <v>0</v>
      </c>
      <c r="S589" s="137">
        <v>0</v>
      </c>
      <c r="T589" s="137">
        <f aca="true" t="shared" si="186" ref="T589">S589*H589</f>
        <v>0</v>
      </c>
      <c r="U589" s="137">
        <v>0</v>
      </c>
      <c r="V589" s="137">
        <f aca="true" t="shared" si="187" ref="V589">U589*H589</f>
        <v>0</v>
      </c>
      <c r="W589" s="137">
        <v>0</v>
      </c>
      <c r="X589" s="137">
        <f aca="true" t="shared" si="188" ref="X589">W589*H589</f>
        <v>0</v>
      </c>
      <c r="Y589" s="138" t="s">
        <v>1</v>
      </c>
      <c r="AR589" s="139" t="s">
        <v>179</v>
      </c>
      <c r="AT589" s="139" t="s">
        <v>147</v>
      </c>
      <c r="AU589" s="139" t="s">
        <v>84</v>
      </c>
      <c r="AY589" s="14" t="s">
        <v>145</v>
      </c>
      <c r="BE589" s="140">
        <f aca="true" t="shared" si="189" ref="BE589">IF(O589="základní",K589,0)</f>
        <v>0</v>
      </c>
      <c r="BF589" s="140">
        <f aca="true" t="shared" si="190" ref="BF589">IF(O589="snížená",K589,0)</f>
        <v>0</v>
      </c>
      <c r="BG589" s="140">
        <f aca="true" t="shared" si="191" ref="BG589">IF(O589="zákl. přenesená",K589,0)</f>
        <v>0</v>
      </c>
      <c r="BH589" s="140">
        <f aca="true" t="shared" si="192" ref="BH589">IF(O589="sníž. přenesená",K589,0)</f>
        <v>0</v>
      </c>
      <c r="BI589" s="140">
        <f aca="true" t="shared" si="193" ref="BI589">IF(O589="nulová",K589,0)</f>
        <v>0</v>
      </c>
      <c r="BJ589" s="14" t="s">
        <v>84</v>
      </c>
      <c r="BK589" s="140">
        <f aca="true" t="shared" si="194" ref="BK589">ROUND(P589*H589,2)</f>
        <v>0</v>
      </c>
      <c r="BL589" s="14" t="s">
        <v>179</v>
      </c>
      <c r="BM589" s="139" t="s">
        <v>181</v>
      </c>
    </row>
    <row r="590" spans="2:63" s="11" customFormat="1" ht="25.9" customHeight="1">
      <c r="B590" s="115"/>
      <c r="C590" s="160"/>
      <c r="D590" s="161" t="s">
        <v>75</v>
      </c>
      <c r="E590" s="162" t="s">
        <v>182</v>
      </c>
      <c r="F590" s="162" t="s">
        <v>183</v>
      </c>
      <c r="G590" s="160"/>
      <c r="H590" s="160"/>
      <c r="I590" s="160"/>
      <c r="J590" s="160"/>
      <c r="K590" s="163">
        <f>BK590</f>
        <v>0</v>
      </c>
      <c r="L590" s="160"/>
      <c r="M590" s="115"/>
      <c r="N590" s="119"/>
      <c r="Q590" s="120">
        <f>SUM(Q591:Q681)</f>
        <v>0</v>
      </c>
      <c r="R590" s="120">
        <f>SUM(R591:R681)</f>
        <v>0</v>
      </c>
      <c r="T590" s="121">
        <f>SUM(T591:T681)</f>
        <v>0</v>
      </c>
      <c r="V590" s="121">
        <f>SUM(V591:V681)</f>
        <v>0</v>
      </c>
      <c r="X590" s="121">
        <f>SUM(X591:X681)</f>
        <v>0</v>
      </c>
      <c r="Y590" s="122"/>
      <c r="AR590" s="116" t="s">
        <v>86</v>
      </c>
      <c r="AT590" s="123" t="s">
        <v>75</v>
      </c>
      <c r="AU590" s="123" t="s">
        <v>76</v>
      </c>
      <c r="AY590" s="116" t="s">
        <v>145</v>
      </c>
      <c r="BK590" s="124">
        <f>SUM(BK591:BK681)</f>
        <v>0</v>
      </c>
    </row>
    <row r="591" spans="2:65" s="1" customFormat="1" ht="16.5" customHeight="1">
      <c r="B591" s="127"/>
      <c r="C591" s="151"/>
      <c r="D591" s="151"/>
      <c r="E591" s="152" t="s">
        <v>971</v>
      </c>
      <c r="F591" s="153" t="s">
        <v>972</v>
      </c>
      <c r="G591" s="154"/>
      <c r="H591" s="155"/>
      <c r="I591" s="156"/>
      <c r="J591" s="156"/>
      <c r="K591" s="156"/>
      <c r="L591" s="153"/>
      <c r="M591" s="26"/>
      <c r="N591" s="134" t="s">
        <v>1</v>
      </c>
      <c r="O591" s="135" t="s">
        <v>39</v>
      </c>
      <c r="P591" s="136">
        <f>I591+J591</f>
        <v>0</v>
      </c>
      <c r="Q591" s="136">
        <f>ROUND(I591*H591,2)</f>
        <v>0</v>
      </c>
      <c r="R591" s="136">
        <f>ROUND(J591*H591,2)</f>
        <v>0</v>
      </c>
      <c r="S591" s="137">
        <v>0</v>
      </c>
      <c r="T591" s="137">
        <f>S591*H591</f>
        <v>0</v>
      </c>
      <c r="U591" s="137">
        <v>0</v>
      </c>
      <c r="V591" s="137">
        <f>U591*H591</f>
        <v>0</v>
      </c>
      <c r="W591" s="137">
        <v>0</v>
      </c>
      <c r="X591" s="137">
        <f>W591*H591</f>
        <v>0</v>
      </c>
      <c r="Y591" s="138" t="s">
        <v>1</v>
      </c>
      <c r="AR591" s="139" t="s">
        <v>149</v>
      </c>
      <c r="AT591" s="139" t="s">
        <v>147</v>
      </c>
      <c r="AU591" s="139" t="s">
        <v>84</v>
      </c>
      <c r="AY591" s="14" t="s">
        <v>145</v>
      </c>
      <c r="BE591" s="140">
        <f>IF(O591="základní",K591,0)</f>
        <v>0</v>
      </c>
      <c r="BF591" s="140">
        <f>IF(O591="snížená",K591,0)</f>
        <v>0</v>
      </c>
      <c r="BG591" s="140">
        <f>IF(O591="zákl. přenesená",K591,0)</f>
        <v>0</v>
      </c>
      <c r="BH591" s="140">
        <f>IF(O591="sníž. přenesená",K591,0)</f>
        <v>0</v>
      </c>
      <c r="BI591" s="140">
        <f>IF(O591="nulová",K591,0)</f>
        <v>0</v>
      </c>
      <c r="BJ591" s="14" t="s">
        <v>84</v>
      </c>
      <c r="BK591" s="140">
        <f>ROUND(P591*H591,2)</f>
        <v>0</v>
      </c>
      <c r="BL591" s="14" t="s">
        <v>149</v>
      </c>
      <c r="BM591" s="139" t="s">
        <v>169</v>
      </c>
    </row>
    <row r="592" spans="2:65" s="1" customFormat="1" ht="16.5" customHeight="1">
      <c r="B592" s="127"/>
      <c r="C592" s="128"/>
      <c r="D592" s="128" t="s">
        <v>147</v>
      </c>
      <c r="E592" s="157" t="s">
        <v>974</v>
      </c>
      <c r="F592" s="158" t="s">
        <v>973</v>
      </c>
      <c r="G592" s="131" t="s">
        <v>343</v>
      </c>
      <c r="H592" s="132">
        <v>3</v>
      </c>
      <c r="I592" s="133"/>
      <c r="J592" s="133"/>
      <c r="K592" s="133">
        <f>ROUND(P592*H592,2)</f>
        <v>0</v>
      </c>
      <c r="L592" s="130" t="s">
        <v>1</v>
      </c>
      <c r="M592" s="26"/>
      <c r="N592" s="134" t="s">
        <v>1</v>
      </c>
      <c r="O592" s="135" t="s">
        <v>39</v>
      </c>
      <c r="P592" s="136">
        <f>I592+J592</f>
        <v>0</v>
      </c>
      <c r="Q592" s="136">
        <f>ROUND(I592*H592,2)</f>
        <v>0</v>
      </c>
      <c r="R592" s="136">
        <f>ROUND(J592*H592,2)</f>
        <v>0</v>
      </c>
      <c r="S592" s="137">
        <v>0</v>
      </c>
      <c r="T592" s="137">
        <f>S592*H592</f>
        <v>0</v>
      </c>
      <c r="U592" s="137">
        <v>0</v>
      </c>
      <c r="V592" s="137">
        <f>U592*H592</f>
        <v>0</v>
      </c>
      <c r="W592" s="137">
        <v>0</v>
      </c>
      <c r="X592" s="137">
        <f>W592*H592</f>
        <v>0</v>
      </c>
      <c r="Y592" s="138" t="s">
        <v>1</v>
      </c>
      <c r="AD592" s="12"/>
      <c r="AR592" s="139" t="s">
        <v>179</v>
      </c>
      <c r="AT592" s="139" t="s">
        <v>147</v>
      </c>
      <c r="AU592" s="139" t="s">
        <v>84</v>
      </c>
      <c r="AY592" s="14" t="s">
        <v>145</v>
      </c>
      <c r="BE592" s="140">
        <f>IF(O592="základní",K592,0)</f>
        <v>0</v>
      </c>
      <c r="BF592" s="140">
        <f>IF(O592="snížená",K592,0)</f>
        <v>0</v>
      </c>
      <c r="BG592" s="140">
        <f>IF(O592="zákl. přenesená",K592,0)</f>
        <v>0</v>
      </c>
      <c r="BH592" s="140">
        <f>IF(O592="sníž. přenesená",K592,0)</f>
        <v>0</v>
      </c>
      <c r="BI592" s="140">
        <f>IF(O592="nulová",K592,0)</f>
        <v>0</v>
      </c>
      <c r="BJ592" s="14" t="s">
        <v>84</v>
      </c>
      <c r="BK592" s="140">
        <f>ROUND(P592*H592,2)</f>
        <v>0</v>
      </c>
      <c r="BL592" s="14" t="s">
        <v>179</v>
      </c>
      <c r="BM592" s="139" t="s">
        <v>184</v>
      </c>
    </row>
    <row r="593" spans="2:51" s="12" customFormat="1" ht="56.25">
      <c r="B593" s="141"/>
      <c r="D593" s="142" t="s">
        <v>151</v>
      </c>
      <c r="E593" s="143"/>
      <c r="F593" s="144" t="s">
        <v>975</v>
      </c>
      <c r="H593" s="143" t="s">
        <v>1</v>
      </c>
      <c r="M593" s="141"/>
      <c r="N593" s="145"/>
      <c r="Y593" s="146"/>
      <c r="AT593" s="143" t="s">
        <v>151</v>
      </c>
      <c r="AU593" s="143" t="s">
        <v>84</v>
      </c>
      <c r="AV593" s="12" t="s">
        <v>84</v>
      </c>
      <c r="AW593" s="12" t="s">
        <v>4</v>
      </c>
      <c r="AX593" s="12" t="s">
        <v>76</v>
      </c>
      <c r="AY593" s="143" t="s">
        <v>145</v>
      </c>
    </row>
    <row r="594" spans="2:65" s="1" customFormat="1" ht="16.5" customHeight="1">
      <c r="B594" s="127"/>
      <c r="C594" s="128"/>
      <c r="D594" s="128" t="s">
        <v>147</v>
      </c>
      <c r="E594" s="157"/>
      <c r="F594" s="130" t="s">
        <v>976</v>
      </c>
      <c r="G594" s="131" t="s">
        <v>343</v>
      </c>
      <c r="H594" s="132">
        <v>3</v>
      </c>
      <c r="I594" s="133"/>
      <c r="J594" s="133"/>
      <c r="K594" s="133">
        <f>ROUND(P594*H594,2)</f>
        <v>0</v>
      </c>
      <c r="L594" s="130" t="s">
        <v>1</v>
      </c>
      <c r="M594" s="26"/>
      <c r="N594" s="134" t="s">
        <v>1</v>
      </c>
      <c r="O594" s="135" t="s">
        <v>39</v>
      </c>
      <c r="P594" s="136">
        <f aca="true" t="shared" si="195" ref="P594:P602">I594+J594</f>
        <v>0</v>
      </c>
      <c r="Q594" s="136">
        <f aca="true" t="shared" si="196" ref="Q594:Q602">ROUND(I594*H594,2)</f>
        <v>0</v>
      </c>
      <c r="R594" s="136">
        <f aca="true" t="shared" si="197" ref="R594:R602">ROUND(J594*H594,2)</f>
        <v>0</v>
      </c>
      <c r="S594" s="137">
        <v>0</v>
      </c>
      <c r="T594" s="137">
        <f aca="true" t="shared" si="198" ref="T594:T602">S594*H594</f>
        <v>0</v>
      </c>
      <c r="U594" s="137">
        <v>0</v>
      </c>
      <c r="V594" s="137">
        <f aca="true" t="shared" si="199" ref="V594:V602">U594*H594</f>
        <v>0</v>
      </c>
      <c r="W594" s="137">
        <v>0</v>
      </c>
      <c r="X594" s="137">
        <f aca="true" t="shared" si="200" ref="X594:X602">W594*H594</f>
        <v>0</v>
      </c>
      <c r="Y594" s="138" t="s">
        <v>1</v>
      </c>
      <c r="AR594" s="139" t="s">
        <v>179</v>
      </c>
      <c r="AT594" s="139" t="s">
        <v>147</v>
      </c>
      <c r="AU594" s="139" t="s">
        <v>84</v>
      </c>
      <c r="AY594" s="14" t="s">
        <v>145</v>
      </c>
      <c r="BE594" s="140">
        <f aca="true" t="shared" si="201" ref="BE594:BE602">IF(O594="základní",K594,0)</f>
        <v>0</v>
      </c>
      <c r="BF594" s="140">
        <f aca="true" t="shared" si="202" ref="BF594:BF602">IF(O594="snížená",K594,0)</f>
        <v>0</v>
      </c>
      <c r="BG594" s="140">
        <f aca="true" t="shared" si="203" ref="BG594:BG602">IF(O594="zákl. přenesená",K594,0)</f>
        <v>0</v>
      </c>
      <c r="BH594" s="140">
        <f aca="true" t="shared" si="204" ref="BH594:BH602">IF(O594="sníž. přenesená",K594,0)</f>
        <v>0</v>
      </c>
      <c r="BI594" s="140">
        <f aca="true" t="shared" si="205" ref="BI594:BI602">IF(O594="nulová",K594,0)</f>
        <v>0</v>
      </c>
      <c r="BJ594" s="14" t="s">
        <v>84</v>
      </c>
      <c r="BK594" s="140">
        <f aca="true" t="shared" si="206" ref="BK594:BK602">ROUND(P594*H594,2)</f>
        <v>0</v>
      </c>
      <c r="BL594" s="14" t="s">
        <v>179</v>
      </c>
      <c r="BM594" s="139" t="s">
        <v>184</v>
      </c>
    </row>
    <row r="595" spans="2:65" s="12" customFormat="1" ht="22.5">
      <c r="B595" s="141"/>
      <c r="D595" s="142" t="s">
        <v>147</v>
      </c>
      <c r="E595" s="143"/>
      <c r="F595" s="144" t="s">
        <v>981</v>
      </c>
      <c r="H595" s="143"/>
      <c r="L595" s="12" t="s">
        <v>1</v>
      </c>
      <c r="M595" s="141"/>
      <c r="N595" s="145" t="s">
        <v>1</v>
      </c>
      <c r="O595" s="12" t="s">
        <v>39</v>
      </c>
      <c r="P595" s="12">
        <f t="shared" si="195"/>
        <v>0</v>
      </c>
      <c r="Q595" s="12">
        <f t="shared" si="196"/>
        <v>0</v>
      </c>
      <c r="R595" s="12">
        <f t="shared" si="197"/>
        <v>0</v>
      </c>
      <c r="S595" s="12">
        <v>0</v>
      </c>
      <c r="T595" s="12">
        <f t="shared" si="198"/>
        <v>0</v>
      </c>
      <c r="U595" s="12">
        <v>0</v>
      </c>
      <c r="V595" s="12">
        <f t="shared" si="199"/>
        <v>0</v>
      </c>
      <c r="W595" s="12">
        <v>0</v>
      </c>
      <c r="X595" s="12">
        <f t="shared" si="200"/>
        <v>0</v>
      </c>
      <c r="Y595" s="146" t="s">
        <v>1</v>
      </c>
      <c r="AR595" s="12" t="s">
        <v>179</v>
      </c>
      <c r="AT595" s="143" t="s">
        <v>147</v>
      </c>
      <c r="AU595" s="143" t="s">
        <v>84</v>
      </c>
      <c r="AY595" s="143" t="s">
        <v>145</v>
      </c>
      <c r="BE595" s="12">
        <f t="shared" si="201"/>
        <v>0</v>
      </c>
      <c r="BF595" s="12">
        <f t="shared" si="202"/>
        <v>0</v>
      </c>
      <c r="BG595" s="12">
        <f t="shared" si="203"/>
        <v>0</v>
      </c>
      <c r="BH595" s="12">
        <f t="shared" si="204"/>
        <v>0</v>
      </c>
      <c r="BI595" s="12">
        <f t="shared" si="205"/>
        <v>0</v>
      </c>
      <c r="BJ595" s="12" t="s">
        <v>84</v>
      </c>
      <c r="BK595" s="12">
        <f t="shared" si="206"/>
        <v>0</v>
      </c>
      <c r="BL595" s="12" t="s">
        <v>179</v>
      </c>
      <c r="BM595" s="12" t="s">
        <v>184</v>
      </c>
    </row>
    <row r="596" spans="2:65" s="1" customFormat="1" ht="24">
      <c r="B596" s="127"/>
      <c r="C596" s="128"/>
      <c r="D596" s="128" t="s">
        <v>147</v>
      </c>
      <c r="E596" s="129"/>
      <c r="F596" s="158" t="s">
        <v>977</v>
      </c>
      <c r="G596" s="131" t="s">
        <v>343</v>
      </c>
      <c r="H596" s="132">
        <v>3</v>
      </c>
      <c r="I596" s="133"/>
      <c r="J596" s="133"/>
      <c r="K596" s="133">
        <f>ROUND(P596*H596,2)</f>
        <v>0</v>
      </c>
      <c r="L596" s="130" t="s">
        <v>1</v>
      </c>
      <c r="M596" s="26"/>
      <c r="N596" s="134" t="s">
        <v>1</v>
      </c>
      <c r="O596" s="135" t="s">
        <v>39</v>
      </c>
      <c r="P596" s="136">
        <f t="shared" si="195"/>
        <v>0</v>
      </c>
      <c r="Q596" s="136">
        <f t="shared" si="196"/>
        <v>0</v>
      </c>
      <c r="R596" s="136">
        <f t="shared" si="197"/>
        <v>0</v>
      </c>
      <c r="S596" s="137">
        <v>0</v>
      </c>
      <c r="T596" s="137">
        <f t="shared" si="198"/>
        <v>0</v>
      </c>
      <c r="U596" s="137">
        <v>0</v>
      </c>
      <c r="V596" s="137">
        <f t="shared" si="199"/>
        <v>0</v>
      </c>
      <c r="W596" s="137">
        <v>0</v>
      </c>
      <c r="X596" s="137">
        <f t="shared" si="200"/>
        <v>0</v>
      </c>
      <c r="Y596" s="138" t="s">
        <v>1</v>
      </c>
      <c r="AR596" s="139" t="s">
        <v>179</v>
      </c>
      <c r="AT596" s="139" t="s">
        <v>147</v>
      </c>
      <c r="AU596" s="139" t="s">
        <v>84</v>
      </c>
      <c r="AY596" s="14" t="s">
        <v>145</v>
      </c>
      <c r="BE596" s="140">
        <f t="shared" si="201"/>
        <v>0</v>
      </c>
      <c r="BF596" s="140">
        <f t="shared" si="202"/>
        <v>0</v>
      </c>
      <c r="BG596" s="140">
        <f t="shared" si="203"/>
        <v>0</v>
      </c>
      <c r="BH596" s="140">
        <f t="shared" si="204"/>
        <v>0</v>
      </c>
      <c r="BI596" s="140">
        <f t="shared" si="205"/>
        <v>0</v>
      </c>
      <c r="BJ596" s="14" t="s">
        <v>84</v>
      </c>
      <c r="BK596" s="140">
        <f t="shared" si="206"/>
        <v>0</v>
      </c>
      <c r="BL596" s="14" t="s">
        <v>179</v>
      </c>
      <c r="BM596" s="139" t="s">
        <v>184</v>
      </c>
    </row>
    <row r="597" spans="2:65" s="1" customFormat="1" ht="24">
      <c r="B597" s="127"/>
      <c r="C597" s="128"/>
      <c r="D597" s="128" t="s">
        <v>147</v>
      </c>
      <c r="E597" s="129"/>
      <c r="F597" s="158" t="s">
        <v>982</v>
      </c>
      <c r="G597" s="131" t="s">
        <v>343</v>
      </c>
      <c r="H597" s="132">
        <v>3</v>
      </c>
      <c r="I597" s="133"/>
      <c r="J597" s="133"/>
      <c r="K597" s="133">
        <f>ROUND(P597*H597,2)</f>
        <v>0</v>
      </c>
      <c r="L597" s="130" t="s">
        <v>1</v>
      </c>
      <c r="M597" s="26"/>
      <c r="N597" s="134" t="s">
        <v>1</v>
      </c>
      <c r="O597" s="135" t="s">
        <v>39</v>
      </c>
      <c r="P597" s="136">
        <f t="shared" si="195"/>
        <v>0</v>
      </c>
      <c r="Q597" s="136">
        <f t="shared" si="196"/>
        <v>0</v>
      </c>
      <c r="R597" s="136">
        <f t="shared" si="197"/>
        <v>0</v>
      </c>
      <c r="S597" s="137">
        <v>0</v>
      </c>
      <c r="T597" s="137">
        <f t="shared" si="198"/>
        <v>0</v>
      </c>
      <c r="U597" s="137">
        <v>0</v>
      </c>
      <c r="V597" s="137">
        <f t="shared" si="199"/>
        <v>0</v>
      </c>
      <c r="W597" s="137">
        <v>0</v>
      </c>
      <c r="X597" s="137">
        <f t="shared" si="200"/>
        <v>0</v>
      </c>
      <c r="Y597" s="138" t="s">
        <v>1</v>
      </c>
      <c r="AR597" s="139" t="s">
        <v>179</v>
      </c>
      <c r="AT597" s="139" t="s">
        <v>147</v>
      </c>
      <c r="AU597" s="139" t="s">
        <v>84</v>
      </c>
      <c r="AY597" s="14" t="s">
        <v>145</v>
      </c>
      <c r="BE597" s="140">
        <f t="shared" si="201"/>
        <v>0</v>
      </c>
      <c r="BF597" s="140">
        <f t="shared" si="202"/>
        <v>0</v>
      </c>
      <c r="BG597" s="140">
        <f t="shared" si="203"/>
        <v>0</v>
      </c>
      <c r="BH597" s="140">
        <f t="shared" si="204"/>
        <v>0</v>
      </c>
      <c r="BI597" s="140">
        <f t="shared" si="205"/>
        <v>0</v>
      </c>
      <c r="BJ597" s="14" t="s">
        <v>84</v>
      </c>
      <c r="BK597" s="140">
        <f t="shared" si="206"/>
        <v>0</v>
      </c>
      <c r="BL597" s="14" t="s">
        <v>179</v>
      </c>
      <c r="BM597" s="139" t="s">
        <v>184</v>
      </c>
    </row>
    <row r="598" spans="2:65" s="1" customFormat="1" ht="24">
      <c r="B598" s="127"/>
      <c r="C598" s="128"/>
      <c r="D598" s="128" t="s">
        <v>147</v>
      </c>
      <c r="E598" s="129"/>
      <c r="F598" s="158" t="s">
        <v>978</v>
      </c>
      <c r="G598" s="159" t="s">
        <v>343</v>
      </c>
      <c r="H598" s="132">
        <v>3</v>
      </c>
      <c r="I598" s="133"/>
      <c r="J598" s="133"/>
      <c r="K598" s="133">
        <f>ROUND(P598*H598,2)</f>
        <v>0</v>
      </c>
      <c r="L598" s="130" t="s">
        <v>1</v>
      </c>
      <c r="M598" s="26"/>
      <c r="N598" s="134" t="s">
        <v>1</v>
      </c>
      <c r="O598" s="135" t="s">
        <v>39</v>
      </c>
      <c r="P598" s="136">
        <f t="shared" si="195"/>
        <v>0</v>
      </c>
      <c r="Q598" s="136">
        <f t="shared" si="196"/>
        <v>0</v>
      </c>
      <c r="R598" s="136">
        <f t="shared" si="197"/>
        <v>0</v>
      </c>
      <c r="S598" s="137">
        <v>0</v>
      </c>
      <c r="T598" s="137">
        <f t="shared" si="198"/>
        <v>0</v>
      </c>
      <c r="U598" s="137">
        <v>0</v>
      </c>
      <c r="V598" s="137">
        <f t="shared" si="199"/>
        <v>0</v>
      </c>
      <c r="W598" s="137">
        <v>0</v>
      </c>
      <c r="X598" s="137">
        <f t="shared" si="200"/>
        <v>0</v>
      </c>
      <c r="Y598" s="138" t="s">
        <v>1</v>
      </c>
      <c r="AR598" s="139" t="s">
        <v>179</v>
      </c>
      <c r="AT598" s="139" t="s">
        <v>147</v>
      </c>
      <c r="AU598" s="139" t="s">
        <v>84</v>
      </c>
      <c r="AY598" s="14" t="s">
        <v>145</v>
      </c>
      <c r="BE598" s="140">
        <f t="shared" si="201"/>
        <v>0</v>
      </c>
      <c r="BF598" s="140">
        <f t="shared" si="202"/>
        <v>0</v>
      </c>
      <c r="BG598" s="140">
        <f t="shared" si="203"/>
        <v>0</v>
      </c>
      <c r="BH598" s="140">
        <f t="shared" si="204"/>
        <v>0</v>
      </c>
      <c r="BI598" s="140">
        <f t="shared" si="205"/>
        <v>0</v>
      </c>
      <c r="BJ598" s="14" t="s">
        <v>84</v>
      </c>
      <c r="BK598" s="140">
        <f t="shared" si="206"/>
        <v>0</v>
      </c>
      <c r="BL598" s="14" t="s">
        <v>179</v>
      </c>
      <c r="BM598" s="139" t="s">
        <v>184</v>
      </c>
    </row>
    <row r="599" spans="2:65" s="12" customFormat="1" ht="22.5">
      <c r="B599" s="141"/>
      <c r="D599" s="142" t="s">
        <v>147</v>
      </c>
      <c r="E599" s="143"/>
      <c r="F599" s="144" t="s">
        <v>979</v>
      </c>
      <c r="H599" s="143"/>
      <c r="L599" s="12" t="s">
        <v>1</v>
      </c>
      <c r="M599" s="141"/>
      <c r="N599" s="145" t="s">
        <v>1</v>
      </c>
      <c r="O599" s="12" t="s">
        <v>39</v>
      </c>
      <c r="P599" s="12">
        <f t="shared" si="195"/>
        <v>0</v>
      </c>
      <c r="Q599" s="12">
        <f t="shared" si="196"/>
        <v>0</v>
      </c>
      <c r="R599" s="12">
        <f t="shared" si="197"/>
        <v>0</v>
      </c>
      <c r="S599" s="12">
        <v>0</v>
      </c>
      <c r="T599" s="12">
        <f t="shared" si="198"/>
        <v>0</v>
      </c>
      <c r="U599" s="12">
        <v>0</v>
      </c>
      <c r="V599" s="12">
        <f t="shared" si="199"/>
        <v>0</v>
      </c>
      <c r="W599" s="12">
        <v>0</v>
      </c>
      <c r="X599" s="12">
        <f t="shared" si="200"/>
        <v>0</v>
      </c>
      <c r="Y599" s="146" t="s">
        <v>1</v>
      </c>
      <c r="AR599" s="12" t="s">
        <v>179</v>
      </c>
      <c r="AT599" s="143" t="s">
        <v>147</v>
      </c>
      <c r="AU599" s="143" t="s">
        <v>84</v>
      </c>
      <c r="AY599" s="143" t="s">
        <v>145</v>
      </c>
      <c r="BE599" s="12">
        <f t="shared" si="201"/>
        <v>0</v>
      </c>
      <c r="BF599" s="12">
        <f t="shared" si="202"/>
        <v>0</v>
      </c>
      <c r="BG599" s="12">
        <f t="shared" si="203"/>
        <v>0</v>
      </c>
      <c r="BH599" s="12">
        <f t="shared" si="204"/>
        <v>0</v>
      </c>
      <c r="BI599" s="12">
        <f t="shared" si="205"/>
        <v>0</v>
      </c>
      <c r="BJ599" s="12" t="s">
        <v>84</v>
      </c>
      <c r="BK599" s="12">
        <f t="shared" si="206"/>
        <v>0</v>
      </c>
      <c r="BL599" s="12" t="s">
        <v>179</v>
      </c>
      <c r="BM599" s="12" t="s">
        <v>184</v>
      </c>
    </row>
    <row r="600" spans="2:65" s="1" customFormat="1" ht="24">
      <c r="B600" s="127"/>
      <c r="C600" s="128"/>
      <c r="D600" s="128" t="s">
        <v>147</v>
      </c>
      <c r="E600" s="129"/>
      <c r="F600" s="158" t="s">
        <v>980</v>
      </c>
      <c r="G600" s="131" t="s">
        <v>343</v>
      </c>
      <c r="H600" s="132">
        <v>3</v>
      </c>
      <c r="I600" s="133"/>
      <c r="J600" s="133"/>
      <c r="K600" s="133">
        <f>ROUND(P600*H600,2)</f>
        <v>0</v>
      </c>
      <c r="L600" s="130" t="s">
        <v>1</v>
      </c>
      <c r="M600" s="26"/>
      <c r="N600" s="134" t="s">
        <v>1</v>
      </c>
      <c r="O600" s="135" t="s">
        <v>39</v>
      </c>
      <c r="P600" s="136">
        <f t="shared" si="195"/>
        <v>0</v>
      </c>
      <c r="Q600" s="136">
        <f t="shared" si="196"/>
        <v>0</v>
      </c>
      <c r="R600" s="136">
        <f t="shared" si="197"/>
        <v>0</v>
      </c>
      <c r="S600" s="137">
        <v>0</v>
      </c>
      <c r="T600" s="137">
        <f t="shared" si="198"/>
        <v>0</v>
      </c>
      <c r="U600" s="137">
        <v>0</v>
      </c>
      <c r="V600" s="137">
        <f t="shared" si="199"/>
        <v>0</v>
      </c>
      <c r="W600" s="137">
        <v>0</v>
      </c>
      <c r="X600" s="137">
        <f t="shared" si="200"/>
        <v>0</v>
      </c>
      <c r="Y600" s="138" t="s">
        <v>1</v>
      </c>
      <c r="AR600" s="139" t="s">
        <v>179</v>
      </c>
      <c r="AT600" s="139" t="s">
        <v>147</v>
      </c>
      <c r="AU600" s="139" t="s">
        <v>84</v>
      </c>
      <c r="AY600" s="14" t="s">
        <v>145</v>
      </c>
      <c r="BE600" s="140">
        <f t="shared" si="201"/>
        <v>0</v>
      </c>
      <c r="BF600" s="140">
        <f t="shared" si="202"/>
        <v>0</v>
      </c>
      <c r="BG600" s="140">
        <f t="shared" si="203"/>
        <v>0</v>
      </c>
      <c r="BH600" s="140">
        <f t="shared" si="204"/>
        <v>0</v>
      </c>
      <c r="BI600" s="140">
        <f t="shared" si="205"/>
        <v>0</v>
      </c>
      <c r="BJ600" s="14" t="s">
        <v>84</v>
      </c>
      <c r="BK600" s="140">
        <f t="shared" si="206"/>
        <v>0</v>
      </c>
      <c r="BL600" s="14" t="s">
        <v>179</v>
      </c>
      <c r="BM600" s="139" t="s">
        <v>184</v>
      </c>
    </row>
    <row r="601" spans="2:65" s="1" customFormat="1" ht="24">
      <c r="B601" s="127"/>
      <c r="C601" s="151"/>
      <c r="D601" s="151"/>
      <c r="E601" s="152" t="s">
        <v>983</v>
      </c>
      <c r="F601" s="153" t="s">
        <v>984</v>
      </c>
      <c r="G601" s="154"/>
      <c r="H601" s="155"/>
      <c r="I601" s="156"/>
      <c r="J601" s="156"/>
      <c r="K601" s="156"/>
      <c r="L601" s="153"/>
      <c r="M601" s="26"/>
      <c r="N601" s="134" t="s">
        <v>1</v>
      </c>
      <c r="O601" s="135" t="s">
        <v>39</v>
      </c>
      <c r="P601" s="136">
        <f t="shared" si="195"/>
        <v>0</v>
      </c>
      <c r="Q601" s="136">
        <f t="shared" si="196"/>
        <v>0</v>
      </c>
      <c r="R601" s="136">
        <f t="shared" si="197"/>
        <v>0</v>
      </c>
      <c r="S601" s="137">
        <v>0</v>
      </c>
      <c r="T601" s="137">
        <f t="shared" si="198"/>
        <v>0</v>
      </c>
      <c r="U601" s="137">
        <v>0</v>
      </c>
      <c r="V601" s="137">
        <f t="shared" si="199"/>
        <v>0</v>
      </c>
      <c r="W601" s="137">
        <v>0</v>
      </c>
      <c r="X601" s="137">
        <f t="shared" si="200"/>
        <v>0</v>
      </c>
      <c r="Y601" s="138" t="s">
        <v>1</v>
      </c>
      <c r="AR601" s="139" t="s">
        <v>149</v>
      </c>
      <c r="AT601" s="139" t="s">
        <v>147</v>
      </c>
      <c r="AU601" s="139" t="s">
        <v>84</v>
      </c>
      <c r="AY601" s="14" t="s">
        <v>145</v>
      </c>
      <c r="BE601" s="140">
        <f t="shared" si="201"/>
        <v>0</v>
      </c>
      <c r="BF601" s="140">
        <f t="shared" si="202"/>
        <v>0</v>
      </c>
      <c r="BG601" s="140">
        <f t="shared" si="203"/>
        <v>0</v>
      </c>
      <c r="BH601" s="140">
        <f t="shared" si="204"/>
        <v>0</v>
      </c>
      <c r="BI601" s="140">
        <f t="shared" si="205"/>
        <v>0</v>
      </c>
      <c r="BJ601" s="14" t="s">
        <v>84</v>
      </c>
      <c r="BK601" s="140">
        <f t="shared" si="206"/>
        <v>0</v>
      </c>
      <c r="BL601" s="14" t="s">
        <v>149</v>
      </c>
      <c r="BM601" s="139" t="s">
        <v>169</v>
      </c>
    </row>
    <row r="602" spans="2:65" s="1" customFormat="1" ht="16.5" customHeight="1">
      <c r="B602" s="127"/>
      <c r="C602" s="128"/>
      <c r="D602" s="128" t="s">
        <v>147</v>
      </c>
      <c r="E602" s="157" t="s">
        <v>985</v>
      </c>
      <c r="F602" s="158" t="s">
        <v>973</v>
      </c>
      <c r="G602" s="131" t="s">
        <v>343</v>
      </c>
      <c r="H602" s="132">
        <v>2</v>
      </c>
      <c r="I602" s="133"/>
      <c r="J602" s="133"/>
      <c r="K602" s="133">
        <f>ROUND(P602*H602,2)</f>
        <v>0</v>
      </c>
      <c r="L602" s="130" t="s">
        <v>1</v>
      </c>
      <c r="M602" s="26"/>
      <c r="N602" s="134" t="s">
        <v>1</v>
      </c>
      <c r="O602" s="135" t="s">
        <v>39</v>
      </c>
      <c r="P602" s="136">
        <f t="shared" si="195"/>
        <v>0</v>
      </c>
      <c r="Q602" s="136">
        <f t="shared" si="196"/>
        <v>0</v>
      </c>
      <c r="R602" s="136">
        <f t="shared" si="197"/>
        <v>0</v>
      </c>
      <c r="S602" s="137">
        <v>0</v>
      </c>
      <c r="T602" s="137">
        <f t="shared" si="198"/>
        <v>0</v>
      </c>
      <c r="U602" s="137">
        <v>0</v>
      </c>
      <c r="V602" s="137">
        <f t="shared" si="199"/>
        <v>0</v>
      </c>
      <c r="W602" s="137">
        <v>0</v>
      </c>
      <c r="X602" s="137">
        <f t="shared" si="200"/>
        <v>0</v>
      </c>
      <c r="Y602" s="138" t="s">
        <v>1</v>
      </c>
      <c r="AR602" s="139" t="s">
        <v>179</v>
      </c>
      <c r="AT602" s="139" t="s">
        <v>147</v>
      </c>
      <c r="AU602" s="139" t="s">
        <v>84</v>
      </c>
      <c r="AY602" s="14" t="s">
        <v>145</v>
      </c>
      <c r="BE602" s="140">
        <f t="shared" si="201"/>
        <v>0</v>
      </c>
      <c r="BF602" s="140">
        <f t="shared" si="202"/>
        <v>0</v>
      </c>
      <c r="BG602" s="140">
        <f t="shared" si="203"/>
        <v>0</v>
      </c>
      <c r="BH602" s="140">
        <f t="shared" si="204"/>
        <v>0</v>
      </c>
      <c r="BI602" s="140">
        <f t="shared" si="205"/>
        <v>0</v>
      </c>
      <c r="BJ602" s="14" t="s">
        <v>84</v>
      </c>
      <c r="BK602" s="140">
        <f t="shared" si="206"/>
        <v>0</v>
      </c>
      <c r="BL602" s="14" t="s">
        <v>179</v>
      </c>
      <c r="BM602" s="139" t="s">
        <v>184</v>
      </c>
    </row>
    <row r="603" spans="2:51" s="12" customFormat="1" ht="56.25">
      <c r="B603" s="141"/>
      <c r="D603" s="142"/>
      <c r="E603" s="143"/>
      <c r="F603" s="144" t="s">
        <v>975</v>
      </c>
      <c r="H603" s="143" t="s">
        <v>1</v>
      </c>
      <c r="M603" s="141"/>
      <c r="N603" s="145"/>
      <c r="Y603" s="146"/>
      <c r="AT603" s="143" t="s">
        <v>151</v>
      </c>
      <c r="AU603" s="143" t="s">
        <v>84</v>
      </c>
      <c r="AV603" s="12" t="s">
        <v>84</v>
      </c>
      <c r="AW603" s="12" t="s">
        <v>4</v>
      </c>
      <c r="AX603" s="12" t="s">
        <v>76</v>
      </c>
      <c r="AY603" s="143" t="s">
        <v>145</v>
      </c>
    </row>
    <row r="604" spans="2:65" s="1" customFormat="1" ht="16.5" customHeight="1">
      <c r="B604" s="127"/>
      <c r="C604" s="128"/>
      <c r="D604" s="128" t="s">
        <v>147</v>
      </c>
      <c r="E604" s="157"/>
      <c r="F604" s="130" t="s">
        <v>976</v>
      </c>
      <c r="G604" s="131" t="s">
        <v>343</v>
      </c>
      <c r="H604" s="132">
        <v>2</v>
      </c>
      <c r="I604" s="133"/>
      <c r="J604" s="133"/>
      <c r="K604" s="133">
        <f>ROUND(P604*H604,2)</f>
        <v>0</v>
      </c>
      <c r="L604" s="130" t="s">
        <v>1</v>
      </c>
      <c r="M604" s="26"/>
      <c r="N604" s="134" t="s">
        <v>1</v>
      </c>
      <c r="O604" s="135" t="s">
        <v>39</v>
      </c>
      <c r="P604" s="136">
        <f aca="true" t="shared" si="207" ref="P604:P612">I604+J604</f>
        <v>0</v>
      </c>
      <c r="Q604" s="136">
        <f aca="true" t="shared" si="208" ref="Q604:Q612">ROUND(I604*H604,2)</f>
        <v>0</v>
      </c>
      <c r="R604" s="136">
        <f aca="true" t="shared" si="209" ref="R604:R612">ROUND(J604*H604,2)</f>
        <v>0</v>
      </c>
      <c r="S604" s="137">
        <v>0</v>
      </c>
      <c r="T604" s="137">
        <f aca="true" t="shared" si="210" ref="T604:T612">S604*H604</f>
        <v>0</v>
      </c>
      <c r="U604" s="137">
        <v>0</v>
      </c>
      <c r="V604" s="137">
        <f aca="true" t="shared" si="211" ref="V604:V612">U604*H604</f>
        <v>0</v>
      </c>
      <c r="W604" s="137">
        <v>0</v>
      </c>
      <c r="X604" s="137">
        <f aca="true" t="shared" si="212" ref="X604:X612">W604*H604</f>
        <v>0</v>
      </c>
      <c r="Y604" s="138" t="s">
        <v>1</v>
      </c>
      <c r="AR604" s="139" t="s">
        <v>179</v>
      </c>
      <c r="AT604" s="139" t="s">
        <v>147</v>
      </c>
      <c r="AU604" s="139" t="s">
        <v>84</v>
      </c>
      <c r="AY604" s="14" t="s">
        <v>145</v>
      </c>
      <c r="BE604" s="140">
        <f aca="true" t="shared" si="213" ref="BE604:BE612">IF(O604="základní",K604,0)</f>
        <v>0</v>
      </c>
      <c r="BF604" s="140">
        <f aca="true" t="shared" si="214" ref="BF604:BF612">IF(O604="snížená",K604,0)</f>
        <v>0</v>
      </c>
      <c r="BG604" s="140">
        <f aca="true" t="shared" si="215" ref="BG604:BG612">IF(O604="zákl. přenesená",K604,0)</f>
        <v>0</v>
      </c>
      <c r="BH604" s="140">
        <f aca="true" t="shared" si="216" ref="BH604:BH612">IF(O604="sníž. přenesená",K604,0)</f>
        <v>0</v>
      </c>
      <c r="BI604" s="140">
        <f aca="true" t="shared" si="217" ref="BI604:BI612">IF(O604="nulová",K604,0)</f>
        <v>0</v>
      </c>
      <c r="BJ604" s="14" t="s">
        <v>84</v>
      </c>
      <c r="BK604" s="140">
        <f aca="true" t="shared" si="218" ref="BK604:BK612">ROUND(P604*H604,2)</f>
        <v>0</v>
      </c>
      <c r="BL604" s="14" t="s">
        <v>179</v>
      </c>
      <c r="BM604" s="139" t="s">
        <v>184</v>
      </c>
    </row>
    <row r="605" spans="2:65" s="12" customFormat="1" ht="22.5">
      <c r="B605" s="141"/>
      <c r="D605" s="142"/>
      <c r="E605" s="143"/>
      <c r="F605" s="144" t="s">
        <v>981</v>
      </c>
      <c r="H605" s="143"/>
      <c r="L605" s="12" t="s">
        <v>1</v>
      </c>
      <c r="M605" s="141"/>
      <c r="N605" s="145" t="s">
        <v>1</v>
      </c>
      <c r="O605" s="12" t="s">
        <v>39</v>
      </c>
      <c r="P605" s="12">
        <f t="shared" si="207"/>
        <v>0</v>
      </c>
      <c r="Q605" s="12">
        <f t="shared" si="208"/>
        <v>0</v>
      </c>
      <c r="R605" s="12">
        <f t="shared" si="209"/>
        <v>0</v>
      </c>
      <c r="S605" s="12">
        <v>0</v>
      </c>
      <c r="T605" s="12">
        <f t="shared" si="210"/>
        <v>0</v>
      </c>
      <c r="U605" s="12">
        <v>0</v>
      </c>
      <c r="V605" s="12">
        <f t="shared" si="211"/>
        <v>0</v>
      </c>
      <c r="W605" s="12">
        <v>0</v>
      </c>
      <c r="X605" s="12">
        <f t="shared" si="212"/>
        <v>0</v>
      </c>
      <c r="Y605" s="146" t="s">
        <v>1</v>
      </c>
      <c r="AR605" s="12" t="s">
        <v>179</v>
      </c>
      <c r="AT605" s="143" t="s">
        <v>147</v>
      </c>
      <c r="AU605" s="143" t="s">
        <v>84</v>
      </c>
      <c r="AY605" s="143" t="s">
        <v>145</v>
      </c>
      <c r="BE605" s="12">
        <f t="shared" si="213"/>
        <v>0</v>
      </c>
      <c r="BF605" s="12">
        <f t="shared" si="214"/>
        <v>0</v>
      </c>
      <c r="BG605" s="12">
        <f t="shared" si="215"/>
        <v>0</v>
      </c>
      <c r="BH605" s="12">
        <f t="shared" si="216"/>
        <v>0</v>
      </c>
      <c r="BI605" s="12">
        <f t="shared" si="217"/>
        <v>0</v>
      </c>
      <c r="BJ605" s="12" t="s">
        <v>84</v>
      </c>
      <c r="BK605" s="12">
        <f t="shared" si="218"/>
        <v>0</v>
      </c>
      <c r="BL605" s="12" t="s">
        <v>179</v>
      </c>
      <c r="BM605" s="12" t="s">
        <v>184</v>
      </c>
    </row>
    <row r="606" spans="2:65" s="1" customFormat="1" ht="24">
      <c r="B606" s="127"/>
      <c r="C606" s="128"/>
      <c r="D606" s="128" t="s">
        <v>147</v>
      </c>
      <c r="E606" s="129"/>
      <c r="F606" s="158" t="s">
        <v>977</v>
      </c>
      <c r="G606" s="131" t="s">
        <v>343</v>
      </c>
      <c r="H606" s="132">
        <v>2</v>
      </c>
      <c r="I606" s="133"/>
      <c r="J606" s="133"/>
      <c r="K606" s="133">
        <f>ROUND(P606*H606,2)</f>
        <v>0</v>
      </c>
      <c r="L606" s="130" t="s">
        <v>1</v>
      </c>
      <c r="M606" s="26"/>
      <c r="N606" s="134" t="s">
        <v>1</v>
      </c>
      <c r="O606" s="135" t="s">
        <v>39</v>
      </c>
      <c r="P606" s="136">
        <f t="shared" si="207"/>
        <v>0</v>
      </c>
      <c r="Q606" s="136">
        <f t="shared" si="208"/>
        <v>0</v>
      </c>
      <c r="R606" s="136">
        <f t="shared" si="209"/>
        <v>0</v>
      </c>
      <c r="S606" s="137">
        <v>0</v>
      </c>
      <c r="T606" s="137">
        <f t="shared" si="210"/>
        <v>0</v>
      </c>
      <c r="U606" s="137">
        <v>0</v>
      </c>
      <c r="V606" s="137">
        <f t="shared" si="211"/>
        <v>0</v>
      </c>
      <c r="W606" s="137">
        <v>0</v>
      </c>
      <c r="X606" s="137">
        <f t="shared" si="212"/>
        <v>0</v>
      </c>
      <c r="Y606" s="138" t="s">
        <v>1</v>
      </c>
      <c r="AR606" s="139" t="s">
        <v>179</v>
      </c>
      <c r="AT606" s="139" t="s">
        <v>147</v>
      </c>
      <c r="AU606" s="139" t="s">
        <v>84</v>
      </c>
      <c r="AY606" s="14" t="s">
        <v>145</v>
      </c>
      <c r="BE606" s="140">
        <f t="shared" si="213"/>
        <v>0</v>
      </c>
      <c r="BF606" s="140">
        <f t="shared" si="214"/>
        <v>0</v>
      </c>
      <c r="BG606" s="140">
        <f t="shared" si="215"/>
        <v>0</v>
      </c>
      <c r="BH606" s="140">
        <f t="shared" si="216"/>
        <v>0</v>
      </c>
      <c r="BI606" s="140">
        <f t="shared" si="217"/>
        <v>0</v>
      </c>
      <c r="BJ606" s="14" t="s">
        <v>84</v>
      </c>
      <c r="BK606" s="140">
        <f t="shared" si="218"/>
        <v>0</v>
      </c>
      <c r="BL606" s="14" t="s">
        <v>179</v>
      </c>
      <c r="BM606" s="139" t="s">
        <v>184</v>
      </c>
    </row>
    <row r="607" spans="2:65" s="1" customFormat="1" ht="24">
      <c r="B607" s="127"/>
      <c r="C607" s="128"/>
      <c r="D607" s="128" t="s">
        <v>147</v>
      </c>
      <c r="E607" s="129"/>
      <c r="F607" s="158" t="s">
        <v>982</v>
      </c>
      <c r="G607" s="131" t="s">
        <v>343</v>
      </c>
      <c r="H607" s="132">
        <v>2</v>
      </c>
      <c r="I607" s="133"/>
      <c r="J607" s="133"/>
      <c r="K607" s="133">
        <f>ROUND(P607*H607,2)</f>
        <v>0</v>
      </c>
      <c r="L607" s="130" t="s">
        <v>1</v>
      </c>
      <c r="M607" s="26"/>
      <c r="N607" s="134" t="s">
        <v>1</v>
      </c>
      <c r="O607" s="135" t="s">
        <v>39</v>
      </c>
      <c r="P607" s="136">
        <f t="shared" si="207"/>
        <v>0</v>
      </c>
      <c r="Q607" s="136">
        <f t="shared" si="208"/>
        <v>0</v>
      </c>
      <c r="R607" s="136">
        <f t="shared" si="209"/>
        <v>0</v>
      </c>
      <c r="S607" s="137">
        <v>0</v>
      </c>
      <c r="T607" s="137">
        <f t="shared" si="210"/>
        <v>0</v>
      </c>
      <c r="U607" s="137">
        <v>0</v>
      </c>
      <c r="V607" s="137">
        <f t="shared" si="211"/>
        <v>0</v>
      </c>
      <c r="W607" s="137">
        <v>0</v>
      </c>
      <c r="X607" s="137">
        <f t="shared" si="212"/>
        <v>0</v>
      </c>
      <c r="Y607" s="138" t="s">
        <v>1</v>
      </c>
      <c r="AR607" s="139" t="s">
        <v>179</v>
      </c>
      <c r="AT607" s="139" t="s">
        <v>147</v>
      </c>
      <c r="AU607" s="139" t="s">
        <v>84</v>
      </c>
      <c r="AY607" s="14" t="s">
        <v>145</v>
      </c>
      <c r="BE607" s="140">
        <f t="shared" si="213"/>
        <v>0</v>
      </c>
      <c r="BF607" s="140">
        <f t="shared" si="214"/>
        <v>0</v>
      </c>
      <c r="BG607" s="140">
        <f t="shared" si="215"/>
        <v>0</v>
      </c>
      <c r="BH607" s="140">
        <f t="shared" si="216"/>
        <v>0</v>
      </c>
      <c r="BI607" s="140">
        <f t="shared" si="217"/>
        <v>0</v>
      </c>
      <c r="BJ607" s="14" t="s">
        <v>84</v>
      </c>
      <c r="BK607" s="140">
        <f t="shared" si="218"/>
        <v>0</v>
      </c>
      <c r="BL607" s="14" t="s">
        <v>179</v>
      </c>
      <c r="BM607" s="139" t="s">
        <v>184</v>
      </c>
    </row>
    <row r="608" spans="2:65" s="1" customFormat="1" ht="24">
      <c r="B608" s="127"/>
      <c r="C608" s="128"/>
      <c r="D608" s="128" t="s">
        <v>147</v>
      </c>
      <c r="E608" s="129"/>
      <c r="F608" s="158" t="s">
        <v>978</v>
      </c>
      <c r="G608" s="159" t="s">
        <v>343</v>
      </c>
      <c r="H608" s="132">
        <v>2</v>
      </c>
      <c r="I608" s="133"/>
      <c r="J608" s="133"/>
      <c r="K608" s="133">
        <f>ROUND(P608*H608,2)</f>
        <v>0</v>
      </c>
      <c r="L608" s="130" t="s">
        <v>1</v>
      </c>
      <c r="M608" s="26"/>
      <c r="N608" s="134" t="s">
        <v>1</v>
      </c>
      <c r="O608" s="135" t="s">
        <v>39</v>
      </c>
      <c r="P608" s="136">
        <f t="shared" si="207"/>
        <v>0</v>
      </c>
      <c r="Q608" s="136">
        <f t="shared" si="208"/>
        <v>0</v>
      </c>
      <c r="R608" s="136">
        <f t="shared" si="209"/>
        <v>0</v>
      </c>
      <c r="S608" s="137">
        <v>0</v>
      </c>
      <c r="T608" s="137">
        <f t="shared" si="210"/>
        <v>0</v>
      </c>
      <c r="U608" s="137">
        <v>0</v>
      </c>
      <c r="V608" s="137">
        <f t="shared" si="211"/>
        <v>0</v>
      </c>
      <c r="W608" s="137">
        <v>0</v>
      </c>
      <c r="X608" s="137">
        <f t="shared" si="212"/>
        <v>0</v>
      </c>
      <c r="Y608" s="138" t="s">
        <v>1</v>
      </c>
      <c r="AR608" s="139" t="s">
        <v>179</v>
      </c>
      <c r="AT608" s="139" t="s">
        <v>147</v>
      </c>
      <c r="AU608" s="139" t="s">
        <v>84</v>
      </c>
      <c r="AY608" s="14" t="s">
        <v>145</v>
      </c>
      <c r="BE608" s="140">
        <f t="shared" si="213"/>
        <v>0</v>
      </c>
      <c r="BF608" s="140">
        <f t="shared" si="214"/>
        <v>0</v>
      </c>
      <c r="BG608" s="140">
        <f t="shared" si="215"/>
        <v>0</v>
      </c>
      <c r="BH608" s="140">
        <f t="shared" si="216"/>
        <v>0</v>
      </c>
      <c r="BI608" s="140">
        <f t="shared" si="217"/>
        <v>0</v>
      </c>
      <c r="BJ608" s="14" t="s">
        <v>84</v>
      </c>
      <c r="BK608" s="140">
        <f t="shared" si="218"/>
        <v>0</v>
      </c>
      <c r="BL608" s="14" t="s">
        <v>179</v>
      </c>
      <c r="BM608" s="139" t="s">
        <v>184</v>
      </c>
    </row>
    <row r="609" spans="2:65" s="12" customFormat="1" ht="22.5">
      <c r="B609" s="141"/>
      <c r="D609" s="142"/>
      <c r="E609" s="143"/>
      <c r="F609" s="144" t="s">
        <v>979</v>
      </c>
      <c r="H609" s="143"/>
      <c r="L609" s="12" t="s">
        <v>1</v>
      </c>
      <c r="M609" s="141"/>
      <c r="N609" s="145" t="s">
        <v>1</v>
      </c>
      <c r="O609" s="12" t="s">
        <v>39</v>
      </c>
      <c r="P609" s="12">
        <f t="shared" si="207"/>
        <v>0</v>
      </c>
      <c r="Q609" s="12">
        <f t="shared" si="208"/>
        <v>0</v>
      </c>
      <c r="R609" s="12">
        <f t="shared" si="209"/>
        <v>0</v>
      </c>
      <c r="S609" s="12">
        <v>0</v>
      </c>
      <c r="T609" s="12">
        <f t="shared" si="210"/>
        <v>0</v>
      </c>
      <c r="U609" s="12">
        <v>0</v>
      </c>
      <c r="V609" s="12">
        <f t="shared" si="211"/>
        <v>0</v>
      </c>
      <c r="W609" s="12">
        <v>0</v>
      </c>
      <c r="X609" s="12">
        <f t="shared" si="212"/>
        <v>0</v>
      </c>
      <c r="Y609" s="146" t="s">
        <v>1</v>
      </c>
      <c r="AR609" s="12" t="s">
        <v>179</v>
      </c>
      <c r="AT609" s="143" t="s">
        <v>147</v>
      </c>
      <c r="AU609" s="143" t="s">
        <v>84</v>
      </c>
      <c r="AY609" s="143" t="s">
        <v>145</v>
      </c>
      <c r="BE609" s="12">
        <f t="shared" si="213"/>
        <v>0</v>
      </c>
      <c r="BF609" s="12">
        <f t="shared" si="214"/>
        <v>0</v>
      </c>
      <c r="BG609" s="12">
        <f t="shared" si="215"/>
        <v>0</v>
      </c>
      <c r="BH609" s="12">
        <f t="shared" si="216"/>
        <v>0</v>
      </c>
      <c r="BI609" s="12">
        <f t="shared" si="217"/>
        <v>0</v>
      </c>
      <c r="BJ609" s="12" t="s">
        <v>84</v>
      </c>
      <c r="BK609" s="12">
        <f t="shared" si="218"/>
        <v>0</v>
      </c>
      <c r="BL609" s="12" t="s">
        <v>179</v>
      </c>
      <c r="BM609" s="12" t="s">
        <v>184</v>
      </c>
    </row>
    <row r="610" spans="2:65" s="1" customFormat="1" ht="24">
      <c r="B610" s="127"/>
      <c r="C610" s="128"/>
      <c r="D610" s="128" t="s">
        <v>147</v>
      </c>
      <c r="E610" s="129"/>
      <c r="F610" s="158" t="s">
        <v>980</v>
      </c>
      <c r="G610" s="131" t="s">
        <v>343</v>
      </c>
      <c r="H610" s="132">
        <v>2</v>
      </c>
      <c r="I610" s="133"/>
      <c r="J610" s="133"/>
      <c r="K610" s="133">
        <f>ROUND(P610*H610,2)</f>
        <v>0</v>
      </c>
      <c r="L610" s="130" t="s">
        <v>1</v>
      </c>
      <c r="M610" s="26"/>
      <c r="N610" s="134" t="s">
        <v>1</v>
      </c>
      <c r="O610" s="135" t="s">
        <v>39</v>
      </c>
      <c r="P610" s="136">
        <f t="shared" si="207"/>
        <v>0</v>
      </c>
      <c r="Q610" s="136">
        <f t="shared" si="208"/>
        <v>0</v>
      </c>
      <c r="R610" s="136">
        <f t="shared" si="209"/>
        <v>0</v>
      </c>
      <c r="S610" s="137">
        <v>0</v>
      </c>
      <c r="T610" s="137">
        <f t="shared" si="210"/>
        <v>0</v>
      </c>
      <c r="U610" s="137">
        <v>0</v>
      </c>
      <c r="V610" s="137">
        <f t="shared" si="211"/>
        <v>0</v>
      </c>
      <c r="W610" s="137">
        <v>0</v>
      </c>
      <c r="X610" s="137">
        <f t="shared" si="212"/>
        <v>0</v>
      </c>
      <c r="Y610" s="138" t="s">
        <v>1</v>
      </c>
      <c r="AR610" s="139" t="s">
        <v>179</v>
      </c>
      <c r="AT610" s="139" t="s">
        <v>147</v>
      </c>
      <c r="AU610" s="139" t="s">
        <v>84</v>
      </c>
      <c r="AY610" s="14" t="s">
        <v>145</v>
      </c>
      <c r="BE610" s="140">
        <f t="shared" si="213"/>
        <v>0</v>
      </c>
      <c r="BF610" s="140">
        <f t="shared" si="214"/>
        <v>0</v>
      </c>
      <c r="BG610" s="140">
        <f t="shared" si="215"/>
        <v>0</v>
      </c>
      <c r="BH610" s="140">
        <f t="shared" si="216"/>
        <v>0</v>
      </c>
      <c r="BI610" s="140">
        <f t="shared" si="217"/>
        <v>0</v>
      </c>
      <c r="BJ610" s="14" t="s">
        <v>84</v>
      </c>
      <c r="BK610" s="140">
        <f t="shared" si="218"/>
        <v>0</v>
      </c>
      <c r="BL610" s="14" t="s">
        <v>179</v>
      </c>
      <c r="BM610" s="139" t="s">
        <v>184</v>
      </c>
    </row>
    <row r="611" spans="2:65" s="1" customFormat="1" ht="24">
      <c r="B611" s="127"/>
      <c r="C611" s="151"/>
      <c r="D611" s="151"/>
      <c r="E611" s="152" t="s">
        <v>986</v>
      </c>
      <c r="F611" s="153" t="s">
        <v>988</v>
      </c>
      <c r="G611" s="154"/>
      <c r="H611" s="155"/>
      <c r="I611" s="156"/>
      <c r="J611" s="156"/>
      <c r="K611" s="156"/>
      <c r="L611" s="153"/>
      <c r="M611" s="26"/>
      <c r="N611" s="134" t="s">
        <v>1</v>
      </c>
      <c r="O611" s="135" t="s">
        <v>39</v>
      </c>
      <c r="P611" s="136">
        <f t="shared" si="207"/>
        <v>0</v>
      </c>
      <c r="Q611" s="136">
        <f t="shared" si="208"/>
        <v>0</v>
      </c>
      <c r="R611" s="136">
        <f t="shared" si="209"/>
        <v>0</v>
      </c>
      <c r="S611" s="137">
        <v>0</v>
      </c>
      <c r="T611" s="137">
        <f t="shared" si="210"/>
        <v>0</v>
      </c>
      <c r="U611" s="137">
        <v>0</v>
      </c>
      <c r="V611" s="137">
        <f t="shared" si="211"/>
        <v>0</v>
      </c>
      <c r="W611" s="137">
        <v>0</v>
      </c>
      <c r="X611" s="137">
        <f t="shared" si="212"/>
        <v>0</v>
      </c>
      <c r="Y611" s="138" t="s">
        <v>1</v>
      </c>
      <c r="AR611" s="139" t="s">
        <v>149</v>
      </c>
      <c r="AT611" s="139" t="s">
        <v>147</v>
      </c>
      <c r="AU611" s="139" t="s">
        <v>84</v>
      </c>
      <c r="AY611" s="14" t="s">
        <v>145</v>
      </c>
      <c r="BE611" s="140">
        <f t="shared" si="213"/>
        <v>0</v>
      </c>
      <c r="BF611" s="140">
        <f t="shared" si="214"/>
        <v>0</v>
      </c>
      <c r="BG611" s="140">
        <f t="shared" si="215"/>
        <v>0</v>
      </c>
      <c r="BH611" s="140">
        <f t="shared" si="216"/>
        <v>0</v>
      </c>
      <c r="BI611" s="140">
        <f t="shared" si="217"/>
        <v>0</v>
      </c>
      <c r="BJ611" s="14" t="s">
        <v>84</v>
      </c>
      <c r="BK611" s="140">
        <f t="shared" si="218"/>
        <v>0</v>
      </c>
      <c r="BL611" s="14" t="s">
        <v>149</v>
      </c>
      <c r="BM611" s="139" t="s">
        <v>169</v>
      </c>
    </row>
    <row r="612" spans="2:65" s="1" customFormat="1" ht="16.5" customHeight="1">
      <c r="B612" s="127"/>
      <c r="C612" s="128"/>
      <c r="D612" s="128" t="s">
        <v>147</v>
      </c>
      <c r="E612" s="157" t="s">
        <v>987</v>
      </c>
      <c r="F612" s="158" t="s">
        <v>973</v>
      </c>
      <c r="G612" s="131" t="s">
        <v>343</v>
      </c>
      <c r="H612" s="132">
        <v>1</v>
      </c>
      <c r="I612" s="133"/>
      <c r="J612" s="133"/>
      <c r="K612" s="133">
        <f>ROUND(P612*H612,2)</f>
        <v>0</v>
      </c>
      <c r="L612" s="130" t="s">
        <v>1</v>
      </c>
      <c r="M612" s="26"/>
      <c r="N612" s="134" t="s">
        <v>1</v>
      </c>
      <c r="O612" s="135" t="s">
        <v>39</v>
      </c>
      <c r="P612" s="136">
        <f t="shared" si="207"/>
        <v>0</v>
      </c>
      <c r="Q612" s="136">
        <f t="shared" si="208"/>
        <v>0</v>
      </c>
      <c r="R612" s="136">
        <f t="shared" si="209"/>
        <v>0</v>
      </c>
      <c r="S612" s="137">
        <v>0</v>
      </c>
      <c r="T612" s="137">
        <f t="shared" si="210"/>
        <v>0</v>
      </c>
      <c r="U612" s="137">
        <v>0</v>
      </c>
      <c r="V612" s="137">
        <f t="shared" si="211"/>
        <v>0</v>
      </c>
      <c r="W612" s="137">
        <v>0</v>
      </c>
      <c r="X612" s="137">
        <f t="shared" si="212"/>
        <v>0</v>
      </c>
      <c r="Y612" s="138" t="s">
        <v>1</v>
      </c>
      <c r="AR612" s="139" t="s">
        <v>179</v>
      </c>
      <c r="AT612" s="139" t="s">
        <v>147</v>
      </c>
      <c r="AU612" s="139" t="s">
        <v>84</v>
      </c>
      <c r="AY612" s="14" t="s">
        <v>145</v>
      </c>
      <c r="BE612" s="140">
        <f t="shared" si="213"/>
        <v>0</v>
      </c>
      <c r="BF612" s="140">
        <f t="shared" si="214"/>
        <v>0</v>
      </c>
      <c r="BG612" s="140">
        <f t="shared" si="215"/>
        <v>0</v>
      </c>
      <c r="BH612" s="140">
        <f t="shared" si="216"/>
        <v>0</v>
      </c>
      <c r="BI612" s="140">
        <f t="shared" si="217"/>
        <v>0</v>
      </c>
      <c r="BJ612" s="14" t="s">
        <v>84</v>
      </c>
      <c r="BK612" s="140">
        <f t="shared" si="218"/>
        <v>0</v>
      </c>
      <c r="BL612" s="14" t="s">
        <v>179</v>
      </c>
      <c r="BM612" s="139" t="s">
        <v>184</v>
      </c>
    </row>
    <row r="613" spans="2:51" s="12" customFormat="1" ht="56.25">
      <c r="B613" s="141"/>
      <c r="D613" s="142"/>
      <c r="E613" s="143"/>
      <c r="F613" s="144" t="s">
        <v>975</v>
      </c>
      <c r="H613" s="143" t="s">
        <v>1</v>
      </c>
      <c r="M613" s="141"/>
      <c r="N613" s="145"/>
      <c r="Y613" s="146"/>
      <c r="AT613" s="143" t="s">
        <v>151</v>
      </c>
      <c r="AU613" s="143" t="s">
        <v>84</v>
      </c>
      <c r="AV613" s="12" t="s">
        <v>84</v>
      </c>
      <c r="AW613" s="12" t="s">
        <v>4</v>
      </c>
      <c r="AX613" s="12" t="s">
        <v>76</v>
      </c>
      <c r="AY613" s="143" t="s">
        <v>145</v>
      </c>
    </row>
    <row r="614" spans="2:65" s="1" customFormat="1" ht="16.5" customHeight="1">
      <c r="B614" s="127"/>
      <c r="C614" s="128"/>
      <c r="D614" s="128" t="s">
        <v>147</v>
      </c>
      <c r="E614" s="157"/>
      <c r="F614" s="130" t="s">
        <v>976</v>
      </c>
      <c r="G614" s="131" t="s">
        <v>343</v>
      </c>
      <c r="H614" s="132">
        <v>1</v>
      </c>
      <c r="I614" s="133"/>
      <c r="J614" s="133"/>
      <c r="K614" s="133">
        <f>ROUND(P614*H614,2)</f>
        <v>0</v>
      </c>
      <c r="L614" s="130" t="s">
        <v>1</v>
      </c>
      <c r="M614" s="26"/>
      <c r="N614" s="134" t="s">
        <v>1</v>
      </c>
      <c r="O614" s="135" t="s">
        <v>39</v>
      </c>
      <c r="P614" s="136">
        <f aca="true" t="shared" si="219" ref="P614:P645">I614+J614</f>
        <v>0</v>
      </c>
      <c r="Q614" s="136">
        <f aca="true" t="shared" si="220" ref="Q614:Q645">ROUND(I614*H614,2)</f>
        <v>0</v>
      </c>
      <c r="R614" s="136">
        <f aca="true" t="shared" si="221" ref="R614:R645">ROUND(J614*H614,2)</f>
        <v>0</v>
      </c>
      <c r="S614" s="137">
        <v>0</v>
      </c>
      <c r="T614" s="137">
        <f aca="true" t="shared" si="222" ref="T614:T645">S614*H614</f>
        <v>0</v>
      </c>
      <c r="U614" s="137">
        <v>0</v>
      </c>
      <c r="V614" s="137">
        <f aca="true" t="shared" si="223" ref="V614:V645">U614*H614</f>
        <v>0</v>
      </c>
      <c r="W614" s="137">
        <v>0</v>
      </c>
      <c r="X614" s="137">
        <f aca="true" t="shared" si="224" ref="X614:X645">W614*H614</f>
        <v>0</v>
      </c>
      <c r="Y614" s="138" t="s">
        <v>1</v>
      </c>
      <c r="AR614" s="139" t="s">
        <v>179</v>
      </c>
      <c r="AT614" s="139" t="s">
        <v>147</v>
      </c>
      <c r="AU614" s="139" t="s">
        <v>84</v>
      </c>
      <c r="AY614" s="14" t="s">
        <v>145</v>
      </c>
      <c r="BE614" s="140">
        <f aca="true" t="shared" si="225" ref="BE614:BE645">IF(O614="základní",K614,0)</f>
        <v>0</v>
      </c>
      <c r="BF614" s="140">
        <f aca="true" t="shared" si="226" ref="BF614:BF645">IF(O614="snížená",K614,0)</f>
        <v>0</v>
      </c>
      <c r="BG614" s="140">
        <f aca="true" t="shared" si="227" ref="BG614:BG645">IF(O614="zákl. přenesená",K614,0)</f>
        <v>0</v>
      </c>
      <c r="BH614" s="140">
        <f aca="true" t="shared" si="228" ref="BH614:BH645">IF(O614="sníž. přenesená",K614,0)</f>
        <v>0</v>
      </c>
      <c r="BI614" s="140">
        <f aca="true" t="shared" si="229" ref="BI614:BI645">IF(O614="nulová",K614,0)</f>
        <v>0</v>
      </c>
      <c r="BJ614" s="14" t="s">
        <v>84</v>
      </c>
      <c r="BK614" s="140">
        <f aca="true" t="shared" si="230" ref="BK614:BK645">ROUND(P614*H614,2)</f>
        <v>0</v>
      </c>
      <c r="BL614" s="14" t="s">
        <v>179</v>
      </c>
      <c r="BM614" s="139" t="s">
        <v>184</v>
      </c>
    </row>
    <row r="615" spans="2:65" s="12" customFormat="1" ht="22.5">
      <c r="B615" s="141"/>
      <c r="D615" s="142"/>
      <c r="E615" s="143"/>
      <c r="F615" s="144" t="s">
        <v>981</v>
      </c>
      <c r="H615" s="143"/>
      <c r="L615" s="12" t="s">
        <v>1</v>
      </c>
      <c r="M615" s="141"/>
      <c r="N615" s="145" t="s">
        <v>1</v>
      </c>
      <c r="O615" s="12" t="s">
        <v>39</v>
      </c>
      <c r="P615" s="12">
        <f t="shared" si="219"/>
        <v>0</v>
      </c>
      <c r="Q615" s="12">
        <f t="shared" si="220"/>
        <v>0</v>
      </c>
      <c r="R615" s="12">
        <f t="shared" si="221"/>
        <v>0</v>
      </c>
      <c r="S615" s="12">
        <v>0</v>
      </c>
      <c r="T615" s="12">
        <f t="shared" si="222"/>
        <v>0</v>
      </c>
      <c r="U615" s="12">
        <v>0</v>
      </c>
      <c r="V615" s="12">
        <f t="shared" si="223"/>
        <v>0</v>
      </c>
      <c r="W615" s="12">
        <v>0</v>
      </c>
      <c r="X615" s="12">
        <f t="shared" si="224"/>
        <v>0</v>
      </c>
      <c r="Y615" s="146" t="s">
        <v>1</v>
      </c>
      <c r="AR615" s="12" t="s">
        <v>179</v>
      </c>
      <c r="AT615" s="143" t="s">
        <v>147</v>
      </c>
      <c r="AU615" s="143" t="s">
        <v>84</v>
      </c>
      <c r="AY615" s="143" t="s">
        <v>145</v>
      </c>
      <c r="BE615" s="12">
        <f t="shared" si="225"/>
        <v>0</v>
      </c>
      <c r="BF615" s="12">
        <f t="shared" si="226"/>
        <v>0</v>
      </c>
      <c r="BG615" s="12">
        <f t="shared" si="227"/>
        <v>0</v>
      </c>
      <c r="BH615" s="12">
        <f t="shared" si="228"/>
        <v>0</v>
      </c>
      <c r="BI615" s="12">
        <f t="shared" si="229"/>
        <v>0</v>
      </c>
      <c r="BJ615" s="12" t="s">
        <v>84</v>
      </c>
      <c r="BK615" s="12">
        <f t="shared" si="230"/>
        <v>0</v>
      </c>
      <c r="BL615" s="12" t="s">
        <v>179</v>
      </c>
      <c r="BM615" s="12" t="s">
        <v>184</v>
      </c>
    </row>
    <row r="616" spans="2:65" s="1" customFormat="1" ht="24">
      <c r="B616" s="127"/>
      <c r="C616" s="128"/>
      <c r="D616" s="128" t="s">
        <v>147</v>
      </c>
      <c r="E616" s="129"/>
      <c r="F616" s="158" t="s">
        <v>977</v>
      </c>
      <c r="G616" s="131" t="s">
        <v>343</v>
      </c>
      <c r="H616" s="132">
        <v>1</v>
      </c>
      <c r="I616" s="133"/>
      <c r="J616" s="133"/>
      <c r="K616" s="133">
        <f>ROUND(P616*H616,2)</f>
        <v>0</v>
      </c>
      <c r="L616" s="130" t="s">
        <v>1</v>
      </c>
      <c r="M616" s="26"/>
      <c r="N616" s="134" t="s">
        <v>1</v>
      </c>
      <c r="O616" s="135" t="s">
        <v>39</v>
      </c>
      <c r="P616" s="136">
        <f t="shared" si="219"/>
        <v>0</v>
      </c>
      <c r="Q616" s="136">
        <f t="shared" si="220"/>
        <v>0</v>
      </c>
      <c r="R616" s="136">
        <f t="shared" si="221"/>
        <v>0</v>
      </c>
      <c r="S616" s="137">
        <v>0</v>
      </c>
      <c r="T616" s="137">
        <f t="shared" si="222"/>
        <v>0</v>
      </c>
      <c r="U616" s="137">
        <v>0</v>
      </c>
      <c r="V616" s="137">
        <f t="shared" si="223"/>
        <v>0</v>
      </c>
      <c r="W616" s="137">
        <v>0</v>
      </c>
      <c r="X616" s="137">
        <f t="shared" si="224"/>
        <v>0</v>
      </c>
      <c r="Y616" s="138" t="s">
        <v>1</v>
      </c>
      <c r="AR616" s="139" t="s">
        <v>179</v>
      </c>
      <c r="AT616" s="139" t="s">
        <v>147</v>
      </c>
      <c r="AU616" s="139" t="s">
        <v>84</v>
      </c>
      <c r="AY616" s="14" t="s">
        <v>145</v>
      </c>
      <c r="BE616" s="140">
        <f t="shared" si="225"/>
        <v>0</v>
      </c>
      <c r="BF616" s="140">
        <f t="shared" si="226"/>
        <v>0</v>
      </c>
      <c r="BG616" s="140">
        <f t="shared" si="227"/>
        <v>0</v>
      </c>
      <c r="BH616" s="140">
        <f t="shared" si="228"/>
        <v>0</v>
      </c>
      <c r="BI616" s="140">
        <f t="shared" si="229"/>
        <v>0</v>
      </c>
      <c r="BJ616" s="14" t="s">
        <v>84</v>
      </c>
      <c r="BK616" s="140">
        <f t="shared" si="230"/>
        <v>0</v>
      </c>
      <c r="BL616" s="14" t="s">
        <v>179</v>
      </c>
      <c r="BM616" s="139" t="s">
        <v>184</v>
      </c>
    </row>
    <row r="617" spans="2:65" s="1" customFormat="1" ht="24">
      <c r="B617" s="127"/>
      <c r="C617" s="128"/>
      <c r="D617" s="128" t="s">
        <v>147</v>
      </c>
      <c r="E617" s="129"/>
      <c r="F617" s="158" t="s">
        <v>982</v>
      </c>
      <c r="G617" s="131" t="s">
        <v>343</v>
      </c>
      <c r="H617" s="132">
        <v>1</v>
      </c>
      <c r="I617" s="133"/>
      <c r="J617" s="133"/>
      <c r="K617" s="133">
        <f>ROUND(P617*H617,2)</f>
        <v>0</v>
      </c>
      <c r="L617" s="130" t="s">
        <v>1</v>
      </c>
      <c r="M617" s="26"/>
      <c r="N617" s="134" t="s">
        <v>1</v>
      </c>
      <c r="O617" s="135" t="s">
        <v>39</v>
      </c>
      <c r="P617" s="136">
        <f t="shared" si="219"/>
        <v>0</v>
      </c>
      <c r="Q617" s="136">
        <f t="shared" si="220"/>
        <v>0</v>
      </c>
      <c r="R617" s="136">
        <f t="shared" si="221"/>
        <v>0</v>
      </c>
      <c r="S617" s="137">
        <v>0</v>
      </c>
      <c r="T617" s="137">
        <f t="shared" si="222"/>
        <v>0</v>
      </c>
      <c r="U617" s="137">
        <v>0</v>
      </c>
      <c r="V617" s="137">
        <f t="shared" si="223"/>
        <v>0</v>
      </c>
      <c r="W617" s="137">
        <v>0</v>
      </c>
      <c r="X617" s="137">
        <f t="shared" si="224"/>
        <v>0</v>
      </c>
      <c r="Y617" s="138" t="s">
        <v>1</v>
      </c>
      <c r="AR617" s="139" t="s">
        <v>179</v>
      </c>
      <c r="AT617" s="139" t="s">
        <v>147</v>
      </c>
      <c r="AU617" s="139" t="s">
        <v>84</v>
      </c>
      <c r="AY617" s="14" t="s">
        <v>145</v>
      </c>
      <c r="BE617" s="140">
        <f t="shared" si="225"/>
        <v>0</v>
      </c>
      <c r="BF617" s="140">
        <f t="shared" si="226"/>
        <v>0</v>
      </c>
      <c r="BG617" s="140">
        <f t="shared" si="227"/>
        <v>0</v>
      </c>
      <c r="BH617" s="140">
        <f t="shared" si="228"/>
        <v>0</v>
      </c>
      <c r="BI617" s="140">
        <f t="shared" si="229"/>
        <v>0</v>
      </c>
      <c r="BJ617" s="14" t="s">
        <v>84</v>
      </c>
      <c r="BK617" s="140">
        <f t="shared" si="230"/>
        <v>0</v>
      </c>
      <c r="BL617" s="14" t="s">
        <v>179</v>
      </c>
      <c r="BM617" s="139" t="s">
        <v>184</v>
      </c>
    </row>
    <row r="618" spans="2:65" s="1" customFormat="1" ht="24">
      <c r="B618" s="127"/>
      <c r="C618" s="128"/>
      <c r="D618" s="128" t="s">
        <v>147</v>
      </c>
      <c r="E618" s="129"/>
      <c r="F618" s="158" t="s">
        <v>978</v>
      </c>
      <c r="G618" s="159" t="s">
        <v>343</v>
      </c>
      <c r="H618" s="132">
        <v>1</v>
      </c>
      <c r="I618" s="133"/>
      <c r="J618" s="133"/>
      <c r="K618" s="133">
        <f>ROUND(P618*H618,2)</f>
        <v>0</v>
      </c>
      <c r="L618" s="130" t="s">
        <v>1</v>
      </c>
      <c r="M618" s="26"/>
      <c r="N618" s="134" t="s">
        <v>1</v>
      </c>
      <c r="O618" s="135" t="s">
        <v>39</v>
      </c>
      <c r="P618" s="136">
        <f t="shared" si="219"/>
        <v>0</v>
      </c>
      <c r="Q618" s="136">
        <f t="shared" si="220"/>
        <v>0</v>
      </c>
      <c r="R618" s="136">
        <f t="shared" si="221"/>
        <v>0</v>
      </c>
      <c r="S618" s="137">
        <v>0</v>
      </c>
      <c r="T618" s="137">
        <f t="shared" si="222"/>
        <v>0</v>
      </c>
      <c r="U618" s="137">
        <v>0</v>
      </c>
      <c r="V618" s="137">
        <f t="shared" si="223"/>
        <v>0</v>
      </c>
      <c r="W618" s="137">
        <v>0</v>
      </c>
      <c r="X618" s="137">
        <f t="shared" si="224"/>
        <v>0</v>
      </c>
      <c r="Y618" s="138" t="s">
        <v>1</v>
      </c>
      <c r="AR618" s="139" t="s">
        <v>179</v>
      </c>
      <c r="AT618" s="139" t="s">
        <v>147</v>
      </c>
      <c r="AU618" s="139" t="s">
        <v>84</v>
      </c>
      <c r="AY618" s="14" t="s">
        <v>145</v>
      </c>
      <c r="BE618" s="140">
        <f t="shared" si="225"/>
        <v>0</v>
      </c>
      <c r="BF618" s="140">
        <f t="shared" si="226"/>
        <v>0</v>
      </c>
      <c r="BG618" s="140">
        <f t="shared" si="227"/>
        <v>0</v>
      </c>
      <c r="BH618" s="140">
        <f t="shared" si="228"/>
        <v>0</v>
      </c>
      <c r="BI618" s="140">
        <f t="shared" si="229"/>
        <v>0</v>
      </c>
      <c r="BJ618" s="14" t="s">
        <v>84</v>
      </c>
      <c r="BK618" s="140">
        <f t="shared" si="230"/>
        <v>0</v>
      </c>
      <c r="BL618" s="14" t="s">
        <v>179</v>
      </c>
      <c r="BM618" s="139" t="s">
        <v>184</v>
      </c>
    </row>
    <row r="619" spans="2:65" s="12" customFormat="1" ht="22.5">
      <c r="B619" s="141"/>
      <c r="D619" s="142"/>
      <c r="E619" s="143"/>
      <c r="F619" s="144" t="s">
        <v>979</v>
      </c>
      <c r="H619" s="143"/>
      <c r="L619" s="12" t="s">
        <v>1</v>
      </c>
      <c r="M619" s="141"/>
      <c r="N619" s="145" t="s">
        <v>1</v>
      </c>
      <c r="O619" s="12" t="s">
        <v>39</v>
      </c>
      <c r="P619" s="12">
        <f t="shared" si="219"/>
        <v>0</v>
      </c>
      <c r="Q619" s="12">
        <f t="shared" si="220"/>
        <v>0</v>
      </c>
      <c r="R619" s="12">
        <f t="shared" si="221"/>
        <v>0</v>
      </c>
      <c r="S619" s="12">
        <v>0</v>
      </c>
      <c r="T619" s="12">
        <f t="shared" si="222"/>
        <v>0</v>
      </c>
      <c r="U619" s="12">
        <v>0</v>
      </c>
      <c r="V619" s="12">
        <f t="shared" si="223"/>
        <v>0</v>
      </c>
      <c r="W619" s="12">
        <v>0</v>
      </c>
      <c r="X619" s="12">
        <f t="shared" si="224"/>
        <v>0</v>
      </c>
      <c r="Y619" s="146" t="s">
        <v>1</v>
      </c>
      <c r="AR619" s="12" t="s">
        <v>179</v>
      </c>
      <c r="AT619" s="143" t="s">
        <v>147</v>
      </c>
      <c r="AU619" s="143" t="s">
        <v>84</v>
      </c>
      <c r="AY619" s="143" t="s">
        <v>145</v>
      </c>
      <c r="BE619" s="12">
        <f t="shared" si="225"/>
        <v>0</v>
      </c>
      <c r="BF619" s="12">
        <f t="shared" si="226"/>
        <v>0</v>
      </c>
      <c r="BG619" s="12">
        <f t="shared" si="227"/>
        <v>0</v>
      </c>
      <c r="BH619" s="12">
        <f t="shared" si="228"/>
        <v>0</v>
      </c>
      <c r="BI619" s="12">
        <f t="shared" si="229"/>
        <v>0</v>
      </c>
      <c r="BJ619" s="12" t="s">
        <v>84</v>
      </c>
      <c r="BK619" s="12">
        <f t="shared" si="230"/>
        <v>0</v>
      </c>
      <c r="BL619" s="12" t="s">
        <v>179</v>
      </c>
      <c r="BM619" s="12" t="s">
        <v>184</v>
      </c>
    </row>
    <row r="620" spans="2:65" s="1" customFormat="1" ht="24">
      <c r="B620" s="127"/>
      <c r="C620" s="128"/>
      <c r="D620" s="128" t="s">
        <v>147</v>
      </c>
      <c r="E620" s="129"/>
      <c r="F620" s="158" t="s">
        <v>980</v>
      </c>
      <c r="G620" s="131" t="s">
        <v>343</v>
      </c>
      <c r="H620" s="132">
        <v>1</v>
      </c>
      <c r="I620" s="133"/>
      <c r="J620" s="133"/>
      <c r="K620" s="133">
        <f>ROUND(P620*H620,2)</f>
        <v>0</v>
      </c>
      <c r="L620" s="130" t="s">
        <v>1</v>
      </c>
      <c r="M620" s="26"/>
      <c r="N620" s="134" t="s">
        <v>1</v>
      </c>
      <c r="O620" s="135" t="s">
        <v>39</v>
      </c>
      <c r="P620" s="136">
        <f t="shared" si="219"/>
        <v>0</v>
      </c>
      <c r="Q620" s="136">
        <f t="shared" si="220"/>
        <v>0</v>
      </c>
      <c r="R620" s="136">
        <f t="shared" si="221"/>
        <v>0</v>
      </c>
      <c r="S620" s="137">
        <v>0</v>
      </c>
      <c r="T620" s="137">
        <f t="shared" si="222"/>
        <v>0</v>
      </c>
      <c r="U620" s="137">
        <v>0</v>
      </c>
      <c r="V620" s="137">
        <f t="shared" si="223"/>
        <v>0</v>
      </c>
      <c r="W620" s="137">
        <v>0</v>
      </c>
      <c r="X620" s="137">
        <f t="shared" si="224"/>
        <v>0</v>
      </c>
      <c r="Y620" s="138" t="s">
        <v>1</v>
      </c>
      <c r="AR620" s="139" t="s">
        <v>179</v>
      </c>
      <c r="AT620" s="139" t="s">
        <v>147</v>
      </c>
      <c r="AU620" s="139" t="s">
        <v>84</v>
      </c>
      <c r="AY620" s="14" t="s">
        <v>145</v>
      </c>
      <c r="BE620" s="140">
        <f t="shared" si="225"/>
        <v>0</v>
      </c>
      <c r="BF620" s="140">
        <f t="shared" si="226"/>
        <v>0</v>
      </c>
      <c r="BG620" s="140">
        <f t="shared" si="227"/>
        <v>0</v>
      </c>
      <c r="BH620" s="140">
        <f t="shared" si="228"/>
        <v>0</v>
      </c>
      <c r="BI620" s="140">
        <f t="shared" si="229"/>
        <v>0</v>
      </c>
      <c r="BJ620" s="14" t="s">
        <v>84</v>
      </c>
      <c r="BK620" s="140">
        <f t="shared" si="230"/>
        <v>0</v>
      </c>
      <c r="BL620" s="14" t="s">
        <v>179</v>
      </c>
      <c r="BM620" s="139" t="s">
        <v>184</v>
      </c>
    </row>
    <row r="621" spans="2:65" s="1" customFormat="1" ht="12">
      <c r="B621" s="127"/>
      <c r="C621" s="151"/>
      <c r="D621" s="151"/>
      <c r="E621" s="152" t="s">
        <v>989</v>
      </c>
      <c r="F621" s="153" t="s">
        <v>990</v>
      </c>
      <c r="G621" s="154"/>
      <c r="H621" s="155"/>
      <c r="I621" s="156"/>
      <c r="J621" s="156"/>
      <c r="K621" s="156"/>
      <c r="L621" s="153"/>
      <c r="M621" s="26"/>
      <c r="N621" s="134" t="s">
        <v>1</v>
      </c>
      <c r="O621" s="135" t="s">
        <v>39</v>
      </c>
      <c r="P621" s="136">
        <f t="shared" si="219"/>
        <v>0</v>
      </c>
      <c r="Q621" s="136">
        <f t="shared" si="220"/>
        <v>0</v>
      </c>
      <c r="R621" s="136">
        <f t="shared" si="221"/>
        <v>0</v>
      </c>
      <c r="S621" s="137">
        <v>0</v>
      </c>
      <c r="T621" s="137">
        <f t="shared" si="222"/>
        <v>0</v>
      </c>
      <c r="U621" s="137">
        <v>0</v>
      </c>
      <c r="V621" s="137">
        <f t="shared" si="223"/>
        <v>0</v>
      </c>
      <c r="W621" s="137">
        <v>0</v>
      </c>
      <c r="X621" s="137">
        <f t="shared" si="224"/>
        <v>0</v>
      </c>
      <c r="Y621" s="138" t="s">
        <v>1</v>
      </c>
      <c r="AR621" s="139" t="s">
        <v>149</v>
      </c>
      <c r="AT621" s="139" t="s">
        <v>147</v>
      </c>
      <c r="AU621" s="139" t="s">
        <v>84</v>
      </c>
      <c r="AY621" s="14" t="s">
        <v>145</v>
      </c>
      <c r="BE621" s="140">
        <f t="shared" si="225"/>
        <v>0</v>
      </c>
      <c r="BF621" s="140">
        <f t="shared" si="226"/>
        <v>0</v>
      </c>
      <c r="BG621" s="140">
        <f t="shared" si="227"/>
        <v>0</v>
      </c>
      <c r="BH621" s="140">
        <f t="shared" si="228"/>
        <v>0</v>
      </c>
      <c r="BI621" s="140">
        <f t="shared" si="229"/>
        <v>0</v>
      </c>
      <c r="BJ621" s="14" t="s">
        <v>84</v>
      </c>
      <c r="BK621" s="140">
        <f t="shared" si="230"/>
        <v>0</v>
      </c>
      <c r="BL621" s="14" t="s">
        <v>149</v>
      </c>
      <c r="BM621" s="139" t="s">
        <v>169</v>
      </c>
    </row>
    <row r="622" spans="2:65" s="1" customFormat="1" ht="48">
      <c r="B622" s="127"/>
      <c r="C622" s="128"/>
      <c r="D622" s="128" t="s">
        <v>147</v>
      </c>
      <c r="E622" s="157" t="s">
        <v>1020</v>
      </c>
      <c r="F622" s="158" t="s">
        <v>991</v>
      </c>
      <c r="G622" s="131" t="s">
        <v>343</v>
      </c>
      <c r="H622" s="132">
        <v>2</v>
      </c>
      <c r="I622" s="133"/>
      <c r="J622" s="133"/>
      <c r="K622" s="133">
        <f>ROUND(P622*H622,2)</f>
        <v>0</v>
      </c>
      <c r="L622" s="130" t="s">
        <v>1</v>
      </c>
      <c r="M622" s="26"/>
      <c r="N622" s="134" t="s">
        <v>1</v>
      </c>
      <c r="O622" s="135" t="s">
        <v>39</v>
      </c>
      <c r="P622" s="136">
        <f t="shared" si="219"/>
        <v>0</v>
      </c>
      <c r="Q622" s="136">
        <f t="shared" si="220"/>
        <v>0</v>
      </c>
      <c r="R622" s="136">
        <f t="shared" si="221"/>
        <v>0</v>
      </c>
      <c r="S622" s="137">
        <v>0</v>
      </c>
      <c r="T622" s="137">
        <f t="shared" si="222"/>
        <v>0</v>
      </c>
      <c r="U622" s="137">
        <v>0</v>
      </c>
      <c r="V622" s="137">
        <f t="shared" si="223"/>
        <v>0</v>
      </c>
      <c r="W622" s="137">
        <v>0</v>
      </c>
      <c r="X622" s="137">
        <f t="shared" si="224"/>
        <v>0</v>
      </c>
      <c r="Y622" s="138" t="s">
        <v>1</v>
      </c>
      <c r="AR622" s="139" t="s">
        <v>179</v>
      </c>
      <c r="AT622" s="139" t="s">
        <v>147</v>
      </c>
      <c r="AU622" s="139" t="s">
        <v>84</v>
      </c>
      <c r="AY622" s="14" t="s">
        <v>145</v>
      </c>
      <c r="BE622" s="140">
        <f t="shared" si="225"/>
        <v>0</v>
      </c>
      <c r="BF622" s="140">
        <f t="shared" si="226"/>
        <v>0</v>
      </c>
      <c r="BG622" s="140">
        <f t="shared" si="227"/>
        <v>0</v>
      </c>
      <c r="BH622" s="140">
        <f t="shared" si="228"/>
        <v>0</v>
      </c>
      <c r="BI622" s="140">
        <f t="shared" si="229"/>
        <v>0</v>
      </c>
      <c r="BJ622" s="14" t="s">
        <v>84</v>
      </c>
      <c r="BK622" s="140">
        <f t="shared" si="230"/>
        <v>0</v>
      </c>
      <c r="BL622" s="14" t="s">
        <v>179</v>
      </c>
      <c r="BM622" s="139" t="s">
        <v>184</v>
      </c>
    </row>
    <row r="623" spans="2:65" s="12" customFormat="1" ht="56.25">
      <c r="B623" s="141"/>
      <c r="D623" s="142"/>
      <c r="E623" s="143"/>
      <c r="F623" s="144" t="s">
        <v>992</v>
      </c>
      <c r="H623" s="143"/>
      <c r="L623" s="12" t="s">
        <v>1</v>
      </c>
      <c r="M623" s="141"/>
      <c r="N623" s="145" t="s">
        <v>1</v>
      </c>
      <c r="O623" s="12" t="s">
        <v>39</v>
      </c>
      <c r="P623" s="12">
        <f t="shared" si="219"/>
        <v>0</v>
      </c>
      <c r="Q623" s="12">
        <f t="shared" si="220"/>
        <v>0</v>
      </c>
      <c r="R623" s="12">
        <f t="shared" si="221"/>
        <v>0</v>
      </c>
      <c r="S623" s="12">
        <v>0</v>
      </c>
      <c r="T623" s="12">
        <f t="shared" si="222"/>
        <v>0</v>
      </c>
      <c r="U623" s="12">
        <v>0</v>
      </c>
      <c r="V623" s="12">
        <f t="shared" si="223"/>
        <v>0</v>
      </c>
      <c r="W623" s="12">
        <v>0</v>
      </c>
      <c r="X623" s="12">
        <f t="shared" si="224"/>
        <v>0</v>
      </c>
      <c r="Y623" s="146" t="s">
        <v>1</v>
      </c>
      <c r="AR623" s="12" t="s">
        <v>179</v>
      </c>
      <c r="AT623" s="143" t="s">
        <v>147</v>
      </c>
      <c r="AU623" s="143" t="s">
        <v>84</v>
      </c>
      <c r="AY623" s="143" t="s">
        <v>145</v>
      </c>
      <c r="BE623" s="12">
        <f t="shared" si="225"/>
        <v>0</v>
      </c>
      <c r="BF623" s="12">
        <f t="shared" si="226"/>
        <v>0</v>
      </c>
      <c r="BG623" s="12">
        <f t="shared" si="227"/>
        <v>0</v>
      </c>
      <c r="BH623" s="12">
        <f t="shared" si="228"/>
        <v>0</v>
      </c>
      <c r="BI623" s="12">
        <f t="shared" si="229"/>
        <v>0</v>
      </c>
      <c r="BJ623" s="12" t="s">
        <v>84</v>
      </c>
      <c r="BK623" s="12">
        <f t="shared" si="230"/>
        <v>0</v>
      </c>
      <c r="BL623" s="12" t="s">
        <v>179</v>
      </c>
      <c r="BM623" s="12" t="s">
        <v>184</v>
      </c>
    </row>
    <row r="624" spans="2:65" s="1" customFormat="1" ht="12">
      <c r="B624" s="127"/>
      <c r="C624" s="128"/>
      <c r="D624" s="128" t="s">
        <v>147</v>
      </c>
      <c r="E624" s="129"/>
      <c r="F624" s="158" t="s">
        <v>993</v>
      </c>
      <c r="G624" s="131" t="s">
        <v>343</v>
      </c>
      <c r="H624" s="132">
        <v>2</v>
      </c>
      <c r="I624" s="133"/>
      <c r="J624" s="133"/>
      <c r="K624" s="133">
        <f>ROUND(P624*H624,2)</f>
        <v>0</v>
      </c>
      <c r="L624" s="130" t="s">
        <v>1</v>
      </c>
      <c r="M624" s="26"/>
      <c r="N624" s="134" t="s">
        <v>1</v>
      </c>
      <c r="O624" s="135" t="s">
        <v>39</v>
      </c>
      <c r="P624" s="136">
        <f t="shared" si="219"/>
        <v>0</v>
      </c>
      <c r="Q624" s="136">
        <f t="shared" si="220"/>
        <v>0</v>
      </c>
      <c r="R624" s="136">
        <f t="shared" si="221"/>
        <v>0</v>
      </c>
      <c r="S624" s="137">
        <v>0</v>
      </c>
      <c r="T624" s="137">
        <f t="shared" si="222"/>
        <v>0</v>
      </c>
      <c r="U624" s="137">
        <v>0</v>
      </c>
      <c r="V624" s="137">
        <f t="shared" si="223"/>
        <v>0</v>
      </c>
      <c r="W624" s="137">
        <v>0</v>
      </c>
      <c r="X624" s="137">
        <f t="shared" si="224"/>
        <v>0</v>
      </c>
      <c r="Y624" s="138" t="s">
        <v>1</v>
      </c>
      <c r="AR624" s="139" t="s">
        <v>179</v>
      </c>
      <c r="AT624" s="139" t="s">
        <v>147</v>
      </c>
      <c r="AU624" s="139" t="s">
        <v>84</v>
      </c>
      <c r="AY624" s="14" t="s">
        <v>145</v>
      </c>
      <c r="BE624" s="140">
        <f t="shared" si="225"/>
        <v>0</v>
      </c>
      <c r="BF624" s="140">
        <f t="shared" si="226"/>
        <v>0</v>
      </c>
      <c r="BG624" s="140">
        <f t="shared" si="227"/>
        <v>0</v>
      </c>
      <c r="BH624" s="140">
        <f t="shared" si="228"/>
        <v>0</v>
      </c>
      <c r="BI624" s="140">
        <f t="shared" si="229"/>
        <v>0</v>
      </c>
      <c r="BJ624" s="14" t="s">
        <v>84</v>
      </c>
      <c r="BK624" s="140">
        <f t="shared" si="230"/>
        <v>0</v>
      </c>
      <c r="BL624" s="14" t="s">
        <v>179</v>
      </c>
      <c r="BM624" s="139" t="s">
        <v>184</v>
      </c>
    </row>
    <row r="625" spans="2:65" s="1" customFormat="1" ht="48">
      <c r="B625" s="127"/>
      <c r="C625" s="128"/>
      <c r="D625" s="128" t="s">
        <v>147</v>
      </c>
      <c r="E625" s="157" t="s">
        <v>1021</v>
      </c>
      <c r="F625" s="158" t="s">
        <v>994</v>
      </c>
      <c r="G625" s="131" t="s">
        <v>343</v>
      </c>
      <c r="H625" s="132">
        <v>2</v>
      </c>
      <c r="I625" s="133"/>
      <c r="J625" s="133"/>
      <c r="K625" s="133">
        <f>ROUND(P625*H625,2)</f>
        <v>0</v>
      </c>
      <c r="L625" s="130" t="s">
        <v>1</v>
      </c>
      <c r="M625" s="26"/>
      <c r="N625" s="134" t="s">
        <v>1</v>
      </c>
      <c r="O625" s="135" t="s">
        <v>39</v>
      </c>
      <c r="P625" s="136">
        <f t="shared" si="219"/>
        <v>0</v>
      </c>
      <c r="Q625" s="136">
        <f t="shared" si="220"/>
        <v>0</v>
      </c>
      <c r="R625" s="136">
        <f t="shared" si="221"/>
        <v>0</v>
      </c>
      <c r="S625" s="137">
        <v>0</v>
      </c>
      <c r="T625" s="137">
        <f t="shared" si="222"/>
        <v>0</v>
      </c>
      <c r="U625" s="137">
        <v>0</v>
      </c>
      <c r="V625" s="137">
        <f t="shared" si="223"/>
        <v>0</v>
      </c>
      <c r="W625" s="137">
        <v>0</v>
      </c>
      <c r="X625" s="137">
        <f t="shared" si="224"/>
        <v>0</v>
      </c>
      <c r="Y625" s="138" t="s">
        <v>1</v>
      </c>
      <c r="AR625" s="139" t="s">
        <v>179</v>
      </c>
      <c r="AT625" s="139" t="s">
        <v>147</v>
      </c>
      <c r="AU625" s="139" t="s">
        <v>84</v>
      </c>
      <c r="AY625" s="14" t="s">
        <v>145</v>
      </c>
      <c r="BE625" s="140">
        <f t="shared" si="225"/>
        <v>0</v>
      </c>
      <c r="BF625" s="140">
        <f t="shared" si="226"/>
        <v>0</v>
      </c>
      <c r="BG625" s="140">
        <f t="shared" si="227"/>
        <v>0</v>
      </c>
      <c r="BH625" s="140">
        <f t="shared" si="228"/>
        <v>0</v>
      </c>
      <c r="BI625" s="140">
        <f t="shared" si="229"/>
        <v>0</v>
      </c>
      <c r="BJ625" s="14" t="s">
        <v>84</v>
      </c>
      <c r="BK625" s="140">
        <f t="shared" si="230"/>
        <v>0</v>
      </c>
      <c r="BL625" s="14" t="s">
        <v>179</v>
      </c>
      <c r="BM625" s="139" t="s">
        <v>184</v>
      </c>
    </row>
    <row r="626" spans="2:65" s="12" customFormat="1" ht="56.25">
      <c r="B626" s="141"/>
      <c r="D626" s="142"/>
      <c r="E626" s="143"/>
      <c r="F626" s="144" t="s">
        <v>995</v>
      </c>
      <c r="H626" s="143"/>
      <c r="L626" s="12" t="s">
        <v>1</v>
      </c>
      <c r="M626" s="141"/>
      <c r="N626" s="145" t="s">
        <v>1</v>
      </c>
      <c r="O626" s="12" t="s">
        <v>39</v>
      </c>
      <c r="P626" s="12">
        <f t="shared" si="219"/>
        <v>0</v>
      </c>
      <c r="Q626" s="12">
        <f t="shared" si="220"/>
        <v>0</v>
      </c>
      <c r="R626" s="12">
        <f t="shared" si="221"/>
        <v>0</v>
      </c>
      <c r="S626" s="12">
        <v>0</v>
      </c>
      <c r="T626" s="12">
        <f t="shared" si="222"/>
        <v>0</v>
      </c>
      <c r="U626" s="12">
        <v>0</v>
      </c>
      <c r="V626" s="12">
        <f t="shared" si="223"/>
        <v>0</v>
      </c>
      <c r="W626" s="12">
        <v>0</v>
      </c>
      <c r="X626" s="12">
        <f t="shared" si="224"/>
        <v>0</v>
      </c>
      <c r="Y626" s="146" t="s">
        <v>1</v>
      </c>
      <c r="AR626" s="12" t="s">
        <v>179</v>
      </c>
      <c r="AT626" s="143" t="s">
        <v>147</v>
      </c>
      <c r="AU626" s="143" t="s">
        <v>84</v>
      </c>
      <c r="AY626" s="143" t="s">
        <v>145</v>
      </c>
      <c r="BE626" s="12">
        <f t="shared" si="225"/>
        <v>0</v>
      </c>
      <c r="BF626" s="12">
        <f t="shared" si="226"/>
        <v>0</v>
      </c>
      <c r="BG626" s="12">
        <f t="shared" si="227"/>
        <v>0</v>
      </c>
      <c r="BH626" s="12">
        <f t="shared" si="228"/>
        <v>0</v>
      </c>
      <c r="BI626" s="12">
        <f t="shared" si="229"/>
        <v>0</v>
      </c>
      <c r="BJ626" s="12" t="s">
        <v>84</v>
      </c>
      <c r="BK626" s="12">
        <f t="shared" si="230"/>
        <v>0</v>
      </c>
      <c r="BL626" s="12" t="s">
        <v>179</v>
      </c>
      <c r="BM626" s="12" t="s">
        <v>184</v>
      </c>
    </row>
    <row r="627" spans="2:65" s="1" customFormat="1" ht="24">
      <c r="B627" s="127"/>
      <c r="C627" s="128"/>
      <c r="D627" s="128" t="s">
        <v>147</v>
      </c>
      <c r="E627" s="129"/>
      <c r="F627" s="158" t="s">
        <v>996</v>
      </c>
      <c r="G627" s="131" t="s">
        <v>343</v>
      </c>
      <c r="H627" s="132">
        <v>2</v>
      </c>
      <c r="I627" s="133"/>
      <c r="J627" s="133"/>
      <c r="K627" s="133">
        <f>ROUND(P627*H627,2)</f>
        <v>0</v>
      </c>
      <c r="L627" s="130" t="s">
        <v>1</v>
      </c>
      <c r="M627" s="26"/>
      <c r="N627" s="134" t="s">
        <v>1</v>
      </c>
      <c r="O627" s="135" t="s">
        <v>39</v>
      </c>
      <c r="P627" s="136">
        <f t="shared" si="219"/>
        <v>0</v>
      </c>
      <c r="Q627" s="136">
        <f t="shared" si="220"/>
        <v>0</v>
      </c>
      <c r="R627" s="136">
        <f t="shared" si="221"/>
        <v>0</v>
      </c>
      <c r="S627" s="137">
        <v>0</v>
      </c>
      <c r="T627" s="137">
        <f t="shared" si="222"/>
        <v>0</v>
      </c>
      <c r="U627" s="137">
        <v>0</v>
      </c>
      <c r="V627" s="137">
        <f t="shared" si="223"/>
        <v>0</v>
      </c>
      <c r="W627" s="137">
        <v>0</v>
      </c>
      <c r="X627" s="137">
        <f t="shared" si="224"/>
        <v>0</v>
      </c>
      <c r="Y627" s="138" t="s">
        <v>1</v>
      </c>
      <c r="AR627" s="139" t="s">
        <v>179</v>
      </c>
      <c r="AT627" s="139" t="s">
        <v>147</v>
      </c>
      <c r="AU627" s="139" t="s">
        <v>84</v>
      </c>
      <c r="AY627" s="14" t="s">
        <v>145</v>
      </c>
      <c r="BE627" s="140">
        <f t="shared" si="225"/>
        <v>0</v>
      </c>
      <c r="BF627" s="140">
        <f t="shared" si="226"/>
        <v>0</v>
      </c>
      <c r="BG627" s="140">
        <f t="shared" si="227"/>
        <v>0</v>
      </c>
      <c r="BH627" s="140">
        <f t="shared" si="228"/>
        <v>0</v>
      </c>
      <c r="BI627" s="140">
        <f t="shared" si="229"/>
        <v>0</v>
      </c>
      <c r="BJ627" s="14" t="s">
        <v>84</v>
      </c>
      <c r="BK627" s="140">
        <f t="shared" si="230"/>
        <v>0</v>
      </c>
      <c r="BL627" s="14" t="s">
        <v>179</v>
      </c>
      <c r="BM627" s="139" t="s">
        <v>184</v>
      </c>
    </row>
    <row r="628" spans="2:65" s="1" customFormat="1" ht="24">
      <c r="B628" s="127"/>
      <c r="C628" s="128"/>
      <c r="D628" s="128" t="s">
        <v>147</v>
      </c>
      <c r="E628" s="129"/>
      <c r="F628" s="158" t="s">
        <v>997</v>
      </c>
      <c r="G628" s="159" t="s">
        <v>458</v>
      </c>
      <c r="H628" s="132">
        <v>60</v>
      </c>
      <c r="I628" s="133"/>
      <c r="J628" s="133"/>
      <c r="K628" s="133">
        <f>ROUND(P628*H628,2)</f>
        <v>0</v>
      </c>
      <c r="L628" s="130" t="s">
        <v>1</v>
      </c>
      <c r="M628" s="26"/>
      <c r="N628" s="134" t="s">
        <v>1</v>
      </c>
      <c r="O628" s="135" t="s">
        <v>39</v>
      </c>
      <c r="P628" s="136">
        <f t="shared" si="219"/>
        <v>0</v>
      </c>
      <c r="Q628" s="136">
        <f t="shared" si="220"/>
        <v>0</v>
      </c>
      <c r="R628" s="136">
        <f t="shared" si="221"/>
        <v>0</v>
      </c>
      <c r="S628" s="137">
        <v>0</v>
      </c>
      <c r="T628" s="137">
        <f t="shared" si="222"/>
        <v>0</v>
      </c>
      <c r="U628" s="137">
        <v>0</v>
      </c>
      <c r="V628" s="137">
        <f t="shared" si="223"/>
        <v>0</v>
      </c>
      <c r="W628" s="137">
        <v>0</v>
      </c>
      <c r="X628" s="137">
        <f t="shared" si="224"/>
        <v>0</v>
      </c>
      <c r="Y628" s="138" t="s">
        <v>1</v>
      </c>
      <c r="AR628" s="139" t="s">
        <v>179</v>
      </c>
      <c r="AT628" s="139" t="s">
        <v>147</v>
      </c>
      <c r="AU628" s="139" t="s">
        <v>84</v>
      </c>
      <c r="AY628" s="14" t="s">
        <v>145</v>
      </c>
      <c r="BE628" s="140">
        <f t="shared" si="225"/>
        <v>0</v>
      </c>
      <c r="BF628" s="140">
        <f t="shared" si="226"/>
        <v>0</v>
      </c>
      <c r="BG628" s="140">
        <f t="shared" si="227"/>
        <v>0</v>
      </c>
      <c r="BH628" s="140">
        <f t="shared" si="228"/>
        <v>0</v>
      </c>
      <c r="BI628" s="140">
        <f t="shared" si="229"/>
        <v>0</v>
      </c>
      <c r="BJ628" s="14" t="s">
        <v>84</v>
      </c>
      <c r="BK628" s="140">
        <f t="shared" si="230"/>
        <v>0</v>
      </c>
      <c r="BL628" s="14" t="s">
        <v>179</v>
      </c>
      <c r="BM628" s="139" t="s">
        <v>184</v>
      </c>
    </row>
    <row r="629" spans="2:65" s="1" customFormat="1" ht="24">
      <c r="B629" s="127"/>
      <c r="C629" s="128"/>
      <c r="D629" s="128" t="s">
        <v>147</v>
      </c>
      <c r="E629" s="129"/>
      <c r="F629" s="158" t="s">
        <v>998</v>
      </c>
      <c r="G629" s="159" t="s">
        <v>458</v>
      </c>
      <c r="H629" s="132">
        <v>60</v>
      </c>
      <c r="I629" s="133"/>
      <c r="J629" s="133"/>
      <c r="K629" s="133">
        <f>ROUND(P629*H629,2)</f>
        <v>0</v>
      </c>
      <c r="L629" s="130" t="s">
        <v>1</v>
      </c>
      <c r="M629" s="26"/>
      <c r="N629" s="134" t="s">
        <v>1</v>
      </c>
      <c r="O629" s="135" t="s">
        <v>39</v>
      </c>
      <c r="P629" s="136">
        <f t="shared" si="219"/>
        <v>0</v>
      </c>
      <c r="Q629" s="136">
        <f t="shared" si="220"/>
        <v>0</v>
      </c>
      <c r="R629" s="136">
        <f t="shared" si="221"/>
        <v>0</v>
      </c>
      <c r="S629" s="137">
        <v>0</v>
      </c>
      <c r="T629" s="137">
        <f t="shared" si="222"/>
        <v>0</v>
      </c>
      <c r="U629" s="137">
        <v>0</v>
      </c>
      <c r="V629" s="137">
        <f t="shared" si="223"/>
        <v>0</v>
      </c>
      <c r="W629" s="137">
        <v>0</v>
      </c>
      <c r="X629" s="137">
        <f t="shared" si="224"/>
        <v>0</v>
      </c>
      <c r="Y629" s="138" t="s">
        <v>1</v>
      </c>
      <c r="AR629" s="139" t="s">
        <v>179</v>
      </c>
      <c r="AT629" s="139" t="s">
        <v>147</v>
      </c>
      <c r="AU629" s="139" t="s">
        <v>84</v>
      </c>
      <c r="AY629" s="14" t="s">
        <v>145</v>
      </c>
      <c r="BE629" s="140">
        <f t="shared" si="225"/>
        <v>0</v>
      </c>
      <c r="BF629" s="140">
        <f t="shared" si="226"/>
        <v>0</v>
      </c>
      <c r="BG629" s="140">
        <f t="shared" si="227"/>
        <v>0</v>
      </c>
      <c r="BH629" s="140">
        <f t="shared" si="228"/>
        <v>0</v>
      </c>
      <c r="BI629" s="140">
        <f t="shared" si="229"/>
        <v>0</v>
      </c>
      <c r="BJ629" s="14" t="s">
        <v>84</v>
      </c>
      <c r="BK629" s="140">
        <f t="shared" si="230"/>
        <v>0</v>
      </c>
      <c r="BL629" s="14" t="s">
        <v>179</v>
      </c>
      <c r="BM629" s="139" t="s">
        <v>184</v>
      </c>
    </row>
    <row r="630" spans="2:65" s="12" customFormat="1" ht="67.5">
      <c r="B630" s="141"/>
      <c r="D630" s="142"/>
      <c r="E630" s="143"/>
      <c r="F630" s="144" t="s">
        <v>999</v>
      </c>
      <c r="H630" s="143"/>
      <c r="L630" s="12" t="s">
        <v>1</v>
      </c>
      <c r="M630" s="141"/>
      <c r="N630" s="145" t="s">
        <v>1</v>
      </c>
      <c r="O630" s="12" t="s">
        <v>39</v>
      </c>
      <c r="P630" s="12">
        <f t="shared" si="219"/>
        <v>0</v>
      </c>
      <c r="Q630" s="12">
        <f t="shared" si="220"/>
        <v>0</v>
      </c>
      <c r="R630" s="12">
        <f t="shared" si="221"/>
        <v>0</v>
      </c>
      <c r="S630" s="12">
        <v>0</v>
      </c>
      <c r="T630" s="12">
        <f t="shared" si="222"/>
        <v>0</v>
      </c>
      <c r="U630" s="12">
        <v>0</v>
      </c>
      <c r="V630" s="12">
        <f t="shared" si="223"/>
        <v>0</v>
      </c>
      <c r="W630" s="12">
        <v>0</v>
      </c>
      <c r="X630" s="12">
        <f t="shared" si="224"/>
        <v>0</v>
      </c>
      <c r="Y630" s="146" t="s">
        <v>1</v>
      </c>
      <c r="AR630" s="12" t="s">
        <v>179</v>
      </c>
      <c r="AT630" s="143" t="s">
        <v>147</v>
      </c>
      <c r="AU630" s="143" t="s">
        <v>84</v>
      </c>
      <c r="AY630" s="143" t="s">
        <v>145</v>
      </c>
      <c r="BE630" s="12">
        <f t="shared" si="225"/>
        <v>0</v>
      </c>
      <c r="BF630" s="12">
        <f t="shared" si="226"/>
        <v>0</v>
      </c>
      <c r="BG630" s="12">
        <f t="shared" si="227"/>
        <v>0</v>
      </c>
      <c r="BH630" s="12">
        <f t="shared" si="228"/>
        <v>0</v>
      </c>
      <c r="BI630" s="12">
        <f t="shared" si="229"/>
        <v>0</v>
      </c>
      <c r="BJ630" s="12" t="s">
        <v>84</v>
      </c>
      <c r="BK630" s="12">
        <f t="shared" si="230"/>
        <v>0</v>
      </c>
      <c r="BL630" s="12" t="s">
        <v>179</v>
      </c>
      <c r="BM630" s="12" t="s">
        <v>184</v>
      </c>
    </row>
    <row r="631" spans="2:65" s="1" customFormat="1" ht="16.5" customHeight="1">
      <c r="B631" s="127"/>
      <c r="C631" s="128"/>
      <c r="D631" s="128" t="s">
        <v>147</v>
      </c>
      <c r="E631" s="129"/>
      <c r="F631" s="158" t="s">
        <v>1000</v>
      </c>
      <c r="G631" s="159" t="s">
        <v>458</v>
      </c>
      <c r="H631" s="132">
        <v>120</v>
      </c>
      <c r="I631" s="133"/>
      <c r="J631" s="133"/>
      <c r="K631" s="133">
        <f>ROUND(P631*H631,2)</f>
        <v>0</v>
      </c>
      <c r="L631" s="130" t="s">
        <v>1</v>
      </c>
      <c r="M631" s="26"/>
      <c r="N631" s="134" t="s">
        <v>1</v>
      </c>
      <c r="O631" s="135" t="s">
        <v>39</v>
      </c>
      <c r="P631" s="136">
        <f t="shared" si="219"/>
        <v>0</v>
      </c>
      <c r="Q631" s="136">
        <f t="shared" si="220"/>
        <v>0</v>
      </c>
      <c r="R631" s="136">
        <f t="shared" si="221"/>
        <v>0</v>
      </c>
      <c r="S631" s="137">
        <v>0</v>
      </c>
      <c r="T631" s="137">
        <f t="shared" si="222"/>
        <v>0</v>
      </c>
      <c r="U631" s="137">
        <v>0</v>
      </c>
      <c r="V631" s="137">
        <f t="shared" si="223"/>
        <v>0</v>
      </c>
      <c r="W631" s="137">
        <v>0</v>
      </c>
      <c r="X631" s="137">
        <f t="shared" si="224"/>
        <v>0</v>
      </c>
      <c r="Y631" s="138" t="s">
        <v>1</v>
      </c>
      <c r="AR631" s="139" t="s">
        <v>179</v>
      </c>
      <c r="AT631" s="139" t="s">
        <v>147</v>
      </c>
      <c r="AU631" s="139" t="s">
        <v>84</v>
      </c>
      <c r="AY631" s="14" t="s">
        <v>145</v>
      </c>
      <c r="BE631" s="140">
        <f t="shared" si="225"/>
        <v>0</v>
      </c>
      <c r="BF631" s="140">
        <f t="shared" si="226"/>
        <v>0</v>
      </c>
      <c r="BG631" s="140">
        <f t="shared" si="227"/>
        <v>0</v>
      </c>
      <c r="BH631" s="140">
        <f t="shared" si="228"/>
        <v>0</v>
      </c>
      <c r="BI631" s="140">
        <f t="shared" si="229"/>
        <v>0</v>
      </c>
      <c r="BJ631" s="14" t="s">
        <v>84</v>
      </c>
      <c r="BK631" s="140">
        <f t="shared" si="230"/>
        <v>0</v>
      </c>
      <c r="BL631" s="14" t="s">
        <v>179</v>
      </c>
      <c r="BM631" s="139" t="s">
        <v>184</v>
      </c>
    </row>
    <row r="632" spans="2:65" s="1" customFormat="1" ht="16.5" customHeight="1">
      <c r="B632" s="127"/>
      <c r="C632" s="128"/>
      <c r="D632" s="128" t="s">
        <v>147</v>
      </c>
      <c r="E632" s="129"/>
      <c r="F632" s="158" t="s">
        <v>1001</v>
      </c>
      <c r="G632" s="159" t="s">
        <v>1002</v>
      </c>
      <c r="H632" s="132">
        <v>1</v>
      </c>
      <c r="I632" s="133"/>
      <c r="J632" s="133"/>
      <c r="K632" s="133">
        <f>ROUND(P632*H632,2)</f>
        <v>0</v>
      </c>
      <c r="L632" s="130" t="s">
        <v>1</v>
      </c>
      <c r="M632" s="26"/>
      <c r="N632" s="134" t="s">
        <v>1</v>
      </c>
      <c r="O632" s="135" t="s">
        <v>39</v>
      </c>
      <c r="P632" s="136">
        <f t="shared" si="219"/>
        <v>0</v>
      </c>
      <c r="Q632" s="136">
        <f t="shared" si="220"/>
        <v>0</v>
      </c>
      <c r="R632" s="136">
        <f t="shared" si="221"/>
        <v>0</v>
      </c>
      <c r="S632" s="137">
        <v>0</v>
      </c>
      <c r="T632" s="137">
        <f t="shared" si="222"/>
        <v>0</v>
      </c>
      <c r="U632" s="137">
        <v>0</v>
      </c>
      <c r="V632" s="137">
        <f t="shared" si="223"/>
        <v>0</v>
      </c>
      <c r="W632" s="137">
        <v>0</v>
      </c>
      <c r="X632" s="137">
        <f t="shared" si="224"/>
        <v>0</v>
      </c>
      <c r="Y632" s="138" t="s">
        <v>1</v>
      </c>
      <c r="AR632" s="139" t="s">
        <v>179</v>
      </c>
      <c r="AT632" s="139" t="s">
        <v>147</v>
      </c>
      <c r="AU632" s="139" t="s">
        <v>84</v>
      </c>
      <c r="AY632" s="14" t="s">
        <v>145</v>
      </c>
      <c r="BE632" s="140">
        <f t="shared" si="225"/>
        <v>0</v>
      </c>
      <c r="BF632" s="140">
        <f t="shared" si="226"/>
        <v>0</v>
      </c>
      <c r="BG632" s="140">
        <f t="shared" si="227"/>
        <v>0</v>
      </c>
      <c r="BH632" s="140">
        <f t="shared" si="228"/>
        <v>0</v>
      </c>
      <c r="BI632" s="140">
        <f t="shared" si="229"/>
        <v>0</v>
      </c>
      <c r="BJ632" s="14" t="s">
        <v>84</v>
      </c>
      <c r="BK632" s="140">
        <f t="shared" si="230"/>
        <v>0</v>
      </c>
      <c r="BL632" s="14" t="s">
        <v>179</v>
      </c>
      <c r="BM632" s="139" t="s">
        <v>184</v>
      </c>
    </row>
    <row r="633" spans="2:65" s="1" customFormat="1" ht="36">
      <c r="B633" s="127"/>
      <c r="C633" s="128"/>
      <c r="D633" s="128" t="s">
        <v>147</v>
      </c>
      <c r="E633" s="129"/>
      <c r="F633" s="158" t="s">
        <v>1003</v>
      </c>
      <c r="G633" s="159" t="s">
        <v>458</v>
      </c>
      <c r="H633" s="132">
        <v>60</v>
      </c>
      <c r="I633" s="133"/>
      <c r="J633" s="133"/>
      <c r="K633" s="133">
        <f>ROUND(P633*H633,2)</f>
        <v>0</v>
      </c>
      <c r="L633" s="130" t="s">
        <v>1</v>
      </c>
      <c r="M633" s="26"/>
      <c r="N633" s="134" t="s">
        <v>1</v>
      </c>
      <c r="O633" s="135" t="s">
        <v>39</v>
      </c>
      <c r="P633" s="136">
        <f t="shared" si="219"/>
        <v>0</v>
      </c>
      <c r="Q633" s="136">
        <f t="shared" si="220"/>
        <v>0</v>
      </c>
      <c r="R633" s="136">
        <f t="shared" si="221"/>
        <v>0</v>
      </c>
      <c r="S633" s="137">
        <v>0</v>
      </c>
      <c r="T633" s="137">
        <f t="shared" si="222"/>
        <v>0</v>
      </c>
      <c r="U633" s="137">
        <v>0</v>
      </c>
      <c r="V633" s="137">
        <f t="shared" si="223"/>
        <v>0</v>
      </c>
      <c r="W633" s="137">
        <v>0</v>
      </c>
      <c r="X633" s="137">
        <f t="shared" si="224"/>
        <v>0</v>
      </c>
      <c r="Y633" s="138" t="s">
        <v>1</v>
      </c>
      <c r="AR633" s="139" t="s">
        <v>179</v>
      </c>
      <c r="AT633" s="139" t="s">
        <v>147</v>
      </c>
      <c r="AU633" s="139" t="s">
        <v>84</v>
      </c>
      <c r="AY633" s="14" t="s">
        <v>145</v>
      </c>
      <c r="BE633" s="140">
        <f t="shared" si="225"/>
        <v>0</v>
      </c>
      <c r="BF633" s="140">
        <f t="shared" si="226"/>
        <v>0</v>
      </c>
      <c r="BG633" s="140">
        <f t="shared" si="227"/>
        <v>0</v>
      </c>
      <c r="BH633" s="140">
        <f t="shared" si="228"/>
        <v>0</v>
      </c>
      <c r="BI633" s="140">
        <f t="shared" si="229"/>
        <v>0</v>
      </c>
      <c r="BJ633" s="14" t="s">
        <v>84</v>
      </c>
      <c r="BK633" s="140">
        <f t="shared" si="230"/>
        <v>0</v>
      </c>
      <c r="BL633" s="14" t="s">
        <v>179</v>
      </c>
      <c r="BM633" s="139" t="s">
        <v>184</v>
      </c>
    </row>
    <row r="634" spans="2:65" s="1" customFormat="1" ht="36">
      <c r="B634" s="127"/>
      <c r="C634" s="128"/>
      <c r="D634" s="128" t="s">
        <v>147</v>
      </c>
      <c r="E634" s="129"/>
      <c r="F634" s="158" t="s">
        <v>1004</v>
      </c>
      <c r="G634" s="159" t="s">
        <v>458</v>
      </c>
      <c r="H634" s="132">
        <v>60</v>
      </c>
      <c r="I634" s="133"/>
      <c r="J634" s="133"/>
      <c r="K634" s="133">
        <f>ROUND(P634*H634,2)</f>
        <v>0</v>
      </c>
      <c r="L634" s="130" t="s">
        <v>1</v>
      </c>
      <c r="M634" s="26"/>
      <c r="N634" s="134" t="s">
        <v>1</v>
      </c>
      <c r="O634" s="135" t="s">
        <v>39</v>
      </c>
      <c r="P634" s="136">
        <f t="shared" si="219"/>
        <v>0</v>
      </c>
      <c r="Q634" s="136">
        <f t="shared" si="220"/>
        <v>0</v>
      </c>
      <c r="R634" s="136">
        <f t="shared" si="221"/>
        <v>0</v>
      </c>
      <c r="S634" s="137">
        <v>0</v>
      </c>
      <c r="T634" s="137">
        <f t="shared" si="222"/>
        <v>0</v>
      </c>
      <c r="U634" s="137">
        <v>0</v>
      </c>
      <c r="V634" s="137">
        <f t="shared" si="223"/>
        <v>0</v>
      </c>
      <c r="W634" s="137">
        <v>0</v>
      </c>
      <c r="X634" s="137">
        <f t="shared" si="224"/>
        <v>0</v>
      </c>
      <c r="Y634" s="138" t="s">
        <v>1</v>
      </c>
      <c r="AR634" s="139" t="s">
        <v>179</v>
      </c>
      <c r="AT634" s="139" t="s">
        <v>147</v>
      </c>
      <c r="AU634" s="139" t="s">
        <v>84</v>
      </c>
      <c r="AY634" s="14" t="s">
        <v>145</v>
      </c>
      <c r="BE634" s="140">
        <f t="shared" si="225"/>
        <v>0</v>
      </c>
      <c r="BF634" s="140">
        <f t="shared" si="226"/>
        <v>0</v>
      </c>
      <c r="BG634" s="140">
        <f t="shared" si="227"/>
        <v>0</v>
      </c>
      <c r="BH634" s="140">
        <f t="shared" si="228"/>
        <v>0</v>
      </c>
      <c r="BI634" s="140">
        <f t="shared" si="229"/>
        <v>0</v>
      </c>
      <c r="BJ634" s="14" t="s">
        <v>84</v>
      </c>
      <c r="BK634" s="140">
        <f t="shared" si="230"/>
        <v>0</v>
      </c>
      <c r="BL634" s="14" t="s">
        <v>179</v>
      </c>
      <c r="BM634" s="139" t="s">
        <v>184</v>
      </c>
    </row>
    <row r="635" spans="2:65" s="12" customFormat="1" ht="61.5">
      <c r="B635" s="141"/>
      <c r="D635" s="142"/>
      <c r="E635" s="143"/>
      <c r="F635" s="144" t="s">
        <v>1005</v>
      </c>
      <c r="H635" s="143"/>
      <c r="M635" s="141"/>
      <c r="N635" s="145" t="s">
        <v>1</v>
      </c>
      <c r="O635" s="12" t="s">
        <v>39</v>
      </c>
      <c r="P635" s="12">
        <f t="shared" si="219"/>
        <v>0</v>
      </c>
      <c r="Q635" s="12">
        <f t="shared" si="220"/>
        <v>0</v>
      </c>
      <c r="R635" s="12">
        <f t="shared" si="221"/>
        <v>0</v>
      </c>
      <c r="S635" s="12">
        <v>0</v>
      </c>
      <c r="T635" s="12">
        <f t="shared" si="222"/>
        <v>0</v>
      </c>
      <c r="U635" s="12">
        <v>0</v>
      </c>
      <c r="V635" s="12">
        <f t="shared" si="223"/>
        <v>0</v>
      </c>
      <c r="W635" s="12">
        <v>0</v>
      </c>
      <c r="X635" s="12">
        <f t="shared" si="224"/>
        <v>0</v>
      </c>
      <c r="Y635" s="146" t="s">
        <v>1</v>
      </c>
      <c r="AR635" s="12" t="s">
        <v>179</v>
      </c>
      <c r="AT635" s="143" t="s">
        <v>147</v>
      </c>
      <c r="AU635" s="143" t="s">
        <v>84</v>
      </c>
      <c r="AY635" s="143" t="s">
        <v>145</v>
      </c>
      <c r="BE635" s="12">
        <f t="shared" si="225"/>
        <v>0</v>
      </c>
      <c r="BF635" s="12">
        <f t="shared" si="226"/>
        <v>0</v>
      </c>
      <c r="BG635" s="12">
        <f t="shared" si="227"/>
        <v>0</v>
      </c>
      <c r="BH635" s="12">
        <f t="shared" si="228"/>
        <v>0</v>
      </c>
      <c r="BI635" s="12">
        <f t="shared" si="229"/>
        <v>0</v>
      </c>
      <c r="BJ635" s="12" t="s">
        <v>84</v>
      </c>
      <c r="BK635" s="12">
        <f t="shared" si="230"/>
        <v>0</v>
      </c>
      <c r="BL635" s="12" t="s">
        <v>179</v>
      </c>
      <c r="BM635" s="12" t="s">
        <v>184</v>
      </c>
    </row>
    <row r="636" spans="2:65" s="1" customFormat="1" ht="16.5" customHeight="1">
      <c r="B636" s="127"/>
      <c r="C636" s="128"/>
      <c r="D636" s="128" t="s">
        <v>147</v>
      </c>
      <c r="E636" s="129"/>
      <c r="F636" s="158" t="s">
        <v>1006</v>
      </c>
      <c r="G636" s="159" t="s">
        <v>458</v>
      </c>
      <c r="H636" s="132">
        <v>120</v>
      </c>
      <c r="I636" s="133"/>
      <c r="J636" s="133"/>
      <c r="K636" s="133">
        <f aca="true" t="shared" si="231" ref="K636:K641">ROUND(P636*H636,2)</f>
        <v>0</v>
      </c>
      <c r="L636" s="130" t="s">
        <v>1</v>
      </c>
      <c r="M636" s="26"/>
      <c r="N636" s="134" t="s">
        <v>1</v>
      </c>
      <c r="O636" s="135" t="s">
        <v>39</v>
      </c>
      <c r="P636" s="136">
        <f t="shared" si="219"/>
        <v>0</v>
      </c>
      <c r="Q636" s="136">
        <f t="shared" si="220"/>
        <v>0</v>
      </c>
      <c r="R636" s="136">
        <f t="shared" si="221"/>
        <v>0</v>
      </c>
      <c r="S636" s="137">
        <v>0</v>
      </c>
      <c r="T636" s="137">
        <f t="shared" si="222"/>
        <v>0</v>
      </c>
      <c r="U636" s="137">
        <v>0</v>
      </c>
      <c r="V636" s="137">
        <f t="shared" si="223"/>
        <v>0</v>
      </c>
      <c r="W636" s="137">
        <v>0</v>
      </c>
      <c r="X636" s="137">
        <f t="shared" si="224"/>
        <v>0</v>
      </c>
      <c r="Y636" s="138" t="s">
        <v>1</v>
      </c>
      <c r="AR636" s="139" t="s">
        <v>179</v>
      </c>
      <c r="AT636" s="139" t="s">
        <v>147</v>
      </c>
      <c r="AU636" s="139" t="s">
        <v>84</v>
      </c>
      <c r="AY636" s="14" t="s">
        <v>145</v>
      </c>
      <c r="BE636" s="140">
        <f t="shared" si="225"/>
        <v>0</v>
      </c>
      <c r="BF636" s="140">
        <f t="shared" si="226"/>
        <v>0</v>
      </c>
      <c r="BG636" s="140">
        <f t="shared" si="227"/>
        <v>0</v>
      </c>
      <c r="BH636" s="140">
        <f t="shared" si="228"/>
        <v>0</v>
      </c>
      <c r="BI636" s="140">
        <f t="shared" si="229"/>
        <v>0</v>
      </c>
      <c r="BJ636" s="14" t="s">
        <v>84</v>
      </c>
      <c r="BK636" s="140">
        <f t="shared" si="230"/>
        <v>0</v>
      </c>
      <c r="BL636" s="14" t="s">
        <v>179</v>
      </c>
      <c r="BM636" s="139" t="s">
        <v>184</v>
      </c>
    </row>
    <row r="637" spans="2:65" s="1" customFormat="1" ht="24">
      <c r="B637" s="127"/>
      <c r="C637" s="128"/>
      <c r="D637" s="128" t="s">
        <v>147</v>
      </c>
      <c r="E637" s="129"/>
      <c r="F637" s="158" t="s">
        <v>1007</v>
      </c>
      <c r="G637" s="159" t="s">
        <v>458</v>
      </c>
      <c r="H637" s="132">
        <v>60</v>
      </c>
      <c r="I637" s="133"/>
      <c r="J637" s="133"/>
      <c r="K637" s="133">
        <f t="shared" si="231"/>
        <v>0</v>
      </c>
      <c r="L637" s="130" t="s">
        <v>1</v>
      </c>
      <c r="M637" s="26"/>
      <c r="N637" s="134" t="s">
        <v>1</v>
      </c>
      <c r="O637" s="135" t="s">
        <v>39</v>
      </c>
      <c r="P637" s="136">
        <f t="shared" si="219"/>
        <v>0</v>
      </c>
      <c r="Q637" s="136">
        <f t="shared" si="220"/>
        <v>0</v>
      </c>
      <c r="R637" s="136">
        <f t="shared" si="221"/>
        <v>0</v>
      </c>
      <c r="S637" s="137">
        <v>0</v>
      </c>
      <c r="T637" s="137">
        <f t="shared" si="222"/>
        <v>0</v>
      </c>
      <c r="U637" s="137">
        <v>0</v>
      </c>
      <c r="V637" s="137">
        <f t="shared" si="223"/>
        <v>0</v>
      </c>
      <c r="W637" s="137">
        <v>0</v>
      </c>
      <c r="X637" s="137">
        <f t="shared" si="224"/>
        <v>0</v>
      </c>
      <c r="Y637" s="138" t="s">
        <v>1</v>
      </c>
      <c r="AR637" s="139" t="s">
        <v>179</v>
      </c>
      <c r="AT637" s="139" t="s">
        <v>147</v>
      </c>
      <c r="AU637" s="139" t="s">
        <v>84</v>
      </c>
      <c r="AY637" s="14" t="s">
        <v>145</v>
      </c>
      <c r="BE637" s="140">
        <f t="shared" si="225"/>
        <v>0</v>
      </c>
      <c r="BF637" s="140">
        <f t="shared" si="226"/>
        <v>0</v>
      </c>
      <c r="BG637" s="140">
        <f t="shared" si="227"/>
        <v>0</v>
      </c>
      <c r="BH637" s="140">
        <f t="shared" si="228"/>
        <v>0</v>
      </c>
      <c r="BI637" s="140">
        <f t="shared" si="229"/>
        <v>0</v>
      </c>
      <c r="BJ637" s="14" t="s">
        <v>84</v>
      </c>
      <c r="BK637" s="140">
        <f t="shared" si="230"/>
        <v>0</v>
      </c>
      <c r="BL637" s="14" t="s">
        <v>179</v>
      </c>
      <c r="BM637" s="139" t="s">
        <v>184</v>
      </c>
    </row>
    <row r="638" spans="2:65" s="1" customFormat="1" ht="16.5" customHeight="1">
      <c r="B638" s="127"/>
      <c r="C638" s="128"/>
      <c r="D638" s="128" t="s">
        <v>147</v>
      </c>
      <c r="E638" s="129"/>
      <c r="F638" s="158" t="s">
        <v>1008</v>
      </c>
      <c r="G638" s="159" t="s">
        <v>458</v>
      </c>
      <c r="H638" s="132">
        <v>120</v>
      </c>
      <c r="I638" s="133"/>
      <c r="J638" s="133"/>
      <c r="K638" s="133">
        <f t="shared" si="231"/>
        <v>0</v>
      </c>
      <c r="L638" s="130" t="s">
        <v>1</v>
      </c>
      <c r="M638" s="26"/>
      <c r="N638" s="134" t="s">
        <v>1</v>
      </c>
      <c r="O638" s="135" t="s">
        <v>39</v>
      </c>
      <c r="P638" s="136">
        <f t="shared" si="219"/>
        <v>0</v>
      </c>
      <c r="Q638" s="136">
        <f t="shared" si="220"/>
        <v>0</v>
      </c>
      <c r="R638" s="136">
        <f t="shared" si="221"/>
        <v>0</v>
      </c>
      <c r="S638" s="137">
        <v>0</v>
      </c>
      <c r="T638" s="137">
        <f t="shared" si="222"/>
        <v>0</v>
      </c>
      <c r="U638" s="137">
        <v>0</v>
      </c>
      <c r="V638" s="137">
        <f t="shared" si="223"/>
        <v>0</v>
      </c>
      <c r="W638" s="137">
        <v>0</v>
      </c>
      <c r="X638" s="137">
        <f t="shared" si="224"/>
        <v>0</v>
      </c>
      <c r="Y638" s="138" t="s">
        <v>1</v>
      </c>
      <c r="AR638" s="139" t="s">
        <v>179</v>
      </c>
      <c r="AT638" s="139" t="s">
        <v>147</v>
      </c>
      <c r="AU638" s="139" t="s">
        <v>84</v>
      </c>
      <c r="AY638" s="14" t="s">
        <v>145</v>
      </c>
      <c r="BE638" s="140">
        <f t="shared" si="225"/>
        <v>0</v>
      </c>
      <c r="BF638" s="140">
        <f t="shared" si="226"/>
        <v>0</v>
      </c>
      <c r="BG638" s="140">
        <f t="shared" si="227"/>
        <v>0</v>
      </c>
      <c r="BH638" s="140">
        <f t="shared" si="228"/>
        <v>0</v>
      </c>
      <c r="BI638" s="140">
        <f t="shared" si="229"/>
        <v>0</v>
      </c>
      <c r="BJ638" s="14" t="s">
        <v>84</v>
      </c>
      <c r="BK638" s="140">
        <f t="shared" si="230"/>
        <v>0</v>
      </c>
      <c r="BL638" s="14" t="s">
        <v>179</v>
      </c>
      <c r="BM638" s="139" t="s">
        <v>184</v>
      </c>
    </row>
    <row r="639" spans="2:65" s="1" customFormat="1" ht="24">
      <c r="B639" s="127"/>
      <c r="C639" s="128"/>
      <c r="D639" s="128" t="s">
        <v>147</v>
      </c>
      <c r="E639" s="129"/>
      <c r="F639" s="158" t="s">
        <v>1009</v>
      </c>
      <c r="G639" s="159" t="s">
        <v>458</v>
      </c>
      <c r="H639" s="132">
        <v>120</v>
      </c>
      <c r="I639" s="133"/>
      <c r="J639" s="133"/>
      <c r="K639" s="133">
        <f t="shared" si="231"/>
        <v>0</v>
      </c>
      <c r="L639" s="130" t="s">
        <v>1</v>
      </c>
      <c r="M639" s="26"/>
      <c r="N639" s="134" t="s">
        <v>1</v>
      </c>
      <c r="O639" s="135" t="s">
        <v>39</v>
      </c>
      <c r="P639" s="136">
        <f t="shared" si="219"/>
        <v>0</v>
      </c>
      <c r="Q639" s="136">
        <f t="shared" si="220"/>
        <v>0</v>
      </c>
      <c r="R639" s="136">
        <f t="shared" si="221"/>
        <v>0</v>
      </c>
      <c r="S639" s="137">
        <v>0</v>
      </c>
      <c r="T639" s="137">
        <f t="shared" si="222"/>
        <v>0</v>
      </c>
      <c r="U639" s="137">
        <v>0</v>
      </c>
      <c r="V639" s="137">
        <f t="shared" si="223"/>
        <v>0</v>
      </c>
      <c r="W639" s="137">
        <v>0</v>
      </c>
      <c r="X639" s="137">
        <f t="shared" si="224"/>
        <v>0</v>
      </c>
      <c r="Y639" s="138" t="s">
        <v>1</v>
      </c>
      <c r="AR639" s="139" t="s">
        <v>179</v>
      </c>
      <c r="AT639" s="139" t="s">
        <v>147</v>
      </c>
      <c r="AU639" s="139" t="s">
        <v>84</v>
      </c>
      <c r="AY639" s="14" t="s">
        <v>145</v>
      </c>
      <c r="BE639" s="140">
        <f t="shared" si="225"/>
        <v>0</v>
      </c>
      <c r="BF639" s="140">
        <f t="shared" si="226"/>
        <v>0</v>
      </c>
      <c r="BG639" s="140">
        <f t="shared" si="227"/>
        <v>0</v>
      </c>
      <c r="BH639" s="140">
        <f t="shared" si="228"/>
        <v>0</v>
      </c>
      <c r="BI639" s="140">
        <f t="shared" si="229"/>
        <v>0</v>
      </c>
      <c r="BJ639" s="14" t="s">
        <v>84</v>
      </c>
      <c r="BK639" s="140">
        <f t="shared" si="230"/>
        <v>0</v>
      </c>
      <c r="BL639" s="14" t="s">
        <v>179</v>
      </c>
      <c r="BM639" s="139" t="s">
        <v>184</v>
      </c>
    </row>
    <row r="640" spans="2:65" s="1" customFormat="1" ht="16.5" customHeight="1">
      <c r="B640" s="127"/>
      <c r="C640" s="128"/>
      <c r="D640" s="128" t="s">
        <v>147</v>
      </c>
      <c r="E640" s="129"/>
      <c r="F640" s="158" t="s">
        <v>1010</v>
      </c>
      <c r="G640" s="159" t="s">
        <v>343</v>
      </c>
      <c r="H640" s="132">
        <v>2</v>
      </c>
      <c r="I640" s="133"/>
      <c r="J640" s="133"/>
      <c r="K640" s="133">
        <f t="shared" si="231"/>
        <v>0</v>
      </c>
      <c r="L640" s="130" t="s">
        <v>1</v>
      </c>
      <c r="M640" s="26"/>
      <c r="N640" s="134" t="s">
        <v>1</v>
      </c>
      <c r="O640" s="135" t="s">
        <v>39</v>
      </c>
      <c r="P640" s="136">
        <f t="shared" si="219"/>
        <v>0</v>
      </c>
      <c r="Q640" s="136">
        <f t="shared" si="220"/>
        <v>0</v>
      </c>
      <c r="R640" s="136">
        <f t="shared" si="221"/>
        <v>0</v>
      </c>
      <c r="S640" s="137">
        <v>0</v>
      </c>
      <c r="T640" s="137">
        <f t="shared" si="222"/>
        <v>0</v>
      </c>
      <c r="U640" s="137">
        <v>0</v>
      </c>
      <c r="V640" s="137">
        <f t="shared" si="223"/>
        <v>0</v>
      </c>
      <c r="W640" s="137">
        <v>0</v>
      </c>
      <c r="X640" s="137">
        <f t="shared" si="224"/>
        <v>0</v>
      </c>
      <c r="Y640" s="138" t="s">
        <v>1</v>
      </c>
      <c r="AR640" s="139" t="s">
        <v>179</v>
      </c>
      <c r="AT640" s="139" t="s">
        <v>147</v>
      </c>
      <c r="AU640" s="139" t="s">
        <v>84</v>
      </c>
      <c r="AY640" s="14" t="s">
        <v>145</v>
      </c>
      <c r="BE640" s="140">
        <f t="shared" si="225"/>
        <v>0</v>
      </c>
      <c r="BF640" s="140">
        <f t="shared" si="226"/>
        <v>0</v>
      </c>
      <c r="BG640" s="140">
        <f t="shared" si="227"/>
        <v>0</v>
      </c>
      <c r="BH640" s="140">
        <f t="shared" si="228"/>
        <v>0</v>
      </c>
      <c r="BI640" s="140">
        <f t="shared" si="229"/>
        <v>0</v>
      </c>
      <c r="BJ640" s="14" t="s">
        <v>84</v>
      </c>
      <c r="BK640" s="140">
        <f t="shared" si="230"/>
        <v>0</v>
      </c>
      <c r="BL640" s="14" t="s">
        <v>179</v>
      </c>
      <c r="BM640" s="139" t="s">
        <v>184</v>
      </c>
    </row>
    <row r="641" spans="2:65" s="1" customFormat="1" ht="16.5" customHeight="1">
      <c r="B641" s="127"/>
      <c r="C641" s="128"/>
      <c r="D641" s="128" t="s">
        <v>147</v>
      </c>
      <c r="E641" s="129"/>
      <c r="F641" s="158" t="s">
        <v>1011</v>
      </c>
      <c r="G641" s="159" t="s">
        <v>391</v>
      </c>
      <c r="H641" s="132">
        <v>2.5</v>
      </c>
      <c r="I641" s="133"/>
      <c r="J641" s="133"/>
      <c r="K641" s="133">
        <f t="shared" si="231"/>
        <v>0</v>
      </c>
      <c r="L641" s="130" t="s">
        <v>1</v>
      </c>
      <c r="M641" s="26"/>
      <c r="N641" s="134" t="s">
        <v>1</v>
      </c>
      <c r="O641" s="135" t="s">
        <v>39</v>
      </c>
      <c r="P641" s="136">
        <f t="shared" si="219"/>
        <v>0</v>
      </c>
      <c r="Q641" s="136">
        <f t="shared" si="220"/>
        <v>0</v>
      </c>
      <c r="R641" s="136">
        <f t="shared" si="221"/>
        <v>0</v>
      </c>
      <c r="S641" s="137">
        <v>0</v>
      </c>
      <c r="T641" s="137">
        <f t="shared" si="222"/>
        <v>0</v>
      </c>
      <c r="U641" s="137">
        <v>0</v>
      </c>
      <c r="V641" s="137">
        <f t="shared" si="223"/>
        <v>0</v>
      </c>
      <c r="W641" s="137">
        <v>0</v>
      </c>
      <c r="X641" s="137">
        <f t="shared" si="224"/>
        <v>0</v>
      </c>
      <c r="Y641" s="138" t="s">
        <v>1</v>
      </c>
      <c r="AR641" s="139" t="s">
        <v>179</v>
      </c>
      <c r="AT641" s="139" t="s">
        <v>147</v>
      </c>
      <c r="AU641" s="139" t="s">
        <v>84</v>
      </c>
      <c r="AY641" s="14" t="s">
        <v>145</v>
      </c>
      <c r="BE641" s="140">
        <f t="shared" si="225"/>
        <v>0</v>
      </c>
      <c r="BF641" s="140">
        <f t="shared" si="226"/>
        <v>0</v>
      </c>
      <c r="BG641" s="140">
        <f t="shared" si="227"/>
        <v>0</v>
      </c>
      <c r="BH641" s="140">
        <f t="shared" si="228"/>
        <v>0</v>
      </c>
      <c r="BI641" s="140">
        <f t="shared" si="229"/>
        <v>0</v>
      </c>
      <c r="BJ641" s="14" t="s">
        <v>84</v>
      </c>
      <c r="BK641" s="140">
        <f t="shared" si="230"/>
        <v>0</v>
      </c>
      <c r="BL641" s="14" t="s">
        <v>179</v>
      </c>
      <c r="BM641" s="139" t="s">
        <v>184</v>
      </c>
    </row>
    <row r="642" spans="2:65" s="12" customFormat="1" ht="22.5">
      <c r="B642" s="141"/>
      <c r="D642" s="142"/>
      <c r="E642" s="143"/>
      <c r="F642" s="144" t="s">
        <v>1012</v>
      </c>
      <c r="H642" s="143"/>
      <c r="M642" s="141"/>
      <c r="N642" s="145" t="s">
        <v>1</v>
      </c>
      <c r="O642" s="12" t="s">
        <v>39</v>
      </c>
      <c r="P642" s="12">
        <f t="shared" si="219"/>
        <v>0</v>
      </c>
      <c r="Q642" s="12">
        <f t="shared" si="220"/>
        <v>0</v>
      </c>
      <c r="R642" s="12">
        <f t="shared" si="221"/>
        <v>0</v>
      </c>
      <c r="S642" s="12">
        <v>0</v>
      </c>
      <c r="T642" s="12">
        <f t="shared" si="222"/>
        <v>0</v>
      </c>
      <c r="U642" s="12">
        <v>0</v>
      </c>
      <c r="V642" s="12">
        <f t="shared" si="223"/>
        <v>0</v>
      </c>
      <c r="W642" s="12">
        <v>0</v>
      </c>
      <c r="X642" s="12">
        <f t="shared" si="224"/>
        <v>0</v>
      </c>
      <c r="Y642" s="146" t="s">
        <v>1</v>
      </c>
      <c r="AR642" s="12" t="s">
        <v>179</v>
      </c>
      <c r="AT642" s="143" t="s">
        <v>147</v>
      </c>
      <c r="AU642" s="143" t="s">
        <v>84</v>
      </c>
      <c r="AY642" s="143" t="s">
        <v>145</v>
      </c>
      <c r="BE642" s="12">
        <f t="shared" si="225"/>
        <v>0</v>
      </c>
      <c r="BF642" s="12">
        <f t="shared" si="226"/>
        <v>0</v>
      </c>
      <c r="BG642" s="12">
        <f t="shared" si="227"/>
        <v>0</v>
      </c>
      <c r="BH642" s="12">
        <f t="shared" si="228"/>
        <v>0</v>
      </c>
      <c r="BI642" s="12">
        <f t="shared" si="229"/>
        <v>0</v>
      </c>
      <c r="BJ642" s="12" t="s">
        <v>84</v>
      </c>
      <c r="BK642" s="12">
        <f t="shared" si="230"/>
        <v>0</v>
      </c>
      <c r="BL642" s="12" t="s">
        <v>179</v>
      </c>
      <c r="BM642" s="12" t="s">
        <v>184</v>
      </c>
    </row>
    <row r="643" spans="2:65" s="1" customFormat="1" ht="24">
      <c r="B643" s="127"/>
      <c r="C643" s="128"/>
      <c r="D643" s="128" t="s">
        <v>147</v>
      </c>
      <c r="E643" s="129"/>
      <c r="F643" s="158" t="s">
        <v>1013</v>
      </c>
      <c r="G643" s="159" t="s">
        <v>458</v>
      </c>
      <c r="H643" s="132">
        <v>25</v>
      </c>
      <c r="I643" s="133"/>
      <c r="J643" s="133"/>
      <c r="K643" s="133">
        <f>ROUND(P643*H643,2)</f>
        <v>0</v>
      </c>
      <c r="L643" s="130" t="s">
        <v>1</v>
      </c>
      <c r="M643" s="26"/>
      <c r="N643" s="134" t="s">
        <v>1</v>
      </c>
      <c r="O643" s="135" t="s">
        <v>39</v>
      </c>
      <c r="P643" s="136">
        <f t="shared" si="219"/>
        <v>0</v>
      </c>
      <c r="Q643" s="136">
        <f t="shared" si="220"/>
        <v>0</v>
      </c>
      <c r="R643" s="136">
        <f t="shared" si="221"/>
        <v>0</v>
      </c>
      <c r="S643" s="137">
        <v>0</v>
      </c>
      <c r="T643" s="137">
        <f t="shared" si="222"/>
        <v>0</v>
      </c>
      <c r="U643" s="137">
        <v>0</v>
      </c>
      <c r="V643" s="137">
        <f t="shared" si="223"/>
        <v>0</v>
      </c>
      <c r="W643" s="137">
        <v>0</v>
      </c>
      <c r="X643" s="137">
        <f t="shared" si="224"/>
        <v>0</v>
      </c>
      <c r="Y643" s="138" t="s">
        <v>1</v>
      </c>
      <c r="AR643" s="139" t="s">
        <v>179</v>
      </c>
      <c r="AT643" s="139" t="s">
        <v>147</v>
      </c>
      <c r="AU643" s="139" t="s">
        <v>84</v>
      </c>
      <c r="AY643" s="14" t="s">
        <v>145</v>
      </c>
      <c r="BE643" s="140">
        <f t="shared" si="225"/>
        <v>0</v>
      </c>
      <c r="BF643" s="140">
        <f t="shared" si="226"/>
        <v>0</v>
      </c>
      <c r="BG643" s="140">
        <f t="shared" si="227"/>
        <v>0</v>
      </c>
      <c r="BH643" s="140">
        <f t="shared" si="228"/>
        <v>0</v>
      </c>
      <c r="BI643" s="140">
        <f t="shared" si="229"/>
        <v>0</v>
      </c>
      <c r="BJ643" s="14" t="s">
        <v>84</v>
      </c>
      <c r="BK643" s="140">
        <f t="shared" si="230"/>
        <v>0</v>
      </c>
      <c r="BL643" s="14" t="s">
        <v>179</v>
      </c>
      <c r="BM643" s="139" t="s">
        <v>184</v>
      </c>
    </row>
    <row r="644" spans="2:65" s="12" customFormat="1" ht="33.75">
      <c r="B644" s="141"/>
      <c r="D644" s="142"/>
      <c r="E644" s="143"/>
      <c r="F644" s="144" t="s">
        <v>1014</v>
      </c>
      <c r="H644" s="143"/>
      <c r="M644" s="141"/>
      <c r="N644" s="145" t="s">
        <v>1</v>
      </c>
      <c r="O644" s="12" t="s">
        <v>39</v>
      </c>
      <c r="P644" s="12">
        <f t="shared" si="219"/>
        <v>0</v>
      </c>
      <c r="Q644" s="12">
        <f t="shared" si="220"/>
        <v>0</v>
      </c>
      <c r="R644" s="12">
        <f t="shared" si="221"/>
        <v>0</v>
      </c>
      <c r="S644" s="12">
        <v>0</v>
      </c>
      <c r="T644" s="12">
        <f t="shared" si="222"/>
        <v>0</v>
      </c>
      <c r="U644" s="12">
        <v>0</v>
      </c>
      <c r="V644" s="12">
        <f t="shared" si="223"/>
        <v>0</v>
      </c>
      <c r="W644" s="12">
        <v>0</v>
      </c>
      <c r="X644" s="12">
        <f t="shared" si="224"/>
        <v>0</v>
      </c>
      <c r="Y644" s="146" t="s">
        <v>1</v>
      </c>
      <c r="AR644" s="12" t="s">
        <v>179</v>
      </c>
      <c r="AT644" s="143" t="s">
        <v>147</v>
      </c>
      <c r="AU644" s="143" t="s">
        <v>84</v>
      </c>
      <c r="AY644" s="143" t="s">
        <v>145</v>
      </c>
      <c r="BE644" s="12">
        <f t="shared" si="225"/>
        <v>0</v>
      </c>
      <c r="BF644" s="12">
        <f t="shared" si="226"/>
        <v>0</v>
      </c>
      <c r="BG644" s="12">
        <f t="shared" si="227"/>
        <v>0</v>
      </c>
      <c r="BH644" s="12">
        <f t="shared" si="228"/>
        <v>0</v>
      </c>
      <c r="BI644" s="12">
        <f t="shared" si="229"/>
        <v>0</v>
      </c>
      <c r="BJ644" s="12" t="s">
        <v>84</v>
      </c>
      <c r="BK644" s="12">
        <f t="shared" si="230"/>
        <v>0</v>
      </c>
      <c r="BL644" s="12" t="s">
        <v>179</v>
      </c>
      <c r="BM644" s="12" t="s">
        <v>184</v>
      </c>
    </row>
    <row r="645" spans="2:65" s="1" customFormat="1" ht="48">
      <c r="B645" s="127"/>
      <c r="C645" s="128"/>
      <c r="D645" s="128" t="s">
        <v>147</v>
      </c>
      <c r="E645" s="129"/>
      <c r="F645" s="158" t="s">
        <v>1015</v>
      </c>
      <c r="G645" s="159" t="s">
        <v>343</v>
      </c>
      <c r="H645" s="132">
        <v>2</v>
      </c>
      <c r="I645" s="133"/>
      <c r="J645" s="133"/>
      <c r="K645" s="133">
        <f>ROUND(P645*H645,2)</f>
        <v>0</v>
      </c>
      <c r="L645" s="130" t="s">
        <v>1</v>
      </c>
      <c r="M645" s="26"/>
      <c r="N645" s="134" t="s">
        <v>1</v>
      </c>
      <c r="O645" s="135" t="s">
        <v>39</v>
      </c>
      <c r="P645" s="136">
        <f t="shared" si="219"/>
        <v>0</v>
      </c>
      <c r="Q645" s="136">
        <f t="shared" si="220"/>
        <v>0</v>
      </c>
      <c r="R645" s="136">
        <f t="shared" si="221"/>
        <v>0</v>
      </c>
      <c r="S645" s="137">
        <v>0</v>
      </c>
      <c r="T645" s="137">
        <f t="shared" si="222"/>
        <v>0</v>
      </c>
      <c r="U645" s="137">
        <v>0</v>
      </c>
      <c r="V645" s="137">
        <f t="shared" si="223"/>
        <v>0</v>
      </c>
      <c r="W645" s="137">
        <v>0</v>
      </c>
      <c r="X645" s="137">
        <f t="shared" si="224"/>
        <v>0</v>
      </c>
      <c r="Y645" s="138" t="s">
        <v>1</v>
      </c>
      <c r="AR645" s="139" t="s">
        <v>179</v>
      </c>
      <c r="AT645" s="139" t="s">
        <v>147</v>
      </c>
      <c r="AU645" s="139" t="s">
        <v>84</v>
      </c>
      <c r="AY645" s="14" t="s">
        <v>145</v>
      </c>
      <c r="BE645" s="140">
        <f t="shared" si="225"/>
        <v>0</v>
      </c>
      <c r="BF645" s="140">
        <f t="shared" si="226"/>
        <v>0</v>
      </c>
      <c r="BG645" s="140">
        <f t="shared" si="227"/>
        <v>0</v>
      </c>
      <c r="BH645" s="140">
        <f t="shared" si="228"/>
        <v>0</v>
      </c>
      <c r="BI645" s="140">
        <f t="shared" si="229"/>
        <v>0</v>
      </c>
      <c r="BJ645" s="14" t="s">
        <v>84</v>
      </c>
      <c r="BK645" s="140">
        <f t="shared" si="230"/>
        <v>0</v>
      </c>
      <c r="BL645" s="14" t="s">
        <v>179</v>
      </c>
      <c r="BM645" s="139" t="s">
        <v>184</v>
      </c>
    </row>
    <row r="646" spans="2:65" s="1" customFormat="1" ht="24">
      <c r="B646" s="127"/>
      <c r="C646" s="128"/>
      <c r="D646" s="128" t="s">
        <v>147</v>
      </c>
      <c r="E646" s="129"/>
      <c r="F646" s="158" t="s">
        <v>1016</v>
      </c>
      <c r="G646" s="159" t="s">
        <v>343</v>
      </c>
      <c r="H646" s="132">
        <v>2</v>
      </c>
      <c r="I646" s="133"/>
      <c r="J646" s="133"/>
      <c r="K646" s="133">
        <f>ROUND(P646*H646,2)</f>
        <v>0</v>
      </c>
      <c r="L646" s="130" t="s">
        <v>1</v>
      </c>
      <c r="M646" s="26"/>
      <c r="N646" s="134" t="s">
        <v>1</v>
      </c>
      <c r="O646" s="135" t="s">
        <v>39</v>
      </c>
      <c r="P646" s="136">
        <f aca="true" t="shared" si="232" ref="P646:P677">I646+J646</f>
        <v>0</v>
      </c>
      <c r="Q646" s="136">
        <f aca="true" t="shared" si="233" ref="Q646:Q677">ROUND(I646*H646,2)</f>
        <v>0</v>
      </c>
      <c r="R646" s="136">
        <f aca="true" t="shared" si="234" ref="R646:R677">ROUND(J646*H646,2)</f>
        <v>0</v>
      </c>
      <c r="S646" s="137">
        <v>0</v>
      </c>
      <c r="T646" s="137">
        <f aca="true" t="shared" si="235" ref="T646:T677">S646*H646</f>
        <v>0</v>
      </c>
      <c r="U646" s="137">
        <v>0</v>
      </c>
      <c r="V646" s="137">
        <f aca="true" t="shared" si="236" ref="V646:V677">U646*H646</f>
        <v>0</v>
      </c>
      <c r="W646" s="137">
        <v>0</v>
      </c>
      <c r="X646" s="137">
        <f aca="true" t="shared" si="237" ref="X646:X677">W646*H646</f>
        <v>0</v>
      </c>
      <c r="Y646" s="138" t="s">
        <v>1</v>
      </c>
      <c r="AR646" s="139" t="s">
        <v>179</v>
      </c>
      <c r="AT646" s="139" t="s">
        <v>147</v>
      </c>
      <c r="AU646" s="139" t="s">
        <v>84</v>
      </c>
      <c r="AY646" s="14" t="s">
        <v>145</v>
      </c>
      <c r="BE646" s="140">
        <f aca="true" t="shared" si="238" ref="BE646:BE677">IF(O646="základní",K646,0)</f>
        <v>0</v>
      </c>
      <c r="BF646" s="140">
        <f aca="true" t="shared" si="239" ref="BF646:BF677">IF(O646="snížená",K646,0)</f>
        <v>0</v>
      </c>
      <c r="BG646" s="140">
        <f aca="true" t="shared" si="240" ref="BG646:BG677">IF(O646="zákl. přenesená",K646,0)</f>
        <v>0</v>
      </c>
      <c r="BH646" s="140">
        <f aca="true" t="shared" si="241" ref="BH646:BH677">IF(O646="sníž. přenesená",K646,0)</f>
        <v>0</v>
      </c>
      <c r="BI646" s="140">
        <f aca="true" t="shared" si="242" ref="BI646:BI677">IF(O646="nulová",K646,0)</f>
        <v>0</v>
      </c>
      <c r="BJ646" s="14" t="s">
        <v>84</v>
      </c>
      <c r="BK646" s="140">
        <f aca="true" t="shared" si="243" ref="BK646:BK677">ROUND(P646*H646,2)</f>
        <v>0</v>
      </c>
      <c r="BL646" s="14" t="s">
        <v>179</v>
      </c>
      <c r="BM646" s="139" t="s">
        <v>184</v>
      </c>
    </row>
    <row r="647" spans="2:65" s="1" customFormat="1" ht="36">
      <c r="B647" s="127"/>
      <c r="C647" s="128"/>
      <c r="D647" s="128" t="s">
        <v>147</v>
      </c>
      <c r="E647" s="129"/>
      <c r="F647" s="158" t="s">
        <v>1017</v>
      </c>
      <c r="G647" s="159" t="s">
        <v>458</v>
      </c>
      <c r="H647" s="132">
        <v>25</v>
      </c>
      <c r="I647" s="133"/>
      <c r="J647" s="133"/>
      <c r="K647" s="133">
        <f>ROUND(P647*H647,2)</f>
        <v>0</v>
      </c>
      <c r="L647" s="130" t="s">
        <v>1</v>
      </c>
      <c r="M647" s="26"/>
      <c r="N647" s="134" t="s">
        <v>1</v>
      </c>
      <c r="O647" s="135" t="s">
        <v>39</v>
      </c>
      <c r="P647" s="136">
        <f t="shared" si="232"/>
        <v>0</v>
      </c>
      <c r="Q647" s="136">
        <f t="shared" si="233"/>
        <v>0</v>
      </c>
      <c r="R647" s="136">
        <f t="shared" si="234"/>
        <v>0</v>
      </c>
      <c r="S647" s="137">
        <v>0</v>
      </c>
      <c r="T647" s="137">
        <f t="shared" si="235"/>
        <v>0</v>
      </c>
      <c r="U647" s="137">
        <v>0</v>
      </c>
      <c r="V647" s="137">
        <f t="shared" si="236"/>
        <v>0</v>
      </c>
      <c r="W647" s="137">
        <v>0</v>
      </c>
      <c r="X647" s="137">
        <f t="shared" si="237"/>
        <v>0</v>
      </c>
      <c r="Y647" s="138" t="s">
        <v>1</v>
      </c>
      <c r="AR647" s="139" t="s">
        <v>179</v>
      </c>
      <c r="AT647" s="139" t="s">
        <v>147</v>
      </c>
      <c r="AU647" s="139" t="s">
        <v>84</v>
      </c>
      <c r="AY647" s="14" t="s">
        <v>145</v>
      </c>
      <c r="BE647" s="140">
        <f t="shared" si="238"/>
        <v>0</v>
      </c>
      <c r="BF647" s="140">
        <f t="shared" si="239"/>
        <v>0</v>
      </c>
      <c r="BG647" s="140">
        <f t="shared" si="240"/>
        <v>0</v>
      </c>
      <c r="BH647" s="140">
        <f t="shared" si="241"/>
        <v>0</v>
      </c>
      <c r="BI647" s="140">
        <f t="shared" si="242"/>
        <v>0</v>
      </c>
      <c r="BJ647" s="14" t="s">
        <v>84</v>
      </c>
      <c r="BK647" s="140">
        <f t="shared" si="243"/>
        <v>0</v>
      </c>
      <c r="BL647" s="14" t="s">
        <v>179</v>
      </c>
      <c r="BM647" s="139" t="s">
        <v>184</v>
      </c>
    </row>
    <row r="648" spans="2:65" s="12" customFormat="1" ht="12">
      <c r="B648" s="141"/>
      <c r="D648" s="142"/>
      <c r="E648" s="143"/>
      <c r="F648" s="144" t="s">
        <v>1018</v>
      </c>
      <c r="H648" s="143"/>
      <c r="M648" s="141"/>
      <c r="N648" s="145" t="s">
        <v>1</v>
      </c>
      <c r="O648" s="12" t="s">
        <v>39</v>
      </c>
      <c r="P648" s="12">
        <f t="shared" si="232"/>
        <v>0</v>
      </c>
      <c r="Q648" s="12">
        <f t="shared" si="233"/>
        <v>0</v>
      </c>
      <c r="R648" s="12">
        <f t="shared" si="234"/>
        <v>0</v>
      </c>
      <c r="S648" s="12">
        <v>0</v>
      </c>
      <c r="T648" s="12">
        <f t="shared" si="235"/>
        <v>0</v>
      </c>
      <c r="U648" s="12">
        <v>0</v>
      </c>
      <c r="V648" s="12">
        <f t="shared" si="236"/>
        <v>0</v>
      </c>
      <c r="W648" s="12">
        <v>0</v>
      </c>
      <c r="X648" s="12">
        <f t="shared" si="237"/>
        <v>0</v>
      </c>
      <c r="Y648" s="146" t="s">
        <v>1</v>
      </c>
      <c r="AR648" s="12" t="s">
        <v>179</v>
      </c>
      <c r="AT648" s="143" t="s">
        <v>147</v>
      </c>
      <c r="AU648" s="143" t="s">
        <v>84</v>
      </c>
      <c r="AY648" s="143" t="s">
        <v>145</v>
      </c>
      <c r="BE648" s="12">
        <f t="shared" si="238"/>
        <v>0</v>
      </c>
      <c r="BF648" s="12">
        <f t="shared" si="239"/>
        <v>0</v>
      </c>
      <c r="BG648" s="12">
        <f t="shared" si="240"/>
        <v>0</v>
      </c>
      <c r="BH648" s="12">
        <f t="shared" si="241"/>
        <v>0</v>
      </c>
      <c r="BI648" s="12">
        <f t="shared" si="242"/>
        <v>0</v>
      </c>
      <c r="BJ648" s="12" t="s">
        <v>84</v>
      </c>
      <c r="BK648" s="12">
        <f t="shared" si="243"/>
        <v>0</v>
      </c>
      <c r="BL648" s="12" t="s">
        <v>179</v>
      </c>
      <c r="BM648" s="12" t="s">
        <v>184</v>
      </c>
    </row>
    <row r="649" spans="2:65" s="1" customFormat="1" ht="16.5" customHeight="1">
      <c r="B649" s="127"/>
      <c r="C649" s="128"/>
      <c r="D649" s="128" t="s">
        <v>147</v>
      </c>
      <c r="E649" s="129"/>
      <c r="F649" s="158" t="s">
        <v>1019</v>
      </c>
      <c r="G649" s="159" t="s">
        <v>458</v>
      </c>
      <c r="H649" s="132">
        <v>25</v>
      </c>
      <c r="I649" s="133"/>
      <c r="J649" s="133"/>
      <c r="K649" s="133">
        <f>ROUND(P649*H649,2)</f>
        <v>0</v>
      </c>
      <c r="L649" s="130" t="s">
        <v>1</v>
      </c>
      <c r="M649" s="26"/>
      <c r="N649" s="134" t="s">
        <v>1</v>
      </c>
      <c r="O649" s="135" t="s">
        <v>39</v>
      </c>
      <c r="P649" s="136">
        <f t="shared" si="232"/>
        <v>0</v>
      </c>
      <c r="Q649" s="136">
        <f t="shared" si="233"/>
        <v>0</v>
      </c>
      <c r="R649" s="136">
        <f t="shared" si="234"/>
        <v>0</v>
      </c>
      <c r="S649" s="137">
        <v>0</v>
      </c>
      <c r="T649" s="137">
        <f t="shared" si="235"/>
        <v>0</v>
      </c>
      <c r="U649" s="137">
        <v>0</v>
      </c>
      <c r="V649" s="137">
        <f t="shared" si="236"/>
        <v>0</v>
      </c>
      <c r="W649" s="137">
        <v>0</v>
      </c>
      <c r="X649" s="137">
        <f t="shared" si="237"/>
        <v>0</v>
      </c>
      <c r="Y649" s="138" t="s">
        <v>1</v>
      </c>
      <c r="AR649" s="139" t="s">
        <v>179</v>
      </c>
      <c r="AT649" s="139" t="s">
        <v>147</v>
      </c>
      <c r="AU649" s="139" t="s">
        <v>84</v>
      </c>
      <c r="AY649" s="14" t="s">
        <v>145</v>
      </c>
      <c r="BE649" s="140">
        <f t="shared" si="238"/>
        <v>0</v>
      </c>
      <c r="BF649" s="140">
        <f t="shared" si="239"/>
        <v>0</v>
      </c>
      <c r="BG649" s="140">
        <f t="shared" si="240"/>
        <v>0</v>
      </c>
      <c r="BH649" s="140">
        <f t="shared" si="241"/>
        <v>0</v>
      </c>
      <c r="BI649" s="140">
        <f t="shared" si="242"/>
        <v>0</v>
      </c>
      <c r="BJ649" s="14" t="s">
        <v>84</v>
      </c>
      <c r="BK649" s="140">
        <f t="shared" si="243"/>
        <v>0</v>
      </c>
      <c r="BL649" s="14" t="s">
        <v>179</v>
      </c>
      <c r="BM649" s="139" t="s">
        <v>184</v>
      </c>
    </row>
    <row r="650" spans="2:65" s="1" customFormat="1" ht="12">
      <c r="B650" s="127"/>
      <c r="C650" s="151"/>
      <c r="D650" s="151"/>
      <c r="E650" s="152" t="s">
        <v>1022</v>
      </c>
      <c r="F650" s="153" t="s">
        <v>1023</v>
      </c>
      <c r="G650" s="154"/>
      <c r="H650" s="155"/>
      <c r="I650" s="156"/>
      <c r="J650" s="156"/>
      <c r="K650" s="156"/>
      <c r="L650" s="153"/>
      <c r="M650" s="26"/>
      <c r="N650" s="134" t="s">
        <v>1</v>
      </c>
      <c r="O650" s="135" t="s">
        <v>39</v>
      </c>
      <c r="P650" s="136">
        <f t="shared" si="232"/>
        <v>0</v>
      </c>
      <c r="Q650" s="136">
        <f t="shared" si="233"/>
        <v>0</v>
      </c>
      <c r="R650" s="136">
        <f t="shared" si="234"/>
        <v>0</v>
      </c>
      <c r="S650" s="137">
        <v>0</v>
      </c>
      <c r="T650" s="137">
        <f t="shared" si="235"/>
        <v>0</v>
      </c>
      <c r="U650" s="137">
        <v>0</v>
      </c>
      <c r="V650" s="137">
        <f t="shared" si="236"/>
        <v>0</v>
      </c>
      <c r="W650" s="137">
        <v>0</v>
      </c>
      <c r="X650" s="137">
        <f t="shared" si="237"/>
        <v>0</v>
      </c>
      <c r="Y650" s="138" t="s">
        <v>1</v>
      </c>
      <c r="AR650" s="139" t="s">
        <v>149</v>
      </c>
      <c r="AT650" s="139" t="s">
        <v>147</v>
      </c>
      <c r="AU650" s="139" t="s">
        <v>84</v>
      </c>
      <c r="AY650" s="14" t="s">
        <v>145</v>
      </c>
      <c r="BE650" s="140">
        <f t="shared" si="238"/>
        <v>0</v>
      </c>
      <c r="BF650" s="140">
        <f t="shared" si="239"/>
        <v>0</v>
      </c>
      <c r="BG650" s="140">
        <f t="shared" si="240"/>
        <v>0</v>
      </c>
      <c r="BH650" s="140">
        <f t="shared" si="241"/>
        <v>0</v>
      </c>
      <c r="BI650" s="140">
        <f t="shared" si="242"/>
        <v>0</v>
      </c>
      <c r="BJ650" s="14" t="s">
        <v>84</v>
      </c>
      <c r="BK650" s="140">
        <f t="shared" si="243"/>
        <v>0</v>
      </c>
      <c r="BL650" s="14" t="s">
        <v>149</v>
      </c>
      <c r="BM650" s="139" t="s">
        <v>169</v>
      </c>
    </row>
    <row r="651" spans="2:65" s="1" customFormat="1" ht="84">
      <c r="B651" s="127"/>
      <c r="C651" s="128"/>
      <c r="D651" s="128" t="s">
        <v>147</v>
      </c>
      <c r="E651" s="157"/>
      <c r="F651" s="158" t="s">
        <v>1025</v>
      </c>
      <c r="G651" s="131" t="s">
        <v>343</v>
      </c>
      <c r="H651" s="132">
        <v>2</v>
      </c>
      <c r="I651" s="133"/>
      <c r="J651" s="133"/>
      <c r="K651" s="133">
        <f>ROUND(P651*H651,2)</f>
        <v>0</v>
      </c>
      <c r="L651" s="130" t="s">
        <v>1</v>
      </c>
      <c r="M651" s="26"/>
      <c r="N651" s="134" t="s">
        <v>1</v>
      </c>
      <c r="O651" s="135" t="s">
        <v>39</v>
      </c>
      <c r="P651" s="136">
        <f t="shared" si="232"/>
        <v>0</v>
      </c>
      <c r="Q651" s="136">
        <f t="shared" si="233"/>
        <v>0</v>
      </c>
      <c r="R651" s="136">
        <f t="shared" si="234"/>
        <v>0</v>
      </c>
      <c r="S651" s="137">
        <v>0</v>
      </c>
      <c r="T651" s="137">
        <f t="shared" si="235"/>
        <v>0</v>
      </c>
      <c r="U651" s="137">
        <v>0</v>
      </c>
      <c r="V651" s="137">
        <f t="shared" si="236"/>
        <v>0</v>
      </c>
      <c r="W651" s="137">
        <v>0</v>
      </c>
      <c r="X651" s="137">
        <f t="shared" si="237"/>
        <v>0</v>
      </c>
      <c r="Y651" s="138" t="s">
        <v>1</v>
      </c>
      <c r="AR651" s="139" t="s">
        <v>179</v>
      </c>
      <c r="AT651" s="139" t="s">
        <v>147</v>
      </c>
      <c r="AU651" s="139" t="s">
        <v>84</v>
      </c>
      <c r="AY651" s="14" t="s">
        <v>145</v>
      </c>
      <c r="BE651" s="140">
        <f t="shared" si="238"/>
        <v>0</v>
      </c>
      <c r="BF651" s="140">
        <f t="shared" si="239"/>
        <v>0</v>
      </c>
      <c r="BG651" s="140">
        <f t="shared" si="240"/>
        <v>0</v>
      </c>
      <c r="BH651" s="140">
        <f t="shared" si="241"/>
        <v>0</v>
      </c>
      <c r="BI651" s="140">
        <f t="shared" si="242"/>
        <v>0</v>
      </c>
      <c r="BJ651" s="14" t="s">
        <v>84</v>
      </c>
      <c r="BK651" s="140">
        <f t="shared" si="243"/>
        <v>0</v>
      </c>
      <c r="BL651" s="14" t="s">
        <v>179</v>
      </c>
      <c r="BM651" s="139" t="s">
        <v>184</v>
      </c>
    </row>
    <row r="652" spans="2:65" s="12" customFormat="1" ht="67.5">
      <c r="B652" s="141"/>
      <c r="D652" s="142"/>
      <c r="E652" s="143"/>
      <c r="F652" s="144" t="s">
        <v>1024</v>
      </c>
      <c r="H652" s="143"/>
      <c r="M652" s="141"/>
      <c r="N652" s="145" t="s">
        <v>1</v>
      </c>
      <c r="O652" s="12" t="s">
        <v>39</v>
      </c>
      <c r="P652" s="12">
        <f t="shared" si="232"/>
        <v>0</v>
      </c>
      <c r="Q652" s="12">
        <f t="shared" si="233"/>
        <v>0</v>
      </c>
      <c r="R652" s="12">
        <f t="shared" si="234"/>
        <v>0</v>
      </c>
      <c r="S652" s="12">
        <v>0</v>
      </c>
      <c r="T652" s="12">
        <f t="shared" si="235"/>
        <v>0</v>
      </c>
      <c r="U652" s="12">
        <v>0</v>
      </c>
      <c r="V652" s="12">
        <f t="shared" si="236"/>
        <v>0</v>
      </c>
      <c r="W652" s="12">
        <v>0</v>
      </c>
      <c r="X652" s="12">
        <f t="shared" si="237"/>
        <v>0</v>
      </c>
      <c r="Y652" s="146" t="s">
        <v>1</v>
      </c>
      <c r="AR652" s="12" t="s">
        <v>179</v>
      </c>
      <c r="AT652" s="143" t="s">
        <v>147</v>
      </c>
      <c r="AU652" s="143" t="s">
        <v>84</v>
      </c>
      <c r="AY652" s="143" t="s">
        <v>145</v>
      </c>
      <c r="BE652" s="12">
        <f t="shared" si="238"/>
        <v>0</v>
      </c>
      <c r="BF652" s="12">
        <f t="shared" si="239"/>
        <v>0</v>
      </c>
      <c r="BG652" s="12">
        <f t="shared" si="240"/>
        <v>0</v>
      </c>
      <c r="BH652" s="12">
        <f t="shared" si="241"/>
        <v>0</v>
      </c>
      <c r="BI652" s="12">
        <f t="shared" si="242"/>
        <v>0</v>
      </c>
      <c r="BJ652" s="12" t="s">
        <v>84</v>
      </c>
      <c r="BK652" s="12">
        <f t="shared" si="243"/>
        <v>0</v>
      </c>
      <c r="BL652" s="12" t="s">
        <v>179</v>
      </c>
      <c r="BM652" s="12" t="s">
        <v>184</v>
      </c>
    </row>
    <row r="653" spans="2:65" s="1" customFormat="1" ht="84">
      <c r="B653" s="127"/>
      <c r="C653" s="128"/>
      <c r="D653" s="128" t="s">
        <v>147</v>
      </c>
      <c r="E653" s="157"/>
      <c r="F653" s="158" t="s">
        <v>1026</v>
      </c>
      <c r="G653" s="131" t="s">
        <v>343</v>
      </c>
      <c r="H653" s="132">
        <v>2</v>
      </c>
      <c r="I653" s="133"/>
      <c r="J653" s="133"/>
      <c r="K653" s="133">
        <f>ROUND(P653*H653,2)</f>
        <v>0</v>
      </c>
      <c r="L653" s="130" t="s">
        <v>1</v>
      </c>
      <c r="M653" s="26"/>
      <c r="N653" s="134" t="s">
        <v>1</v>
      </c>
      <c r="O653" s="135" t="s">
        <v>39</v>
      </c>
      <c r="P653" s="136">
        <f t="shared" si="232"/>
        <v>0</v>
      </c>
      <c r="Q653" s="136">
        <f t="shared" si="233"/>
        <v>0</v>
      </c>
      <c r="R653" s="136">
        <f t="shared" si="234"/>
        <v>0</v>
      </c>
      <c r="S653" s="137">
        <v>0</v>
      </c>
      <c r="T653" s="137">
        <f t="shared" si="235"/>
        <v>0</v>
      </c>
      <c r="U653" s="137">
        <v>0</v>
      </c>
      <c r="V653" s="137">
        <f t="shared" si="236"/>
        <v>0</v>
      </c>
      <c r="W653" s="137">
        <v>0</v>
      </c>
      <c r="X653" s="137">
        <f t="shared" si="237"/>
        <v>0</v>
      </c>
      <c r="Y653" s="138" t="s">
        <v>1</v>
      </c>
      <c r="AR653" s="139" t="s">
        <v>179</v>
      </c>
      <c r="AT653" s="139" t="s">
        <v>147</v>
      </c>
      <c r="AU653" s="139" t="s">
        <v>84</v>
      </c>
      <c r="AY653" s="14" t="s">
        <v>145</v>
      </c>
      <c r="BE653" s="140">
        <f t="shared" si="238"/>
        <v>0</v>
      </c>
      <c r="BF653" s="140">
        <f t="shared" si="239"/>
        <v>0</v>
      </c>
      <c r="BG653" s="140">
        <f t="shared" si="240"/>
        <v>0</v>
      </c>
      <c r="BH653" s="140">
        <f t="shared" si="241"/>
        <v>0</v>
      </c>
      <c r="BI653" s="140">
        <f t="shared" si="242"/>
        <v>0</v>
      </c>
      <c r="BJ653" s="14" t="s">
        <v>84</v>
      </c>
      <c r="BK653" s="140">
        <f t="shared" si="243"/>
        <v>0</v>
      </c>
      <c r="BL653" s="14" t="s">
        <v>179</v>
      </c>
      <c r="BM653" s="139" t="s">
        <v>184</v>
      </c>
    </row>
    <row r="654" spans="2:65" s="12" customFormat="1" ht="67.5">
      <c r="B654" s="141"/>
      <c r="D654" s="142"/>
      <c r="E654" s="143"/>
      <c r="F654" s="144" t="s">
        <v>1024</v>
      </c>
      <c r="H654" s="143"/>
      <c r="M654" s="141"/>
      <c r="N654" s="145" t="s">
        <v>1</v>
      </c>
      <c r="O654" s="12" t="s">
        <v>39</v>
      </c>
      <c r="P654" s="12">
        <f t="shared" si="232"/>
        <v>0</v>
      </c>
      <c r="Q654" s="12">
        <f t="shared" si="233"/>
        <v>0</v>
      </c>
      <c r="R654" s="12">
        <f t="shared" si="234"/>
        <v>0</v>
      </c>
      <c r="S654" s="12">
        <v>0</v>
      </c>
      <c r="T654" s="12">
        <f t="shared" si="235"/>
        <v>0</v>
      </c>
      <c r="U654" s="12">
        <v>0</v>
      </c>
      <c r="V654" s="12">
        <f t="shared" si="236"/>
        <v>0</v>
      </c>
      <c r="W654" s="12">
        <v>0</v>
      </c>
      <c r="X654" s="12">
        <f t="shared" si="237"/>
        <v>0</v>
      </c>
      <c r="Y654" s="146" t="s">
        <v>1</v>
      </c>
      <c r="AR654" s="12" t="s">
        <v>179</v>
      </c>
      <c r="AT654" s="143" t="s">
        <v>147</v>
      </c>
      <c r="AU654" s="143" t="s">
        <v>84</v>
      </c>
      <c r="AY654" s="143" t="s">
        <v>145</v>
      </c>
      <c r="BE654" s="12">
        <f t="shared" si="238"/>
        <v>0</v>
      </c>
      <c r="BF654" s="12">
        <f t="shared" si="239"/>
        <v>0</v>
      </c>
      <c r="BG654" s="12">
        <f t="shared" si="240"/>
        <v>0</v>
      </c>
      <c r="BH654" s="12">
        <f t="shared" si="241"/>
        <v>0</v>
      </c>
      <c r="BI654" s="12">
        <f t="shared" si="242"/>
        <v>0</v>
      </c>
      <c r="BJ654" s="12" t="s">
        <v>84</v>
      </c>
      <c r="BK654" s="12">
        <f t="shared" si="243"/>
        <v>0</v>
      </c>
      <c r="BL654" s="12" t="s">
        <v>179</v>
      </c>
      <c r="BM654" s="12" t="s">
        <v>184</v>
      </c>
    </row>
    <row r="655" spans="2:65" s="1" customFormat="1" ht="16.5" customHeight="1">
      <c r="B655" s="127"/>
      <c r="C655" s="128"/>
      <c r="D655" s="128" t="s">
        <v>147</v>
      </c>
      <c r="E655" s="129"/>
      <c r="F655" s="158" t="s">
        <v>1027</v>
      </c>
      <c r="G655" s="131" t="s">
        <v>343</v>
      </c>
      <c r="H655" s="132">
        <v>2</v>
      </c>
      <c r="I655" s="133"/>
      <c r="J655" s="133"/>
      <c r="K655" s="133">
        <f>ROUND(P655*H655,2)</f>
        <v>0</v>
      </c>
      <c r="L655" s="130" t="s">
        <v>1</v>
      </c>
      <c r="M655" s="26"/>
      <c r="N655" s="134" t="s">
        <v>1</v>
      </c>
      <c r="O655" s="135" t="s">
        <v>39</v>
      </c>
      <c r="P655" s="136">
        <f t="shared" si="232"/>
        <v>0</v>
      </c>
      <c r="Q655" s="136">
        <f t="shared" si="233"/>
        <v>0</v>
      </c>
      <c r="R655" s="136">
        <f t="shared" si="234"/>
        <v>0</v>
      </c>
      <c r="S655" s="137">
        <v>0</v>
      </c>
      <c r="T655" s="137">
        <f t="shared" si="235"/>
        <v>0</v>
      </c>
      <c r="U655" s="137">
        <v>0</v>
      </c>
      <c r="V655" s="137">
        <f t="shared" si="236"/>
        <v>0</v>
      </c>
      <c r="W655" s="137">
        <v>0</v>
      </c>
      <c r="X655" s="137">
        <f t="shared" si="237"/>
        <v>0</v>
      </c>
      <c r="Y655" s="138" t="s">
        <v>1</v>
      </c>
      <c r="AR655" s="139" t="s">
        <v>179</v>
      </c>
      <c r="AT655" s="139" t="s">
        <v>147</v>
      </c>
      <c r="AU655" s="139" t="s">
        <v>84</v>
      </c>
      <c r="AY655" s="14" t="s">
        <v>145</v>
      </c>
      <c r="BE655" s="140">
        <f t="shared" si="238"/>
        <v>0</v>
      </c>
      <c r="BF655" s="140">
        <f t="shared" si="239"/>
        <v>0</v>
      </c>
      <c r="BG655" s="140">
        <f t="shared" si="240"/>
        <v>0</v>
      </c>
      <c r="BH655" s="140">
        <f t="shared" si="241"/>
        <v>0</v>
      </c>
      <c r="BI655" s="140">
        <f t="shared" si="242"/>
        <v>0</v>
      </c>
      <c r="BJ655" s="14" t="s">
        <v>84</v>
      </c>
      <c r="BK655" s="140">
        <f t="shared" si="243"/>
        <v>0</v>
      </c>
      <c r="BL655" s="14" t="s">
        <v>179</v>
      </c>
      <c r="BM655" s="139" t="s">
        <v>184</v>
      </c>
    </row>
    <row r="656" spans="2:65" s="1" customFormat="1" ht="16.5" customHeight="1">
      <c r="B656" s="127"/>
      <c r="C656" s="128"/>
      <c r="D656" s="128" t="s">
        <v>147</v>
      </c>
      <c r="E656" s="129"/>
      <c r="F656" s="158" t="s">
        <v>1028</v>
      </c>
      <c r="G656" s="131" t="s">
        <v>343</v>
      </c>
      <c r="H656" s="132">
        <v>2</v>
      </c>
      <c r="I656" s="133"/>
      <c r="J656" s="133"/>
      <c r="K656" s="133">
        <f>ROUND(P656*H656,2)</f>
        <v>0</v>
      </c>
      <c r="L656" s="130" t="s">
        <v>1</v>
      </c>
      <c r="M656" s="26"/>
      <c r="N656" s="134" t="s">
        <v>1</v>
      </c>
      <c r="O656" s="135" t="s">
        <v>39</v>
      </c>
      <c r="P656" s="136">
        <f t="shared" si="232"/>
        <v>0</v>
      </c>
      <c r="Q656" s="136">
        <f t="shared" si="233"/>
        <v>0</v>
      </c>
      <c r="R656" s="136">
        <f t="shared" si="234"/>
        <v>0</v>
      </c>
      <c r="S656" s="137">
        <v>0</v>
      </c>
      <c r="T656" s="137">
        <f t="shared" si="235"/>
        <v>0</v>
      </c>
      <c r="U656" s="137">
        <v>0</v>
      </c>
      <c r="V656" s="137">
        <f t="shared" si="236"/>
        <v>0</v>
      </c>
      <c r="W656" s="137">
        <v>0</v>
      </c>
      <c r="X656" s="137">
        <f t="shared" si="237"/>
        <v>0</v>
      </c>
      <c r="Y656" s="138" t="s">
        <v>1</v>
      </c>
      <c r="AR656" s="139" t="s">
        <v>179</v>
      </c>
      <c r="AT656" s="139" t="s">
        <v>147</v>
      </c>
      <c r="AU656" s="139" t="s">
        <v>84</v>
      </c>
      <c r="AY656" s="14" t="s">
        <v>145</v>
      </c>
      <c r="BE656" s="140">
        <f t="shared" si="238"/>
        <v>0</v>
      </c>
      <c r="BF656" s="140">
        <f t="shared" si="239"/>
        <v>0</v>
      </c>
      <c r="BG656" s="140">
        <f t="shared" si="240"/>
        <v>0</v>
      </c>
      <c r="BH656" s="140">
        <f t="shared" si="241"/>
        <v>0</v>
      </c>
      <c r="BI656" s="140">
        <f t="shared" si="242"/>
        <v>0</v>
      </c>
      <c r="BJ656" s="14" t="s">
        <v>84</v>
      </c>
      <c r="BK656" s="140">
        <f t="shared" si="243"/>
        <v>0</v>
      </c>
      <c r="BL656" s="14" t="s">
        <v>179</v>
      </c>
      <c r="BM656" s="139" t="s">
        <v>184</v>
      </c>
    </row>
    <row r="657" spans="2:65" s="1" customFormat="1" ht="12">
      <c r="B657" s="127"/>
      <c r="C657" s="128"/>
      <c r="D657" s="128" t="s">
        <v>147</v>
      </c>
      <c r="E657" s="129"/>
      <c r="F657" s="158" t="s">
        <v>1029</v>
      </c>
      <c r="G657" s="159" t="s">
        <v>244</v>
      </c>
      <c r="H657" s="132">
        <v>46</v>
      </c>
      <c r="I657" s="133"/>
      <c r="J657" s="133"/>
      <c r="K657" s="133">
        <f>ROUND(P657*H657,2)</f>
        <v>0</v>
      </c>
      <c r="L657" s="130" t="s">
        <v>1</v>
      </c>
      <c r="M657" s="26"/>
      <c r="N657" s="134" t="s">
        <v>1</v>
      </c>
      <c r="O657" s="135" t="s">
        <v>39</v>
      </c>
      <c r="P657" s="136">
        <f t="shared" si="232"/>
        <v>0</v>
      </c>
      <c r="Q657" s="136">
        <f t="shared" si="233"/>
        <v>0</v>
      </c>
      <c r="R657" s="136">
        <f t="shared" si="234"/>
        <v>0</v>
      </c>
      <c r="S657" s="137">
        <v>0</v>
      </c>
      <c r="T657" s="137">
        <f t="shared" si="235"/>
        <v>0</v>
      </c>
      <c r="U657" s="137">
        <v>0</v>
      </c>
      <c r="V657" s="137">
        <f t="shared" si="236"/>
        <v>0</v>
      </c>
      <c r="W657" s="137">
        <v>0</v>
      </c>
      <c r="X657" s="137">
        <f t="shared" si="237"/>
        <v>0</v>
      </c>
      <c r="Y657" s="138" t="s">
        <v>1</v>
      </c>
      <c r="AR657" s="139" t="s">
        <v>179</v>
      </c>
      <c r="AT657" s="139" t="s">
        <v>147</v>
      </c>
      <c r="AU657" s="139" t="s">
        <v>84</v>
      </c>
      <c r="AY657" s="14" t="s">
        <v>145</v>
      </c>
      <c r="BE657" s="140">
        <f t="shared" si="238"/>
        <v>0</v>
      </c>
      <c r="BF657" s="140">
        <f t="shared" si="239"/>
        <v>0</v>
      </c>
      <c r="BG657" s="140">
        <f t="shared" si="240"/>
        <v>0</v>
      </c>
      <c r="BH657" s="140">
        <f t="shared" si="241"/>
        <v>0</v>
      </c>
      <c r="BI657" s="140">
        <f t="shared" si="242"/>
        <v>0</v>
      </c>
      <c r="BJ657" s="14" t="s">
        <v>84</v>
      </c>
      <c r="BK657" s="140">
        <f t="shared" si="243"/>
        <v>0</v>
      </c>
      <c r="BL657" s="14" t="s">
        <v>179</v>
      </c>
      <c r="BM657" s="139" t="s">
        <v>184</v>
      </c>
    </row>
    <row r="658" spans="2:65" s="1" customFormat="1" ht="12">
      <c r="B658" s="127"/>
      <c r="C658" s="128"/>
      <c r="D658" s="128" t="s">
        <v>147</v>
      </c>
      <c r="E658" s="129"/>
      <c r="F658" s="158" t="s">
        <v>1030</v>
      </c>
      <c r="G658" s="159" t="s">
        <v>244</v>
      </c>
      <c r="H658" s="132">
        <v>46</v>
      </c>
      <c r="I658" s="133"/>
      <c r="J658" s="133"/>
      <c r="K658" s="133">
        <f>ROUND(P658*H658,2)</f>
        <v>0</v>
      </c>
      <c r="L658" s="130" t="s">
        <v>1</v>
      </c>
      <c r="M658" s="26"/>
      <c r="N658" s="134" t="s">
        <v>1</v>
      </c>
      <c r="O658" s="135" t="s">
        <v>39</v>
      </c>
      <c r="P658" s="136">
        <f t="shared" si="232"/>
        <v>0</v>
      </c>
      <c r="Q658" s="136">
        <f t="shared" si="233"/>
        <v>0</v>
      </c>
      <c r="R658" s="136">
        <f t="shared" si="234"/>
        <v>0</v>
      </c>
      <c r="S658" s="137">
        <v>0</v>
      </c>
      <c r="T658" s="137">
        <f t="shared" si="235"/>
        <v>0</v>
      </c>
      <c r="U658" s="137">
        <v>0</v>
      </c>
      <c r="V658" s="137">
        <f t="shared" si="236"/>
        <v>0</v>
      </c>
      <c r="W658" s="137">
        <v>0</v>
      </c>
      <c r="X658" s="137">
        <f t="shared" si="237"/>
        <v>0</v>
      </c>
      <c r="Y658" s="138" t="s">
        <v>1</v>
      </c>
      <c r="AR658" s="139" t="s">
        <v>179</v>
      </c>
      <c r="AT658" s="139" t="s">
        <v>147</v>
      </c>
      <c r="AU658" s="139" t="s">
        <v>84</v>
      </c>
      <c r="AY658" s="14" t="s">
        <v>145</v>
      </c>
      <c r="BE658" s="140">
        <f t="shared" si="238"/>
        <v>0</v>
      </c>
      <c r="BF658" s="140">
        <f t="shared" si="239"/>
        <v>0</v>
      </c>
      <c r="BG658" s="140">
        <f t="shared" si="240"/>
        <v>0</v>
      </c>
      <c r="BH658" s="140">
        <f t="shared" si="241"/>
        <v>0</v>
      </c>
      <c r="BI658" s="140">
        <f t="shared" si="242"/>
        <v>0</v>
      </c>
      <c r="BJ658" s="14" t="s">
        <v>84</v>
      </c>
      <c r="BK658" s="140">
        <f t="shared" si="243"/>
        <v>0</v>
      </c>
      <c r="BL658" s="14" t="s">
        <v>179</v>
      </c>
      <c r="BM658" s="139" t="s">
        <v>184</v>
      </c>
    </row>
    <row r="659" spans="2:65" s="1" customFormat="1" ht="108">
      <c r="B659" s="127"/>
      <c r="C659" s="128"/>
      <c r="D659" s="128" t="s">
        <v>147</v>
      </c>
      <c r="E659" s="157" t="s">
        <v>1037</v>
      </c>
      <c r="F659" s="158" t="s">
        <v>1032</v>
      </c>
      <c r="G659" s="159" t="s">
        <v>343</v>
      </c>
      <c r="H659" s="132">
        <v>2</v>
      </c>
      <c r="I659" s="133"/>
      <c r="J659" s="133"/>
      <c r="K659" s="133">
        <f>ROUND(P659*H659,2)</f>
        <v>0</v>
      </c>
      <c r="L659" s="130" t="s">
        <v>1</v>
      </c>
      <c r="M659" s="26"/>
      <c r="N659" s="134" t="s">
        <v>1</v>
      </c>
      <c r="O659" s="135" t="s">
        <v>39</v>
      </c>
      <c r="P659" s="136">
        <f t="shared" si="232"/>
        <v>0</v>
      </c>
      <c r="Q659" s="136">
        <f t="shared" si="233"/>
        <v>0</v>
      </c>
      <c r="R659" s="136">
        <f t="shared" si="234"/>
        <v>0</v>
      </c>
      <c r="S659" s="137">
        <v>0</v>
      </c>
      <c r="T659" s="137">
        <f t="shared" si="235"/>
        <v>0</v>
      </c>
      <c r="U659" s="137">
        <v>0</v>
      </c>
      <c r="V659" s="137">
        <f t="shared" si="236"/>
        <v>0</v>
      </c>
      <c r="W659" s="137">
        <v>0</v>
      </c>
      <c r="X659" s="137">
        <f t="shared" si="237"/>
        <v>0</v>
      </c>
      <c r="Y659" s="138" t="s">
        <v>1</v>
      </c>
      <c r="AR659" s="139" t="s">
        <v>179</v>
      </c>
      <c r="AT659" s="139" t="s">
        <v>147</v>
      </c>
      <c r="AU659" s="139" t="s">
        <v>84</v>
      </c>
      <c r="AY659" s="14" t="s">
        <v>145</v>
      </c>
      <c r="BE659" s="140">
        <f t="shared" si="238"/>
        <v>0</v>
      </c>
      <c r="BF659" s="140">
        <f t="shared" si="239"/>
        <v>0</v>
      </c>
      <c r="BG659" s="140">
        <f t="shared" si="240"/>
        <v>0</v>
      </c>
      <c r="BH659" s="140">
        <f t="shared" si="241"/>
        <v>0</v>
      </c>
      <c r="BI659" s="140">
        <f t="shared" si="242"/>
        <v>0</v>
      </c>
      <c r="BJ659" s="14" t="s">
        <v>84</v>
      </c>
      <c r="BK659" s="140">
        <f t="shared" si="243"/>
        <v>0</v>
      </c>
      <c r="BL659" s="14" t="s">
        <v>179</v>
      </c>
      <c r="BM659" s="139" t="s">
        <v>184</v>
      </c>
    </row>
    <row r="660" spans="2:65" s="12" customFormat="1" ht="22.5">
      <c r="B660" s="141"/>
      <c r="D660" s="142"/>
      <c r="E660" s="143"/>
      <c r="F660" s="144" t="s">
        <v>1031</v>
      </c>
      <c r="H660" s="143"/>
      <c r="M660" s="141"/>
      <c r="N660" s="145" t="s">
        <v>1</v>
      </c>
      <c r="O660" s="12" t="s">
        <v>39</v>
      </c>
      <c r="P660" s="12">
        <f t="shared" si="232"/>
        <v>0</v>
      </c>
      <c r="Q660" s="12">
        <f t="shared" si="233"/>
        <v>0</v>
      </c>
      <c r="R660" s="12">
        <f t="shared" si="234"/>
        <v>0</v>
      </c>
      <c r="S660" s="12">
        <v>0</v>
      </c>
      <c r="T660" s="12">
        <f t="shared" si="235"/>
        <v>0</v>
      </c>
      <c r="U660" s="12">
        <v>0</v>
      </c>
      <c r="V660" s="12">
        <f t="shared" si="236"/>
        <v>0</v>
      </c>
      <c r="W660" s="12">
        <v>0</v>
      </c>
      <c r="X660" s="12">
        <f t="shared" si="237"/>
        <v>0</v>
      </c>
      <c r="Y660" s="146" t="s">
        <v>1</v>
      </c>
      <c r="AR660" s="12" t="s">
        <v>179</v>
      </c>
      <c r="AT660" s="143" t="s">
        <v>147</v>
      </c>
      <c r="AU660" s="143" t="s">
        <v>84</v>
      </c>
      <c r="AY660" s="143" t="s">
        <v>145</v>
      </c>
      <c r="BE660" s="12">
        <f t="shared" si="238"/>
        <v>0</v>
      </c>
      <c r="BF660" s="12">
        <f t="shared" si="239"/>
        <v>0</v>
      </c>
      <c r="BG660" s="12">
        <f t="shared" si="240"/>
        <v>0</v>
      </c>
      <c r="BH660" s="12">
        <f t="shared" si="241"/>
        <v>0</v>
      </c>
      <c r="BI660" s="12">
        <f t="shared" si="242"/>
        <v>0</v>
      </c>
      <c r="BJ660" s="12" t="s">
        <v>84</v>
      </c>
      <c r="BK660" s="12">
        <f t="shared" si="243"/>
        <v>0</v>
      </c>
      <c r="BL660" s="12" t="s">
        <v>179</v>
      </c>
      <c r="BM660" s="12" t="s">
        <v>184</v>
      </c>
    </row>
    <row r="661" spans="2:65" s="1" customFormat="1" ht="16.5" customHeight="1">
      <c r="B661" s="127"/>
      <c r="C661" s="128"/>
      <c r="D661" s="128" t="s">
        <v>147</v>
      </c>
      <c r="E661" s="129"/>
      <c r="F661" s="158" t="s">
        <v>1033</v>
      </c>
      <c r="G661" s="159" t="s">
        <v>343</v>
      </c>
      <c r="H661" s="132">
        <v>2</v>
      </c>
      <c r="I661" s="133"/>
      <c r="J661" s="133"/>
      <c r="K661" s="133">
        <f aca="true" t="shared" si="244" ref="K661:K666">ROUND(P661*H661,2)</f>
        <v>0</v>
      </c>
      <c r="L661" s="130" t="s">
        <v>1</v>
      </c>
      <c r="M661" s="26"/>
      <c r="N661" s="134" t="s">
        <v>1</v>
      </c>
      <c r="O661" s="135" t="s">
        <v>39</v>
      </c>
      <c r="P661" s="136">
        <f t="shared" si="232"/>
        <v>0</v>
      </c>
      <c r="Q661" s="136">
        <f t="shared" si="233"/>
        <v>0</v>
      </c>
      <c r="R661" s="136">
        <f t="shared" si="234"/>
        <v>0</v>
      </c>
      <c r="S661" s="137">
        <v>0</v>
      </c>
      <c r="T661" s="137">
        <f t="shared" si="235"/>
        <v>0</v>
      </c>
      <c r="U661" s="137">
        <v>0</v>
      </c>
      <c r="V661" s="137">
        <f t="shared" si="236"/>
        <v>0</v>
      </c>
      <c r="W661" s="137">
        <v>0</v>
      </c>
      <c r="X661" s="137">
        <f t="shared" si="237"/>
        <v>0</v>
      </c>
      <c r="Y661" s="138" t="s">
        <v>1</v>
      </c>
      <c r="AR661" s="139" t="s">
        <v>179</v>
      </c>
      <c r="AT661" s="139" t="s">
        <v>147</v>
      </c>
      <c r="AU661" s="139" t="s">
        <v>84</v>
      </c>
      <c r="AY661" s="14" t="s">
        <v>145</v>
      </c>
      <c r="BE661" s="140">
        <f t="shared" si="238"/>
        <v>0</v>
      </c>
      <c r="BF661" s="140">
        <f t="shared" si="239"/>
        <v>0</v>
      </c>
      <c r="BG661" s="140">
        <f t="shared" si="240"/>
        <v>0</v>
      </c>
      <c r="BH661" s="140">
        <f t="shared" si="241"/>
        <v>0</v>
      </c>
      <c r="BI661" s="140">
        <f t="shared" si="242"/>
        <v>0</v>
      </c>
      <c r="BJ661" s="14" t="s">
        <v>84</v>
      </c>
      <c r="BK661" s="140">
        <f t="shared" si="243"/>
        <v>0</v>
      </c>
      <c r="BL661" s="14" t="s">
        <v>179</v>
      </c>
      <c r="BM661" s="139" t="s">
        <v>184</v>
      </c>
    </row>
    <row r="662" spans="2:65" s="1" customFormat="1" ht="36">
      <c r="B662" s="127"/>
      <c r="C662" s="128"/>
      <c r="D662" s="128" t="s">
        <v>147</v>
      </c>
      <c r="E662" s="129"/>
      <c r="F662" s="158" t="s">
        <v>1034</v>
      </c>
      <c r="G662" s="159" t="s">
        <v>343</v>
      </c>
      <c r="H662" s="132">
        <v>2</v>
      </c>
      <c r="I662" s="133"/>
      <c r="J662" s="133"/>
      <c r="K662" s="133">
        <f t="shared" si="244"/>
        <v>0</v>
      </c>
      <c r="L662" s="130" t="s">
        <v>1</v>
      </c>
      <c r="M662" s="26"/>
      <c r="N662" s="134" t="s">
        <v>1</v>
      </c>
      <c r="O662" s="135" t="s">
        <v>39</v>
      </c>
      <c r="P662" s="136">
        <f t="shared" si="232"/>
        <v>0</v>
      </c>
      <c r="Q662" s="136">
        <f t="shared" si="233"/>
        <v>0</v>
      </c>
      <c r="R662" s="136">
        <f t="shared" si="234"/>
        <v>0</v>
      </c>
      <c r="S662" s="137">
        <v>0</v>
      </c>
      <c r="T662" s="137">
        <f t="shared" si="235"/>
        <v>0</v>
      </c>
      <c r="U662" s="137">
        <v>0</v>
      </c>
      <c r="V662" s="137">
        <f t="shared" si="236"/>
        <v>0</v>
      </c>
      <c r="W662" s="137">
        <v>0</v>
      </c>
      <c r="X662" s="137">
        <f t="shared" si="237"/>
        <v>0</v>
      </c>
      <c r="Y662" s="138" t="s">
        <v>1</v>
      </c>
      <c r="AR662" s="139" t="s">
        <v>179</v>
      </c>
      <c r="AT662" s="139" t="s">
        <v>147</v>
      </c>
      <c r="AU662" s="139" t="s">
        <v>84</v>
      </c>
      <c r="AY662" s="14" t="s">
        <v>145</v>
      </c>
      <c r="BE662" s="140">
        <f t="shared" si="238"/>
        <v>0</v>
      </c>
      <c r="BF662" s="140">
        <f t="shared" si="239"/>
        <v>0</v>
      </c>
      <c r="BG662" s="140">
        <f t="shared" si="240"/>
        <v>0</v>
      </c>
      <c r="BH662" s="140">
        <f t="shared" si="241"/>
        <v>0</v>
      </c>
      <c r="BI662" s="140">
        <f t="shared" si="242"/>
        <v>0</v>
      </c>
      <c r="BJ662" s="14" t="s">
        <v>84</v>
      </c>
      <c r="BK662" s="140">
        <f t="shared" si="243"/>
        <v>0</v>
      </c>
      <c r="BL662" s="14" t="s">
        <v>179</v>
      </c>
      <c r="BM662" s="139" t="s">
        <v>184</v>
      </c>
    </row>
    <row r="663" spans="2:65" s="1" customFormat="1" ht="24">
      <c r="B663" s="127"/>
      <c r="C663" s="128"/>
      <c r="D663" s="128" t="s">
        <v>147</v>
      </c>
      <c r="E663" s="129"/>
      <c r="F663" s="158" t="s">
        <v>1035</v>
      </c>
      <c r="G663" s="131" t="s">
        <v>343</v>
      </c>
      <c r="H663" s="132">
        <v>2</v>
      </c>
      <c r="I663" s="133"/>
      <c r="J663" s="133"/>
      <c r="K663" s="133">
        <f t="shared" si="244"/>
        <v>0</v>
      </c>
      <c r="L663" s="130" t="s">
        <v>1</v>
      </c>
      <c r="M663" s="26"/>
      <c r="N663" s="134" t="s">
        <v>1</v>
      </c>
      <c r="O663" s="135" t="s">
        <v>39</v>
      </c>
      <c r="P663" s="136">
        <f t="shared" si="232"/>
        <v>0</v>
      </c>
      <c r="Q663" s="136">
        <f t="shared" si="233"/>
        <v>0</v>
      </c>
      <c r="R663" s="136">
        <f t="shared" si="234"/>
        <v>0</v>
      </c>
      <c r="S663" s="137">
        <v>0</v>
      </c>
      <c r="T663" s="137">
        <f t="shared" si="235"/>
        <v>0</v>
      </c>
      <c r="U663" s="137">
        <v>0</v>
      </c>
      <c r="V663" s="137">
        <f t="shared" si="236"/>
        <v>0</v>
      </c>
      <c r="W663" s="137">
        <v>0</v>
      </c>
      <c r="X663" s="137">
        <f t="shared" si="237"/>
        <v>0</v>
      </c>
      <c r="Y663" s="138" t="s">
        <v>1</v>
      </c>
      <c r="AR663" s="139" t="s">
        <v>179</v>
      </c>
      <c r="AT663" s="139" t="s">
        <v>147</v>
      </c>
      <c r="AU663" s="139" t="s">
        <v>84</v>
      </c>
      <c r="AY663" s="14" t="s">
        <v>145</v>
      </c>
      <c r="BE663" s="140">
        <f t="shared" si="238"/>
        <v>0</v>
      </c>
      <c r="BF663" s="140">
        <f t="shared" si="239"/>
        <v>0</v>
      </c>
      <c r="BG663" s="140">
        <f t="shared" si="240"/>
        <v>0</v>
      </c>
      <c r="BH663" s="140">
        <f t="shared" si="241"/>
        <v>0</v>
      </c>
      <c r="BI663" s="140">
        <f t="shared" si="242"/>
        <v>0</v>
      </c>
      <c r="BJ663" s="14" t="s">
        <v>84</v>
      </c>
      <c r="BK663" s="140">
        <f t="shared" si="243"/>
        <v>0</v>
      </c>
      <c r="BL663" s="14" t="s">
        <v>179</v>
      </c>
      <c r="BM663" s="139" t="s">
        <v>184</v>
      </c>
    </row>
    <row r="664" spans="2:65" s="1" customFormat="1" ht="36">
      <c r="B664" s="127"/>
      <c r="C664" s="128"/>
      <c r="D664" s="128" t="s">
        <v>147</v>
      </c>
      <c r="E664" s="129"/>
      <c r="F664" s="158" t="s">
        <v>1036</v>
      </c>
      <c r="G664" s="159" t="s">
        <v>343</v>
      </c>
      <c r="H664" s="132">
        <v>2</v>
      </c>
      <c r="I664" s="133"/>
      <c r="J664" s="133"/>
      <c r="K664" s="133">
        <f t="shared" si="244"/>
        <v>0</v>
      </c>
      <c r="L664" s="130" t="s">
        <v>1</v>
      </c>
      <c r="M664" s="26"/>
      <c r="N664" s="134" t="s">
        <v>1</v>
      </c>
      <c r="O664" s="135" t="s">
        <v>39</v>
      </c>
      <c r="P664" s="136">
        <f t="shared" si="232"/>
        <v>0</v>
      </c>
      <c r="Q664" s="136">
        <f t="shared" si="233"/>
        <v>0</v>
      </c>
      <c r="R664" s="136">
        <f t="shared" si="234"/>
        <v>0</v>
      </c>
      <c r="S664" s="137">
        <v>0</v>
      </c>
      <c r="T664" s="137">
        <f t="shared" si="235"/>
        <v>0</v>
      </c>
      <c r="U664" s="137">
        <v>0</v>
      </c>
      <c r="V664" s="137">
        <f t="shared" si="236"/>
        <v>0</v>
      </c>
      <c r="W664" s="137">
        <v>0</v>
      </c>
      <c r="X664" s="137">
        <f t="shared" si="237"/>
        <v>0</v>
      </c>
      <c r="Y664" s="138" t="s">
        <v>1</v>
      </c>
      <c r="AR664" s="139" t="s">
        <v>179</v>
      </c>
      <c r="AT664" s="139" t="s">
        <v>147</v>
      </c>
      <c r="AU664" s="139" t="s">
        <v>84</v>
      </c>
      <c r="AY664" s="14" t="s">
        <v>145</v>
      </c>
      <c r="BE664" s="140">
        <f t="shared" si="238"/>
        <v>0</v>
      </c>
      <c r="BF664" s="140">
        <f t="shared" si="239"/>
        <v>0</v>
      </c>
      <c r="BG664" s="140">
        <f t="shared" si="240"/>
        <v>0</v>
      </c>
      <c r="BH664" s="140">
        <f t="shared" si="241"/>
        <v>0</v>
      </c>
      <c r="BI664" s="140">
        <f t="shared" si="242"/>
        <v>0</v>
      </c>
      <c r="BJ664" s="14" t="s">
        <v>84</v>
      </c>
      <c r="BK664" s="140">
        <f t="shared" si="243"/>
        <v>0</v>
      </c>
      <c r="BL664" s="14" t="s">
        <v>179</v>
      </c>
      <c r="BM664" s="139" t="s">
        <v>184</v>
      </c>
    </row>
    <row r="665" spans="2:65" s="1" customFormat="1" ht="24">
      <c r="B665" s="127"/>
      <c r="C665" s="128"/>
      <c r="D665" s="128" t="s">
        <v>147</v>
      </c>
      <c r="E665" s="129"/>
      <c r="F665" s="158" t="s">
        <v>1035</v>
      </c>
      <c r="G665" s="131" t="s">
        <v>343</v>
      </c>
      <c r="H665" s="132">
        <v>2</v>
      </c>
      <c r="I665" s="133"/>
      <c r="J665" s="133"/>
      <c r="K665" s="133">
        <f t="shared" si="244"/>
        <v>0</v>
      </c>
      <c r="L665" s="130" t="s">
        <v>1</v>
      </c>
      <c r="M665" s="26"/>
      <c r="N665" s="134" t="s">
        <v>1</v>
      </c>
      <c r="O665" s="135" t="s">
        <v>39</v>
      </c>
      <c r="P665" s="136">
        <f t="shared" si="232"/>
        <v>0</v>
      </c>
      <c r="Q665" s="136">
        <f t="shared" si="233"/>
        <v>0</v>
      </c>
      <c r="R665" s="136">
        <f t="shared" si="234"/>
        <v>0</v>
      </c>
      <c r="S665" s="137">
        <v>0</v>
      </c>
      <c r="T665" s="137">
        <f t="shared" si="235"/>
        <v>0</v>
      </c>
      <c r="U665" s="137">
        <v>0</v>
      </c>
      <c r="V665" s="137">
        <f t="shared" si="236"/>
        <v>0</v>
      </c>
      <c r="W665" s="137">
        <v>0</v>
      </c>
      <c r="X665" s="137">
        <f t="shared" si="237"/>
        <v>0</v>
      </c>
      <c r="Y665" s="138" t="s">
        <v>1</v>
      </c>
      <c r="AR665" s="139" t="s">
        <v>179</v>
      </c>
      <c r="AT665" s="139" t="s">
        <v>147</v>
      </c>
      <c r="AU665" s="139" t="s">
        <v>84</v>
      </c>
      <c r="AY665" s="14" t="s">
        <v>145</v>
      </c>
      <c r="BE665" s="140">
        <f t="shared" si="238"/>
        <v>0</v>
      </c>
      <c r="BF665" s="140">
        <f t="shared" si="239"/>
        <v>0</v>
      </c>
      <c r="BG665" s="140">
        <f t="shared" si="240"/>
        <v>0</v>
      </c>
      <c r="BH665" s="140">
        <f t="shared" si="241"/>
        <v>0</v>
      </c>
      <c r="BI665" s="140">
        <f t="shared" si="242"/>
        <v>0</v>
      </c>
      <c r="BJ665" s="14" t="s">
        <v>84</v>
      </c>
      <c r="BK665" s="140">
        <f t="shared" si="243"/>
        <v>0</v>
      </c>
      <c r="BL665" s="14" t="s">
        <v>179</v>
      </c>
      <c r="BM665" s="139" t="s">
        <v>184</v>
      </c>
    </row>
    <row r="666" spans="2:65" s="1" customFormat="1" ht="36">
      <c r="B666" s="127"/>
      <c r="C666" s="128"/>
      <c r="D666" s="128" t="s">
        <v>147</v>
      </c>
      <c r="E666" s="157" t="s">
        <v>1039</v>
      </c>
      <c r="F666" s="158" t="s">
        <v>1038</v>
      </c>
      <c r="G666" s="131" t="s">
        <v>343</v>
      </c>
      <c r="H666" s="132">
        <v>2</v>
      </c>
      <c r="I666" s="133"/>
      <c r="J666" s="133"/>
      <c r="K666" s="133">
        <f t="shared" si="244"/>
        <v>0</v>
      </c>
      <c r="L666" s="130" t="s">
        <v>1</v>
      </c>
      <c r="M666" s="26"/>
      <c r="N666" s="134" t="s">
        <v>1</v>
      </c>
      <c r="O666" s="135" t="s">
        <v>39</v>
      </c>
      <c r="P666" s="136">
        <f t="shared" si="232"/>
        <v>0</v>
      </c>
      <c r="Q666" s="136">
        <f t="shared" si="233"/>
        <v>0</v>
      </c>
      <c r="R666" s="136">
        <f t="shared" si="234"/>
        <v>0</v>
      </c>
      <c r="S666" s="137">
        <v>0</v>
      </c>
      <c r="T666" s="137">
        <f t="shared" si="235"/>
        <v>0</v>
      </c>
      <c r="U666" s="137">
        <v>0</v>
      </c>
      <c r="V666" s="137">
        <f t="shared" si="236"/>
        <v>0</v>
      </c>
      <c r="W666" s="137">
        <v>0</v>
      </c>
      <c r="X666" s="137">
        <f t="shared" si="237"/>
        <v>0</v>
      </c>
      <c r="Y666" s="138" t="s">
        <v>1</v>
      </c>
      <c r="AR666" s="139" t="s">
        <v>179</v>
      </c>
      <c r="AT666" s="139" t="s">
        <v>147</v>
      </c>
      <c r="AU666" s="139" t="s">
        <v>84</v>
      </c>
      <c r="AY666" s="14" t="s">
        <v>145</v>
      </c>
      <c r="BE666" s="140">
        <f t="shared" si="238"/>
        <v>0</v>
      </c>
      <c r="BF666" s="140">
        <f t="shared" si="239"/>
        <v>0</v>
      </c>
      <c r="BG666" s="140">
        <f t="shared" si="240"/>
        <v>0</v>
      </c>
      <c r="BH666" s="140">
        <f t="shared" si="241"/>
        <v>0</v>
      </c>
      <c r="BI666" s="140">
        <f t="shared" si="242"/>
        <v>0</v>
      </c>
      <c r="BJ666" s="14" t="s">
        <v>84</v>
      </c>
      <c r="BK666" s="140">
        <f t="shared" si="243"/>
        <v>0</v>
      </c>
      <c r="BL666" s="14" t="s">
        <v>179</v>
      </c>
      <c r="BM666" s="139" t="s">
        <v>184</v>
      </c>
    </row>
    <row r="667" spans="2:65" s="12" customFormat="1" ht="56.25">
      <c r="B667" s="141"/>
      <c r="D667" s="142"/>
      <c r="E667" s="143"/>
      <c r="F667" s="144" t="s">
        <v>975</v>
      </c>
      <c r="H667" s="143"/>
      <c r="M667" s="141"/>
      <c r="N667" s="145" t="s">
        <v>1</v>
      </c>
      <c r="O667" s="12" t="s">
        <v>39</v>
      </c>
      <c r="P667" s="12">
        <f t="shared" si="232"/>
        <v>0</v>
      </c>
      <c r="Q667" s="12">
        <f t="shared" si="233"/>
        <v>0</v>
      </c>
      <c r="R667" s="12">
        <f t="shared" si="234"/>
        <v>0</v>
      </c>
      <c r="S667" s="12">
        <v>0</v>
      </c>
      <c r="T667" s="12">
        <f t="shared" si="235"/>
        <v>0</v>
      </c>
      <c r="U667" s="12">
        <v>0</v>
      </c>
      <c r="V667" s="12">
        <f t="shared" si="236"/>
        <v>0</v>
      </c>
      <c r="W667" s="12">
        <v>0</v>
      </c>
      <c r="X667" s="12">
        <f t="shared" si="237"/>
        <v>0</v>
      </c>
      <c r="Y667" s="146" t="s">
        <v>1</v>
      </c>
      <c r="AR667" s="12" t="s">
        <v>179</v>
      </c>
      <c r="AT667" s="143" t="s">
        <v>147</v>
      </c>
      <c r="AU667" s="143" t="s">
        <v>84</v>
      </c>
      <c r="AY667" s="143" t="s">
        <v>145</v>
      </c>
      <c r="BE667" s="12">
        <f t="shared" si="238"/>
        <v>0</v>
      </c>
      <c r="BF667" s="12">
        <f t="shared" si="239"/>
        <v>0</v>
      </c>
      <c r="BG667" s="12">
        <f t="shared" si="240"/>
        <v>0</v>
      </c>
      <c r="BH667" s="12">
        <f t="shared" si="241"/>
        <v>0</v>
      </c>
      <c r="BI667" s="12">
        <f t="shared" si="242"/>
        <v>0</v>
      </c>
      <c r="BJ667" s="12" t="s">
        <v>84</v>
      </c>
      <c r="BK667" s="12">
        <f t="shared" si="243"/>
        <v>0</v>
      </c>
      <c r="BL667" s="12" t="s">
        <v>179</v>
      </c>
      <c r="BM667" s="12" t="s">
        <v>184</v>
      </c>
    </row>
    <row r="668" spans="2:65" s="1" customFormat="1" ht="36">
      <c r="B668" s="127"/>
      <c r="C668" s="128"/>
      <c r="D668" s="128" t="s">
        <v>147</v>
      </c>
      <c r="E668" s="129"/>
      <c r="F668" s="158" t="s">
        <v>1040</v>
      </c>
      <c r="G668" s="131" t="s">
        <v>343</v>
      </c>
      <c r="H668" s="132">
        <v>2</v>
      </c>
      <c r="I668" s="133"/>
      <c r="J668" s="133"/>
      <c r="K668" s="133">
        <f>ROUND(P668*H668,2)</f>
        <v>0</v>
      </c>
      <c r="L668" s="130" t="s">
        <v>1</v>
      </c>
      <c r="M668" s="26"/>
      <c r="N668" s="134" t="s">
        <v>1</v>
      </c>
      <c r="O668" s="135" t="s">
        <v>39</v>
      </c>
      <c r="P668" s="136">
        <f t="shared" si="232"/>
        <v>0</v>
      </c>
      <c r="Q668" s="136">
        <f t="shared" si="233"/>
        <v>0</v>
      </c>
      <c r="R668" s="136">
        <f t="shared" si="234"/>
        <v>0</v>
      </c>
      <c r="S668" s="137">
        <v>0</v>
      </c>
      <c r="T668" s="137">
        <f t="shared" si="235"/>
        <v>0</v>
      </c>
      <c r="U668" s="137">
        <v>0</v>
      </c>
      <c r="V668" s="137">
        <f t="shared" si="236"/>
        <v>0</v>
      </c>
      <c r="W668" s="137">
        <v>0</v>
      </c>
      <c r="X668" s="137">
        <f t="shared" si="237"/>
        <v>0</v>
      </c>
      <c r="Y668" s="138" t="s">
        <v>1</v>
      </c>
      <c r="AR668" s="139" t="s">
        <v>179</v>
      </c>
      <c r="AT668" s="139" t="s">
        <v>147</v>
      </c>
      <c r="AU668" s="139" t="s">
        <v>84</v>
      </c>
      <c r="AY668" s="14" t="s">
        <v>145</v>
      </c>
      <c r="BE668" s="140">
        <f t="shared" si="238"/>
        <v>0</v>
      </c>
      <c r="BF668" s="140">
        <f t="shared" si="239"/>
        <v>0</v>
      </c>
      <c r="BG668" s="140">
        <f t="shared" si="240"/>
        <v>0</v>
      </c>
      <c r="BH668" s="140">
        <f t="shared" si="241"/>
        <v>0</v>
      </c>
      <c r="BI668" s="140">
        <f t="shared" si="242"/>
        <v>0</v>
      </c>
      <c r="BJ668" s="14" t="s">
        <v>84</v>
      </c>
      <c r="BK668" s="140">
        <f t="shared" si="243"/>
        <v>0</v>
      </c>
      <c r="BL668" s="14" t="s">
        <v>179</v>
      </c>
      <c r="BM668" s="139" t="s">
        <v>184</v>
      </c>
    </row>
    <row r="669" spans="2:65" s="1" customFormat="1" ht="24">
      <c r="B669" s="127"/>
      <c r="C669" s="128"/>
      <c r="D669" s="128" t="s">
        <v>147</v>
      </c>
      <c r="E669" s="129"/>
      <c r="F669" s="158" t="s">
        <v>1041</v>
      </c>
      <c r="G669" s="159" t="s">
        <v>343</v>
      </c>
      <c r="H669" s="132">
        <v>2</v>
      </c>
      <c r="I669" s="133"/>
      <c r="J669" s="133"/>
      <c r="K669" s="133">
        <f>ROUND(P669*H669,2)</f>
        <v>0</v>
      </c>
      <c r="L669" s="130" t="s">
        <v>1</v>
      </c>
      <c r="M669" s="26"/>
      <c r="N669" s="134" t="s">
        <v>1</v>
      </c>
      <c r="O669" s="135" t="s">
        <v>39</v>
      </c>
      <c r="P669" s="136">
        <f t="shared" si="232"/>
        <v>0</v>
      </c>
      <c r="Q669" s="136">
        <f t="shared" si="233"/>
        <v>0</v>
      </c>
      <c r="R669" s="136">
        <f t="shared" si="234"/>
        <v>0</v>
      </c>
      <c r="S669" s="137">
        <v>0</v>
      </c>
      <c r="T669" s="137">
        <f t="shared" si="235"/>
        <v>0</v>
      </c>
      <c r="U669" s="137">
        <v>0</v>
      </c>
      <c r="V669" s="137">
        <f t="shared" si="236"/>
        <v>0</v>
      </c>
      <c r="W669" s="137">
        <v>0</v>
      </c>
      <c r="X669" s="137">
        <f t="shared" si="237"/>
        <v>0</v>
      </c>
      <c r="Y669" s="138" t="s">
        <v>1</v>
      </c>
      <c r="AR669" s="139" t="s">
        <v>179</v>
      </c>
      <c r="AT669" s="139" t="s">
        <v>147</v>
      </c>
      <c r="AU669" s="139" t="s">
        <v>84</v>
      </c>
      <c r="AY669" s="14" t="s">
        <v>145</v>
      </c>
      <c r="BE669" s="140">
        <f t="shared" si="238"/>
        <v>0</v>
      </c>
      <c r="BF669" s="140">
        <f t="shared" si="239"/>
        <v>0</v>
      </c>
      <c r="BG669" s="140">
        <f t="shared" si="240"/>
        <v>0</v>
      </c>
      <c r="BH669" s="140">
        <f t="shared" si="241"/>
        <v>0</v>
      </c>
      <c r="BI669" s="140">
        <f t="shared" si="242"/>
        <v>0</v>
      </c>
      <c r="BJ669" s="14" t="s">
        <v>84</v>
      </c>
      <c r="BK669" s="140">
        <f t="shared" si="243"/>
        <v>0</v>
      </c>
      <c r="BL669" s="14" t="s">
        <v>179</v>
      </c>
      <c r="BM669" s="139" t="s">
        <v>184</v>
      </c>
    </row>
    <row r="670" spans="2:65" s="1" customFormat="1" ht="12">
      <c r="B670" s="127"/>
      <c r="C670" s="128"/>
      <c r="D670" s="128" t="s">
        <v>147</v>
      </c>
      <c r="E670" s="129"/>
      <c r="F670" s="158" t="s">
        <v>1042</v>
      </c>
      <c r="G670" s="131" t="s">
        <v>343</v>
      </c>
      <c r="H670" s="132">
        <v>2</v>
      </c>
      <c r="I670" s="133"/>
      <c r="J670" s="133"/>
      <c r="K670" s="133">
        <f>ROUND(P670*H670,2)</f>
        <v>0</v>
      </c>
      <c r="L670" s="130" t="s">
        <v>1</v>
      </c>
      <c r="M670" s="26"/>
      <c r="N670" s="134" t="s">
        <v>1</v>
      </c>
      <c r="O670" s="135" t="s">
        <v>39</v>
      </c>
      <c r="P670" s="136">
        <f t="shared" si="232"/>
        <v>0</v>
      </c>
      <c r="Q670" s="136">
        <f t="shared" si="233"/>
        <v>0</v>
      </c>
      <c r="R670" s="136">
        <f t="shared" si="234"/>
        <v>0</v>
      </c>
      <c r="S670" s="137">
        <v>0</v>
      </c>
      <c r="T670" s="137">
        <f t="shared" si="235"/>
        <v>0</v>
      </c>
      <c r="U670" s="137">
        <v>0</v>
      </c>
      <c r="V670" s="137">
        <f t="shared" si="236"/>
        <v>0</v>
      </c>
      <c r="W670" s="137">
        <v>0</v>
      </c>
      <c r="X670" s="137">
        <f t="shared" si="237"/>
        <v>0</v>
      </c>
      <c r="Y670" s="138" t="s">
        <v>1</v>
      </c>
      <c r="AR670" s="139" t="s">
        <v>179</v>
      </c>
      <c r="AT670" s="139" t="s">
        <v>147</v>
      </c>
      <c r="AU670" s="139" t="s">
        <v>84</v>
      </c>
      <c r="AY670" s="14" t="s">
        <v>145</v>
      </c>
      <c r="BE670" s="140">
        <f t="shared" si="238"/>
        <v>0</v>
      </c>
      <c r="BF670" s="140">
        <f t="shared" si="239"/>
        <v>0</v>
      </c>
      <c r="BG670" s="140">
        <f t="shared" si="240"/>
        <v>0</v>
      </c>
      <c r="BH670" s="140">
        <f t="shared" si="241"/>
        <v>0</v>
      </c>
      <c r="BI670" s="140">
        <f t="shared" si="242"/>
        <v>0</v>
      </c>
      <c r="BJ670" s="14" t="s">
        <v>84</v>
      </c>
      <c r="BK670" s="140">
        <f t="shared" si="243"/>
        <v>0</v>
      </c>
      <c r="BL670" s="14" t="s">
        <v>179</v>
      </c>
      <c r="BM670" s="139" t="s">
        <v>184</v>
      </c>
    </row>
    <row r="671" spans="2:65" s="1" customFormat="1" ht="36">
      <c r="B671" s="127"/>
      <c r="C671" s="128"/>
      <c r="D671" s="128" t="s">
        <v>147</v>
      </c>
      <c r="E671" s="129"/>
      <c r="F671" s="158" t="s">
        <v>1043</v>
      </c>
      <c r="G671" s="159" t="s">
        <v>244</v>
      </c>
      <c r="H671" s="132">
        <v>25</v>
      </c>
      <c r="I671" s="133"/>
      <c r="J671" s="133"/>
      <c r="K671" s="133">
        <f>ROUND(P671*H671,2)</f>
        <v>0</v>
      </c>
      <c r="L671" s="130" t="s">
        <v>1</v>
      </c>
      <c r="M671" s="26"/>
      <c r="N671" s="134" t="s">
        <v>1</v>
      </c>
      <c r="O671" s="135" t="s">
        <v>39</v>
      </c>
      <c r="P671" s="136">
        <f t="shared" si="232"/>
        <v>0</v>
      </c>
      <c r="Q671" s="136">
        <f t="shared" si="233"/>
        <v>0</v>
      </c>
      <c r="R671" s="136">
        <f t="shared" si="234"/>
        <v>0</v>
      </c>
      <c r="S671" s="137">
        <v>0</v>
      </c>
      <c r="T671" s="137">
        <f t="shared" si="235"/>
        <v>0</v>
      </c>
      <c r="U671" s="137">
        <v>0</v>
      </c>
      <c r="V671" s="137">
        <f t="shared" si="236"/>
        <v>0</v>
      </c>
      <c r="W671" s="137">
        <v>0</v>
      </c>
      <c r="X671" s="137">
        <f t="shared" si="237"/>
        <v>0</v>
      </c>
      <c r="Y671" s="138" t="s">
        <v>1</v>
      </c>
      <c r="AR671" s="139" t="s">
        <v>179</v>
      </c>
      <c r="AT671" s="139" t="s">
        <v>147</v>
      </c>
      <c r="AU671" s="139" t="s">
        <v>84</v>
      </c>
      <c r="AY671" s="14" t="s">
        <v>145</v>
      </c>
      <c r="BE671" s="140">
        <f t="shared" si="238"/>
        <v>0</v>
      </c>
      <c r="BF671" s="140">
        <f t="shared" si="239"/>
        <v>0</v>
      </c>
      <c r="BG671" s="140">
        <f t="shared" si="240"/>
        <v>0</v>
      </c>
      <c r="BH671" s="140">
        <f t="shared" si="241"/>
        <v>0</v>
      </c>
      <c r="BI671" s="140">
        <f t="shared" si="242"/>
        <v>0</v>
      </c>
      <c r="BJ671" s="14" t="s">
        <v>84</v>
      </c>
      <c r="BK671" s="140">
        <f t="shared" si="243"/>
        <v>0</v>
      </c>
      <c r="BL671" s="14" t="s">
        <v>179</v>
      </c>
      <c r="BM671" s="139" t="s">
        <v>184</v>
      </c>
    </row>
    <row r="672" spans="2:65" s="12" customFormat="1" ht="56.25">
      <c r="B672" s="141"/>
      <c r="D672" s="142"/>
      <c r="E672" s="143"/>
      <c r="F672" s="144" t="s">
        <v>1044</v>
      </c>
      <c r="G672" s="12" t="s">
        <v>1</v>
      </c>
      <c r="H672" s="143"/>
      <c r="M672" s="141"/>
      <c r="N672" s="145" t="s">
        <v>1</v>
      </c>
      <c r="O672" s="12" t="s">
        <v>39</v>
      </c>
      <c r="P672" s="12">
        <f t="shared" si="232"/>
        <v>0</v>
      </c>
      <c r="Q672" s="12">
        <f t="shared" si="233"/>
        <v>0</v>
      </c>
      <c r="R672" s="12">
        <f t="shared" si="234"/>
        <v>0</v>
      </c>
      <c r="S672" s="12">
        <v>0</v>
      </c>
      <c r="T672" s="12">
        <f t="shared" si="235"/>
        <v>0</v>
      </c>
      <c r="U672" s="12">
        <v>0</v>
      </c>
      <c r="V672" s="12">
        <f t="shared" si="236"/>
        <v>0</v>
      </c>
      <c r="W672" s="12">
        <v>0</v>
      </c>
      <c r="X672" s="12">
        <f t="shared" si="237"/>
        <v>0</v>
      </c>
      <c r="Y672" s="146" t="s">
        <v>1</v>
      </c>
      <c r="AR672" s="12" t="s">
        <v>179</v>
      </c>
      <c r="AT672" s="143" t="s">
        <v>147</v>
      </c>
      <c r="AU672" s="143" t="s">
        <v>84</v>
      </c>
      <c r="AY672" s="143" t="s">
        <v>145</v>
      </c>
      <c r="BE672" s="12">
        <f t="shared" si="238"/>
        <v>0</v>
      </c>
      <c r="BF672" s="12">
        <f t="shared" si="239"/>
        <v>0</v>
      </c>
      <c r="BG672" s="12">
        <f t="shared" si="240"/>
        <v>0</v>
      </c>
      <c r="BH672" s="12">
        <f t="shared" si="241"/>
        <v>0</v>
      </c>
      <c r="BI672" s="12">
        <f t="shared" si="242"/>
        <v>0</v>
      </c>
      <c r="BJ672" s="12" t="s">
        <v>84</v>
      </c>
      <c r="BK672" s="12">
        <f t="shared" si="243"/>
        <v>0</v>
      </c>
      <c r="BL672" s="12" t="s">
        <v>179</v>
      </c>
      <c r="BM672" s="12" t="s">
        <v>184</v>
      </c>
    </row>
    <row r="673" spans="2:65" s="1" customFormat="1" ht="16.5" customHeight="1">
      <c r="B673" s="127"/>
      <c r="C673" s="128"/>
      <c r="D673" s="128" t="s">
        <v>147</v>
      </c>
      <c r="E673" s="129"/>
      <c r="F673" s="158" t="s">
        <v>1045</v>
      </c>
      <c r="G673" s="159" t="s">
        <v>244</v>
      </c>
      <c r="H673" s="132">
        <v>25</v>
      </c>
      <c r="I673" s="133"/>
      <c r="J673" s="133"/>
      <c r="K673" s="133">
        <f>ROUND(P673*H673,2)</f>
        <v>0</v>
      </c>
      <c r="L673" s="130" t="s">
        <v>1</v>
      </c>
      <c r="M673" s="26"/>
      <c r="N673" s="134" t="s">
        <v>1</v>
      </c>
      <c r="O673" s="135" t="s">
        <v>39</v>
      </c>
      <c r="P673" s="136">
        <f t="shared" si="232"/>
        <v>0</v>
      </c>
      <c r="Q673" s="136">
        <f t="shared" si="233"/>
        <v>0</v>
      </c>
      <c r="R673" s="136">
        <f t="shared" si="234"/>
        <v>0</v>
      </c>
      <c r="S673" s="137">
        <v>0</v>
      </c>
      <c r="T673" s="137">
        <f t="shared" si="235"/>
        <v>0</v>
      </c>
      <c r="U673" s="137">
        <v>0</v>
      </c>
      <c r="V673" s="137">
        <f t="shared" si="236"/>
        <v>0</v>
      </c>
      <c r="W673" s="137">
        <v>0</v>
      </c>
      <c r="X673" s="137">
        <f t="shared" si="237"/>
        <v>0</v>
      </c>
      <c r="Y673" s="138" t="s">
        <v>1</v>
      </c>
      <c r="AR673" s="139" t="s">
        <v>179</v>
      </c>
      <c r="AT673" s="139" t="s">
        <v>147</v>
      </c>
      <c r="AU673" s="139" t="s">
        <v>84</v>
      </c>
      <c r="AY673" s="14" t="s">
        <v>145</v>
      </c>
      <c r="BE673" s="140">
        <f t="shared" si="238"/>
        <v>0</v>
      </c>
      <c r="BF673" s="140">
        <f t="shared" si="239"/>
        <v>0</v>
      </c>
      <c r="BG673" s="140">
        <f t="shared" si="240"/>
        <v>0</v>
      </c>
      <c r="BH673" s="140">
        <f t="shared" si="241"/>
        <v>0</v>
      </c>
      <c r="BI673" s="140">
        <f t="shared" si="242"/>
        <v>0</v>
      </c>
      <c r="BJ673" s="14" t="s">
        <v>84</v>
      </c>
      <c r="BK673" s="140">
        <f t="shared" si="243"/>
        <v>0</v>
      </c>
      <c r="BL673" s="14" t="s">
        <v>179</v>
      </c>
      <c r="BM673" s="139" t="s">
        <v>184</v>
      </c>
    </row>
    <row r="674" spans="2:65" s="1" customFormat="1" ht="16.5" customHeight="1">
      <c r="B674" s="127"/>
      <c r="C674" s="128"/>
      <c r="D674" s="128" t="s">
        <v>147</v>
      </c>
      <c r="E674" s="129"/>
      <c r="F674" s="158" t="s">
        <v>1001</v>
      </c>
      <c r="G674" s="159" t="s">
        <v>1002</v>
      </c>
      <c r="H674" s="132">
        <v>1</v>
      </c>
      <c r="I674" s="133"/>
      <c r="J674" s="133"/>
      <c r="K674" s="133">
        <f>ROUND(P674*H674,2)</f>
        <v>0</v>
      </c>
      <c r="L674" s="130" t="s">
        <v>1</v>
      </c>
      <c r="M674" s="26"/>
      <c r="N674" s="134" t="s">
        <v>1</v>
      </c>
      <c r="O674" s="135" t="s">
        <v>39</v>
      </c>
      <c r="P674" s="136">
        <f t="shared" si="232"/>
        <v>0</v>
      </c>
      <c r="Q674" s="136">
        <f t="shared" si="233"/>
        <v>0</v>
      </c>
      <c r="R674" s="136">
        <f t="shared" si="234"/>
        <v>0</v>
      </c>
      <c r="S674" s="137">
        <v>0</v>
      </c>
      <c r="T674" s="137">
        <f t="shared" si="235"/>
        <v>0</v>
      </c>
      <c r="U674" s="137">
        <v>0</v>
      </c>
      <c r="V674" s="137">
        <f t="shared" si="236"/>
        <v>0</v>
      </c>
      <c r="W674" s="137">
        <v>0</v>
      </c>
      <c r="X674" s="137">
        <f t="shared" si="237"/>
        <v>0</v>
      </c>
      <c r="Y674" s="138" t="s">
        <v>1</v>
      </c>
      <c r="AR674" s="139" t="s">
        <v>179</v>
      </c>
      <c r="AT674" s="139" t="s">
        <v>147</v>
      </c>
      <c r="AU674" s="139" t="s">
        <v>84</v>
      </c>
      <c r="AY674" s="14" t="s">
        <v>145</v>
      </c>
      <c r="BE674" s="140">
        <f t="shared" si="238"/>
        <v>0</v>
      </c>
      <c r="BF674" s="140">
        <f t="shared" si="239"/>
        <v>0</v>
      </c>
      <c r="BG674" s="140">
        <f t="shared" si="240"/>
        <v>0</v>
      </c>
      <c r="BH674" s="140">
        <f t="shared" si="241"/>
        <v>0</v>
      </c>
      <c r="BI674" s="140">
        <f t="shared" si="242"/>
        <v>0</v>
      </c>
      <c r="BJ674" s="14" t="s">
        <v>84</v>
      </c>
      <c r="BK674" s="140">
        <f t="shared" si="243"/>
        <v>0</v>
      </c>
      <c r="BL674" s="14" t="s">
        <v>179</v>
      </c>
      <c r="BM674" s="139" t="s">
        <v>184</v>
      </c>
    </row>
    <row r="675" spans="2:65" s="1" customFormat="1" ht="12">
      <c r="B675" s="127"/>
      <c r="C675" s="128"/>
      <c r="D675" s="128" t="s">
        <v>147</v>
      </c>
      <c r="E675" s="129"/>
      <c r="F675" s="158" t="s">
        <v>1046</v>
      </c>
      <c r="G675" s="159" t="s">
        <v>343</v>
      </c>
      <c r="H675" s="132">
        <v>2</v>
      </c>
      <c r="I675" s="133"/>
      <c r="J675" s="133"/>
      <c r="K675" s="133">
        <f>ROUND(P675*H675,2)</f>
        <v>0</v>
      </c>
      <c r="L675" s="130" t="s">
        <v>1</v>
      </c>
      <c r="M675" s="26"/>
      <c r="N675" s="134" t="s">
        <v>1</v>
      </c>
      <c r="O675" s="135" t="s">
        <v>39</v>
      </c>
      <c r="P675" s="136">
        <f t="shared" si="232"/>
        <v>0</v>
      </c>
      <c r="Q675" s="136">
        <f t="shared" si="233"/>
        <v>0</v>
      </c>
      <c r="R675" s="136">
        <f t="shared" si="234"/>
        <v>0</v>
      </c>
      <c r="S675" s="137">
        <v>0</v>
      </c>
      <c r="T675" s="137">
        <f t="shared" si="235"/>
        <v>0</v>
      </c>
      <c r="U675" s="137">
        <v>0</v>
      </c>
      <c r="V675" s="137">
        <f t="shared" si="236"/>
        <v>0</v>
      </c>
      <c r="W675" s="137">
        <v>0</v>
      </c>
      <c r="X675" s="137">
        <f t="shared" si="237"/>
        <v>0</v>
      </c>
      <c r="Y675" s="138" t="s">
        <v>1</v>
      </c>
      <c r="AR675" s="139" t="s">
        <v>179</v>
      </c>
      <c r="AT675" s="139" t="s">
        <v>147</v>
      </c>
      <c r="AU675" s="139" t="s">
        <v>84</v>
      </c>
      <c r="AY675" s="14" t="s">
        <v>145</v>
      </c>
      <c r="BE675" s="140">
        <f t="shared" si="238"/>
        <v>0</v>
      </c>
      <c r="BF675" s="140">
        <f t="shared" si="239"/>
        <v>0</v>
      </c>
      <c r="BG675" s="140">
        <f t="shared" si="240"/>
        <v>0</v>
      </c>
      <c r="BH675" s="140">
        <f t="shared" si="241"/>
        <v>0</v>
      </c>
      <c r="BI675" s="140">
        <f t="shared" si="242"/>
        <v>0</v>
      </c>
      <c r="BJ675" s="14" t="s">
        <v>84</v>
      </c>
      <c r="BK675" s="140">
        <f t="shared" si="243"/>
        <v>0</v>
      </c>
      <c r="BL675" s="14" t="s">
        <v>179</v>
      </c>
      <c r="BM675" s="139" t="s">
        <v>184</v>
      </c>
    </row>
    <row r="676" spans="2:65" s="1" customFormat="1" ht="12">
      <c r="B676" s="127"/>
      <c r="C676" s="128"/>
      <c r="D676" s="128" t="s">
        <v>147</v>
      </c>
      <c r="E676" s="129"/>
      <c r="F676" s="158" t="s">
        <v>1047</v>
      </c>
      <c r="G676" s="131" t="s">
        <v>343</v>
      </c>
      <c r="H676" s="132">
        <v>2</v>
      </c>
      <c r="I676" s="133"/>
      <c r="J676" s="133"/>
      <c r="K676" s="133">
        <f>ROUND(P676*H676,2)</f>
        <v>0</v>
      </c>
      <c r="L676" s="130" t="s">
        <v>1</v>
      </c>
      <c r="M676" s="26"/>
      <c r="N676" s="134" t="s">
        <v>1</v>
      </c>
      <c r="O676" s="135" t="s">
        <v>39</v>
      </c>
      <c r="P676" s="136">
        <f t="shared" si="232"/>
        <v>0</v>
      </c>
      <c r="Q676" s="136">
        <f t="shared" si="233"/>
        <v>0</v>
      </c>
      <c r="R676" s="136">
        <f t="shared" si="234"/>
        <v>0</v>
      </c>
      <c r="S676" s="137">
        <v>0</v>
      </c>
      <c r="T676" s="137">
        <f t="shared" si="235"/>
        <v>0</v>
      </c>
      <c r="U676" s="137">
        <v>0</v>
      </c>
      <c r="V676" s="137">
        <f t="shared" si="236"/>
        <v>0</v>
      </c>
      <c r="W676" s="137">
        <v>0</v>
      </c>
      <c r="X676" s="137">
        <f t="shared" si="237"/>
        <v>0</v>
      </c>
      <c r="Y676" s="138" t="s">
        <v>1</v>
      </c>
      <c r="AR676" s="139" t="s">
        <v>179</v>
      </c>
      <c r="AT676" s="139" t="s">
        <v>147</v>
      </c>
      <c r="AU676" s="139" t="s">
        <v>84</v>
      </c>
      <c r="AY676" s="14" t="s">
        <v>145</v>
      </c>
      <c r="BE676" s="140">
        <f t="shared" si="238"/>
        <v>0</v>
      </c>
      <c r="BF676" s="140">
        <f t="shared" si="239"/>
        <v>0</v>
      </c>
      <c r="BG676" s="140">
        <f t="shared" si="240"/>
        <v>0</v>
      </c>
      <c r="BH676" s="140">
        <f t="shared" si="241"/>
        <v>0</v>
      </c>
      <c r="BI676" s="140">
        <f t="shared" si="242"/>
        <v>0</v>
      </c>
      <c r="BJ676" s="14" t="s">
        <v>84</v>
      </c>
      <c r="BK676" s="140">
        <f t="shared" si="243"/>
        <v>0</v>
      </c>
      <c r="BL676" s="14" t="s">
        <v>179</v>
      </c>
      <c r="BM676" s="139" t="s">
        <v>184</v>
      </c>
    </row>
    <row r="677" spans="2:65" s="1" customFormat="1" ht="12">
      <c r="B677" s="127"/>
      <c r="C677" s="151"/>
      <c r="D677" s="151"/>
      <c r="E677" s="152"/>
      <c r="F677" s="153" t="s">
        <v>1057</v>
      </c>
      <c r="G677" s="154"/>
      <c r="H677" s="155"/>
      <c r="I677" s="156"/>
      <c r="J677" s="156"/>
      <c r="K677" s="156"/>
      <c r="L677" s="153"/>
      <c r="M677" s="26"/>
      <c r="N677" s="134" t="s">
        <v>1</v>
      </c>
      <c r="O677" s="135" t="s">
        <v>39</v>
      </c>
      <c r="P677" s="136">
        <f t="shared" si="232"/>
        <v>0</v>
      </c>
      <c r="Q677" s="136">
        <f t="shared" si="233"/>
        <v>0</v>
      </c>
      <c r="R677" s="136">
        <f t="shared" si="234"/>
        <v>0</v>
      </c>
      <c r="S677" s="137">
        <v>0</v>
      </c>
      <c r="T677" s="137">
        <f t="shared" si="235"/>
        <v>0</v>
      </c>
      <c r="U677" s="137">
        <v>0</v>
      </c>
      <c r="V677" s="137">
        <f t="shared" si="236"/>
        <v>0</v>
      </c>
      <c r="W677" s="137">
        <v>0</v>
      </c>
      <c r="X677" s="137">
        <f t="shared" si="237"/>
        <v>0</v>
      </c>
      <c r="Y677" s="138" t="s">
        <v>1</v>
      </c>
      <c r="AR677" s="139" t="s">
        <v>149</v>
      </c>
      <c r="AT677" s="139" t="s">
        <v>147</v>
      </c>
      <c r="AU677" s="139" t="s">
        <v>84</v>
      </c>
      <c r="AY677" s="14" t="s">
        <v>145</v>
      </c>
      <c r="BE677" s="140">
        <f t="shared" si="238"/>
        <v>0</v>
      </c>
      <c r="BF677" s="140">
        <f t="shared" si="239"/>
        <v>0</v>
      </c>
      <c r="BG677" s="140">
        <f t="shared" si="240"/>
        <v>0</v>
      </c>
      <c r="BH677" s="140">
        <f t="shared" si="241"/>
        <v>0</v>
      </c>
      <c r="BI677" s="140">
        <f t="shared" si="242"/>
        <v>0</v>
      </c>
      <c r="BJ677" s="14" t="s">
        <v>84</v>
      </c>
      <c r="BK677" s="140">
        <f t="shared" si="243"/>
        <v>0</v>
      </c>
      <c r="BL677" s="14" t="s">
        <v>149</v>
      </c>
      <c r="BM677" s="139" t="s">
        <v>169</v>
      </c>
    </row>
    <row r="678" spans="2:65" s="1" customFormat="1" ht="24">
      <c r="B678" s="127"/>
      <c r="C678" s="128"/>
      <c r="D678" s="128" t="s">
        <v>147</v>
      </c>
      <c r="E678" s="129"/>
      <c r="F678" s="158" t="s">
        <v>1048</v>
      </c>
      <c r="G678" s="159" t="s">
        <v>348</v>
      </c>
      <c r="H678" s="132">
        <v>1</v>
      </c>
      <c r="I678" s="133"/>
      <c r="J678" s="133"/>
      <c r="K678" s="133">
        <f aca="true" t="shared" si="245" ref="K678:K681">ROUND(P678*H678,2)</f>
        <v>0</v>
      </c>
      <c r="L678" s="130" t="s">
        <v>1</v>
      </c>
      <c r="M678" s="26"/>
      <c r="N678" s="134" t="s">
        <v>1</v>
      </c>
      <c r="O678" s="135" t="s">
        <v>39</v>
      </c>
      <c r="P678" s="136">
        <f aca="true" t="shared" si="246" ref="P678:P681">I678+J678</f>
        <v>0</v>
      </c>
      <c r="Q678" s="136">
        <f aca="true" t="shared" si="247" ref="Q678:Q681">ROUND(I678*H678,2)</f>
        <v>0</v>
      </c>
      <c r="R678" s="136">
        <f aca="true" t="shared" si="248" ref="R678:R681">ROUND(J678*H678,2)</f>
        <v>0</v>
      </c>
      <c r="S678" s="137">
        <v>0</v>
      </c>
      <c r="T678" s="137">
        <f aca="true" t="shared" si="249" ref="T678:T681">S678*H678</f>
        <v>0</v>
      </c>
      <c r="U678" s="137">
        <v>0</v>
      </c>
      <c r="V678" s="137">
        <f aca="true" t="shared" si="250" ref="V678:V681">U678*H678</f>
        <v>0</v>
      </c>
      <c r="W678" s="137">
        <v>0</v>
      </c>
      <c r="X678" s="137">
        <f aca="true" t="shared" si="251" ref="X678:X681">W678*H678</f>
        <v>0</v>
      </c>
      <c r="Y678" s="138" t="s">
        <v>1</v>
      </c>
      <c r="AR678" s="139" t="s">
        <v>179</v>
      </c>
      <c r="AT678" s="139" t="s">
        <v>147</v>
      </c>
      <c r="AU678" s="139" t="s">
        <v>84</v>
      </c>
      <c r="AY678" s="14" t="s">
        <v>145</v>
      </c>
      <c r="BE678" s="140">
        <f aca="true" t="shared" si="252" ref="BE678:BE681">IF(O678="základní",K678,0)</f>
        <v>0</v>
      </c>
      <c r="BF678" s="140">
        <f aca="true" t="shared" si="253" ref="BF678:BF681">IF(O678="snížená",K678,0)</f>
        <v>0</v>
      </c>
      <c r="BG678" s="140">
        <f aca="true" t="shared" si="254" ref="BG678:BG681">IF(O678="zákl. přenesená",K678,0)</f>
        <v>0</v>
      </c>
      <c r="BH678" s="140">
        <f aca="true" t="shared" si="255" ref="BH678:BH681">IF(O678="sníž. přenesená",K678,0)</f>
        <v>0</v>
      </c>
      <c r="BI678" s="140">
        <f aca="true" t="shared" si="256" ref="BI678:BI681">IF(O678="nulová",K678,0)</f>
        <v>0</v>
      </c>
      <c r="BJ678" s="14" t="s">
        <v>84</v>
      </c>
      <c r="BK678" s="140">
        <f aca="true" t="shared" si="257" ref="BK678:BK681">ROUND(P678*H678,2)</f>
        <v>0</v>
      </c>
      <c r="BL678" s="14" t="s">
        <v>179</v>
      </c>
      <c r="BM678" s="139" t="s">
        <v>184</v>
      </c>
    </row>
    <row r="679" spans="2:65" s="1" customFormat="1" ht="16.5" customHeight="1">
      <c r="B679" s="127"/>
      <c r="C679" s="128"/>
      <c r="D679" s="128" t="s">
        <v>147</v>
      </c>
      <c r="E679" s="129"/>
      <c r="F679" s="158" t="s">
        <v>1051</v>
      </c>
      <c r="G679" s="159" t="s">
        <v>343</v>
      </c>
      <c r="H679" s="132">
        <v>2</v>
      </c>
      <c r="I679" s="133"/>
      <c r="J679" s="133"/>
      <c r="K679" s="133">
        <f t="shared" si="245"/>
        <v>0</v>
      </c>
      <c r="L679" s="130" t="s">
        <v>1</v>
      </c>
      <c r="M679" s="26"/>
      <c r="N679" s="134" t="s">
        <v>1</v>
      </c>
      <c r="O679" s="135" t="s">
        <v>39</v>
      </c>
      <c r="P679" s="136">
        <f t="shared" si="246"/>
        <v>0</v>
      </c>
      <c r="Q679" s="136">
        <f t="shared" si="247"/>
        <v>0</v>
      </c>
      <c r="R679" s="136">
        <f t="shared" si="248"/>
        <v>0</v>
      </c>
      <c r="S679" s="137">
        <v>0</v>
      </c>
      <c r="T679" s="137">
        <f t="shared" si="249"/>
        <v>0</v>
      </c>
      <c r="U679" s="137">
        <v>0</v>
      </c>
      <c r="V679" s="137">
        <f t="shared" si="250"/>
        <v>0</v>
      </c>
      <c r="W679" s="137">
        <v>0</v>
      </c>
      <c r="X679" s="137">
        <f t="shared" si="251"/>
        <v>0</v>
      </c>
      <c r="Y679" s="138" t="s">
        <v>1</v>
      </c>
      <c r="AR679" s="139" t="s">
        <v>179</v>
      </c>
      <c r="AT679" s="139" t="s">
        <v>147</v>
      </c>
      <c r="AU679" s="139" t="s">
        <v>84</v>
      </c>
      <c r="AY679" s="14" t="s">
        <v>145</v>
      </c>
      <c r="BE679" s="140">
        <f t="shared" si="252"/>
        <v>0</v>
      </c>
      <c r="BF679" s="140">
        <f t="shared" si="253"/>
        <v>0</v>
      </c>
      <c r="BG679" s="140">
        <f t="shared" si="254"/>
        <v>0</v>
      </c>
      <c r="BH679" s="140">
        <f t="shared" si="255"/>
        <v>0</v>
      </c>
      <c r="BI679" s="140">
        <f t="shared" si="256"/>
        <v>0</v>
      </c>
      <c r="BJ679" s="14" t="s">
        <v>84</v>
      </c>
      <c r="BK679" s="140">
        <f t="shared" si="257"/>
        <v>0</v>
      </c>
      <c r="BL679" s="14" t="s">
        <v>179</v>
      </c>
      <c r="BM679" s="139" t="s">
        <v>184</v>
      </c>
    </row>
    <row r="680" spans="2:65" s="1" customFormat="1" ht="16.5" customHeight="1">
      <c r="B680" s="127"/>
      <c r="C680" s="128"/>
      <c r="D680" s="128" t="s">
        <v>147</v>
      </c>
      <c r="E680" s="129"/>
      <c r="F680" s="158" t="s">
        <v>1052</v>
      </c>
      <c r="G680" s="159" t="s">
        <v>348</v>
      </c>
      <c r="H680" s="132">
        <v>1</v>
      </c>
      <c r="I680" s="133"/>
      <c r="J680" s="133"/>
      <c r="K680" s="133">
        <f t="shared" si="245"/>
        <v>0</v>
      </c>
      <c r="L680" s="130" t="s">
        <v>1</v>
      </c>
      <c r="M680" s="26"/>
      <c r="N680" s="134" t="s">
        <v>1</v>
      </c>
      <c r="O680" s="135" t="s">
        <v>39</v>
      </c>
      <c r="P680" s="136">
        <f t="shared" si="246"/>
        <v>0</v>
      </c>
      <c r="Q680" s="136">
        <f t="shared" si="247"/>
        <v>0</v>
      </c>
      <c r="R680" s="136">
        <f t="shared" si="248"/>
        <v>0</v>
      </c>
      <c r="S680" s="137">
        <v>0</v>
      </c>
      <c r="T680" s="137">
        <f t="shared" si="249"/>
        <v>0</v>
      </c>
      <c r="U680" s="137">
        <v>0</v>
      </c>
      <c r="V680" s="137">
        <f t="shared" si="250"/>
        <v>0</v>
      </c>
      <c r="W680" s="137">
        <v>0</v>
      </c>
      <c r="X680" s="137">
        <f t="shared" si="251"/>
        <v>0</v>
      </c>
      <c r="Y680" s="138" t="s">
        <v>1</v>
      </c>
      <c r="AR680" s="139" t="s">
        <v>179</v>
      </c>
      <c r="AT680" s="139" t="s">
        <v>147</v>
      </c>
      <c r="AU680" s="139" t="s">
        <v>84</v>
      </c>
      <c r="AY680" s="14" t="s">
        <v>145</v>
      </c>
      <c r="BE680" s="140">
        <f t="shared" si="252"/>
        <v>0</v>
      </c>
      <c r="BF680" s="140">
        <f t="shared" si="253"/>
        <v>0</v>
      </c>
      <c r="BG680" s="140">
        <f t="shared" si="254"/>
        <v>0</v>
      </c>
      <c r="BH680" s="140">
        <f t="shared" si="255"/>
        <v>0</v>
      </c>
      <c r="BI680" s="140">
        <f t="shared" si="256"/>
        <v>0</v>
      </c>
      <c r="BJ680" s="14" t="s">
        <v>84</v>
      </c>
      <c r="BK680" s="140">
        <f t="shared" si="257"/>
        <v>0</v>
      </c>
      <c r="BL680" s="14" t="s">
        <v>179</v>
      </c>
      <c r="BM680" s="139" t="s">
        <v>184</v>
      </c>
    </row>
    <row r="681" spans="2:65" s="1" customFormat="1" ht="12">
      <c r="B681" s="127"/>
      <c r="C681" s="128"/>
      <c r="D681" s="128" t="s">
        <v>147</v>
      </c>
      <c r="E681" s="129"/>
      <c r="F681" s="158" t="s">
        <v>1056</v>
      </c>
      <c r="G681" s="159" t="s">
        <v>348</v>
      </c>
      <c r="H681" s="132">
        <v>1</v>
      </c>
      <c r="I681" s="133"/>
      <c r="J681" s="133"/>
      <c r="K681" s="133">
        <f t="shared" si="245"/>
        <v>0</v>
      </c>
      <c r="L681" s="130" t="s">
        <v>1</v>
      </c>
      <c r="M681" s="26"/>
      <c r="N681" s="134" t="s">
        <v>1</v>
      </c>
      <c r="O681" s="135" t="s">
        <v>39</v>
      </c>
      <c r="P681" s="136">
        <f t="shared" si="246"/>
        <v>0</v>
      </c>
      <c r="Q681" s="136">
        <f t="shared" si="247"/>
        <v>0</v>
      </c>
      <c r="R681" s="136">
        <f t="shared" si="248"/>
        <v>0</v>
      </c>
      <c r="S681" s="137">
        <v>0</v>
      </c>
      <c r="T681" s="137">
        <f t="shared" si="249"/>
        <v>0</v>
      </c>
      <c r="U681" s="137">
        <v>0</v>
      </c>
      <c r="V681" s="137">
        <f t="shared" si="250"/>
        <v>0</v>
      </c>
      <c r="W681" s="137">
        <v>0</v>
      </c>
      <c r="X681" s="137">
        <f t="shared" si="251"/>
        <v>0</v>
      </c>
      <c r="Y681" s="138" t="s">
        <v>1</v>
      </c>
      <c r="AR681" s="139" t="s">
        <v>179</v>
      </c>
      <c r="AT681" s="139" t="s">
        <v>147</v>
      </c>
      <c r="AU681" s="139" t="s">
        <v>84</v>
      </c>
      <c r="AY681" s="14" t="s">
        <v>145</v>
      </c>
      <c r="BE681" s="140">
        <f t="shared" si="252"/>
        <v>0</v>
      </c>
      <c r="BF681" s="140">
        <f t="shared" si="253"/>
        <v>0</v>
      </c>
      <c r="BG681" s="140">
        <f t="shared" si="254"/>
        <v>0</v>
      </c>
      <c r="BH681" s="140">
        <f t="shared" si="255"/>
        <v>0</v>
      </c>
      <c r="BI681" s="140">
        <f t="shared" si="256"/>
        <v>0</v>
      </c>
      <c r="BJ681" s="14" t="s">
        <v>84</v>
      </c>
      <c r="BK681" s="140">
        <f t="shared" si="257"/>
        <v>0</v>
      </c>
      <c r="BL681" s="14" t="s">
        <v>179</v>
      </c>
      <c r="BM681" s="139" t="s">
        <v>184</v>
      </c>
    </row>
    <row r="682" spans="2:63" s="11" customFormat="1" ht="25.9" customHeight="1">
      <c r="B682" s="115"/>
      <c r="C682" s="160"/>
      <c r="D682" s="161" t="s">
        <v>75</v>
      </c>
      <c r="E682" s="162" t="s">
        <v>185</v>
      </c>
      <c r="F682" s="162" t="s">
        <v>186</v>
      </c>
      <c r="G682" s="160"/>
      <c r="H682" s="160"/>
      <c r="I682" s="160"/>
      <c r="J682" s="160"/>
      <c r="K682" s="163">
        <f>BK682</f>
        <v>0</v>
      </c>
      <c r="L682" s="160"/>
      <c r="M682" s="115"/>
      <c r="N682" s="119"/>
      <c r="Q682" s="120">
        <f>SUM(Q683:Q755)</f>
        <v>0</v>
      </c>
      <c r="R682" s="120">
        <f>SUM(R683:R755)</f>
        <v>0</v>
      </c>
      <c r="T682" s="121">
        <f>SUM(T683:T755)</f>
        <v>0</v>
      </c>
      <c r="V682" s="121">
        <f>SUM(V683:V755)</f>
        <v>0</v>
      </c>
      <c r="X682" s="121">
        <f>SUM(X683:X755)</f>
        <v>0</v>
      </c>
      <c r="Y682" s="122"/>
      <c r="AR682" s="116" t="s">
        <v>86</v>
      </c>
      <c r="AT682" s="123" t="s">
        <v>75</v>
      </c>
      <c r="AU682" s="123" t="s">
        <v>76</v>
      </c>
      <c r="AY682" s="116" t="s">
        <v>145</v>
      </c>
      <c r="BK682" s="124">
        <f>SUM(BK683:BK755)</f>
        <v>0</v>
      </c>
    </row>
    <row r="683" spans="2:65" s="1" customFormat="1" ht="16.5" customHeight="1">
      <c r="B683" s="127"/>
      <c r="C683" s="128"/>
      <c r="D683" s="128" t="s">
        <v>147</v>
      </c>
      <c r="E683" s="129"/>
      <c r="F683" s="130" t="s">
        <v>1711</v>
      </c>
      <c r="G683" s="131" t="s">
        <v>343</v>
      </c>
      <c r="H683" s="132">
        <v>1</v>
      </c>
      <c r="I683" s="133"/>
      <c r="J683" s="133"/>
      <c r="K683" s="133">
        <f aca="true" t="shared" si="258" ref="K683:K721">ROUND(P683*H683,2)</f>
        <v>0</v>
      </c>
      <c r="L683" s="130" t="s">
        <v>1</v>
      </c>
      <c r="M683" s="26"/>
      <c r="N683" s="134" t="s">
        <v>1</v>
      </c>
      <c r="O683" s="135" t="s">
        <v>39</v>
      </c>
      <c r="P683" s="136">
        <f aca="true" t="shared" si="259" ref="P683:P721">I683+J683</f>
        <v>0</v>
      </c>
      <c r="Q683" s="136">
        <f aca="true" t="shared" si="260" ref="Q683:Q721">ROUND(I683*H683,2)</f>
        <v>0</v>
      </c>
      <c r="R683" s="136">
        <f aca="true" t="shared" si="261" ref="R683:R721">ROUND(J683*H683,2)</f>
        <v>0</v>
      </c>
      <c r="S683" s="137">
        <v>0</v>
      </c>
      <c r="T683" s="137">
        <f aca="true" t="shared" si="262" ref="T683:T721">S683*H683</f>
        <v>0</v>
      </c>
      <c r="U683" s="137">
        <v>0</v>
      </c>
      <c r="V683" s="137">
        <f aca="true" t="shared" si="263" ref="V683:V721">U683*H683</f>
        <v>0</v>
      </c>
      <c r="W683" s="137">
        <v>0</v>
      </c>
      <c r="X683" s="137">
        <f aca="true" t="shared" si="264" ref="X683:X721">W683*H683</f>
        <v>0</v>
      </c>
      <c r="Y683" s="138" t="s">
        <v>1</v>
      </c>
      <c r="AR683" s="139" t="s">
        <v>187</v>
      </c>
      <c r="AT683" s="139" t="s">
        <v>147</v>
      </c>
      <c r="AU683" s="139" t="s">
        <v>84</v>
      </c>
      <c r="AY683" s="14" t="s">
        <v>145</v>
      </c>
      <c r="BE683" s="140">
        <f aca="true" t="shared" si="265" ref="BE683:BE721">IF(O683="základní",K683,0)</f>
        <v>0</v>
      </c>
      <c r="BF683" s="140">
        <f aca="true" t="shared" si="266" ref="BF683:BF721">IF(O683="snížená",K683,0)</f>
        <v>0</v>
      </c>
      <c r="BG683" s="140">
        <f aca="true" t="shared" si="267" ref="BG683:BG721">IF(O683="zákl. přenesená",K683,0)</f>
        <v>0</v>
      </c>
      <c r="BH683" s="140">
        <f aca="true" t="shared" si="268" ref="BH683:BH721">IF(O683="sníž. přenesená",K683,0)</f>
        <v>0</v>
      </c>
      <c r="BI683" s="140">
        <f aca="true" t="shared" si="269" ref="BI683:BI721">IF(O683="nulová",K683,0)</f>
        <v>0</v>
      </c>
      <c r="BJ683" s="14" t="s">
        <v>84</v>
      </c>
      <c r="BK683" s="140">
        <f aca="true" t="shared" si="270" ref="BK683:BK721">ROUND(P683*H683,2)</f>
        <v>0</v>
      </c>
      <c r="BL683" s="14" t="s">
        <v>187</v>
      </c>
      <c r="BM683" s="139" t="s">
        <v>188</v>
      </c>
    </row>
    <row r="684" spans="2:65" s="1" customFormat="1" ht="16.5" customHeight="1">
      <c r="B684" s="127"/>
      <c r="C684" s="128"/>
      <c r="D684" s="128" t="s">
        <v>147</v>
      </c>
      <c r="E684" s="129"/>
      <c r="F684" s="130" t="s">
        <v>1712</v>
      </c>
      <c r="G684" s="131" t="s">
        <v>343</v>
      </c>
      <c r="H684" s="132">
        <v>1</v>
      </c>
      <c r="I684" s="133"/>
      <c r="J684" s="133"/>
      <c r="K684" s="133">
        <f t="shared" si="258"/>
        <v>0</v>
      </c>
      <c r="L684" s="130" t="s">
        <v>1</v>
      </c>
      <c r="M684" s="26"/>
      <c r="N684" s="134" t="s">
        <v>1</v>
      </c>
      <c r="O684" s="135" t="s">
        <v>39</v>
      </c>
      <c r="P684" s="136">
        <f t="shared" si="259"/>
        <v>0</v>
      </c>
      <c r="Q684" s="136">
        <f t="shared" si="260"/>
        <v>0</v>
      </c>
      <c r="R684" s="136">
        <f t="shared" si="261"/>
        <v>0</v>
      </c>
      <c r="S684" s="137">
        <v>0</v>
      </c>
      <c r="T684" s="137">
        <f t="shared" si="262"/>
        <v>0</v>
      </c>
      <c r="U684" s="137">
        <v>0</v>
      </c>
      <c r="V684" s="137">
        <f t="shared" si="263"/>
        <v>0</v>
      </c>
      <c r="W684" s="137">
        <v>0</v>
      </c>
      <c r="X684" s="137">
        <f t="shared" si="264"/>
        <v>0</v>
      </c>
      <c r="Y684" s="138" t="s">
        <v>1</v>
      </c>
      <c r="AR684" s="139" t="s">
        <v>187</v>
      </c>
      <c r="AT684" s="139" t="s">
        <v>147</v>
      </c>
      <c r="AU684" s="139" t="s">
        <v>84</v>
      </c>
      <c r="AY684" s="14" t="s">
        <v>145</v>
      </c>
      <c r="BE684" s="140">
        <f t="shared" si="265"/>
        <v>0</v>
      </c>
      <c r="BF684" s="140">
        <f t="shared" si="266"/>
        <v>0</v>
      </c>
      <c r="BG684" s="140">
        <f t="shared" si="267"/>
        <v>0</v>
      </c>
      <c r="BH684" s="140">
        <f t="shared" si="268"/>
        <v>0</v>
      </c>
      <c r="BI684" s="140">
        <f t="shared" si="269"/>
        <v>0</v>
      </c>
      <c r="BJ684" s="14" t="s">
        <v>84</v>
      </c>
      <c r="BK684" s="140">
        <f t="shared" si="270"/>
        <v>0</v>
      </c>
      <c r="BL684" s="14" t="s">
        <v>187</v>
      </c>
      <c r="BM684" s="139" t="s">
        <v>188</v>
      </c>
    </row>
    <row r="685" spans="2:65" s="1" customFormat="1" ht="16.5" customHeight="1">
      <c r="B685" s="127"/>
      <c r="C685" s="128"/>
      <c r="D685" s="128" t="s">
        <v>147</v>
      </c>
      <c r="E685" s="129"/>
      <c r="F685" s="130" t="s">
        <v>1713</v>
      </c>
      <c r="G685" s="131" t="s">
        <v>343</v>
      </c>
      <c r="H685" s="132">
        <v>1</v>
      </c>
      <c r="I685" s="133"/>
      <c r="J685" s="133"/>
      <c r="K685" s="133">
        <f t="shared" si="258"/>
        <v>0</v>
      </c>
      <c r="L685" s="130" t="s">
        <v>1</v>
      </c>
      <c r="M685" s="26"/>
      <c r="N685" s="134" t="s">
        <v>1</v>
      </c>
      <c r="O685" s="135" t="s">
        <v>39</v>
      </c>
      <c r="P685" s="136">
        <f t="shared" si="259"/>
        <v>0</v>
      </c>
      <c r="Q685" s="136">
        <f t="shared" si="260"/>
        <v>0</v>
      </c>
      <c r="R685" s="136">
        <f t="shared" si="261"/>
        <v>0</v>
      </c>
      <c r="S685" s="137">
        <v>0</v>
      </c>
      <c r="T685" s="137">
        <f t="shared" si="262"/>
        <v>0</v>
      </c>
      <c r="U685" s="137">
        <v>0</v>
      </c>
      <c r="V685" s="137">
        <f t="shared" si="263"/>
        <v>0</v>
      </c>
      <c r="W685" s="137">
        <v>0</v>
      </c>
      <c r="X685" s="137">
        <f t="shared" si="264"/>
        <v>0</v>
      </c>
      <c r="Y685" s="138" t="s">
        <v>1</v>
      </c>
      <c r="AR685" s="139" t="s">
        <v>187</v>
      </c>
      <c r="AT685" s="139" t="s">
        <v>147</v>
      </c>
      <c r="AU685" s="139" t="s">
        <v>84</v>
      </c>
      <c r="AY685" s="14" t="s">
        <v>145</v>
      </c>
      <c r="BE685" s="140">
        <f t="shared" si="265"/>
        <v>0</v>
      </c>
      <c r="BF685" s="140">
        <f t="shared" si="266"/>
        <v>0</v>
      </c>
      <c r="BG685" s="140">
        <f t="shared" si="267"/>
        <v>0</v>
      </c>
      <c r="BH685" s="140">
        <f t="shared" si="268"/>
        <v>0</v>
      </c>
      <c r="BI685" s="140">
        <f t="shared" si="269"/>
        <v>0</v>
      </c>
      <c r="BJ685" s="14" t="s">
        <v>84</v>
      </c>
      <c r="BK685" s="140">
        <f t="shared" si="270"/>
        <v>0</v>
      </c>
      <c r="BL685" s="14" t="s">
        <v>187</v>
      </c>
      <c r="BM685" s="139" t="s">
        <v>188</v>
      </c>
    </row>
    <row r="686" spans="2:65" s="1" customFormat="1" ht="16.5" customHeight="1">
      <c r="B686" s="127"/>
      <c r="C686" s="128"/>
      <c r="D686" s="128" t="s">
        <v>147</v>
      </c>
      <c r="E686" s="129"/>
      <c r="F686" s="130" t="s">
        <v>1714</v>
      </c>
      <c r="G686" s="131" t="s">
        <v>343</v>
      </c>
      <c r="H686" s="132">
        <v>1</v>
      </c>
      <c r="I686" s="133"/>
      <c r="J686" s="133"/>
      <c r="K686" s="133">
        <f t="shared" si="258"/>
        <v>0</v>
      </c>
      <c r="L686" s="130" t="s">
        <v>1</v>
      </c>
      <c r="M686" s="26"/>
      <c r="N686" s="134" t="s">
        <v>1</v>
      </c>
      <c r="O686" s="135" t="s">
        <v>39</v>
      </c>
      <c r="P686" s="136">
        <f t="shared" si="259"/>
        <v>0</v>
      </c>
      <c r="Q686" s="136">
        <f t="shared" si="260"/>
        <v>0</v>
      </c>
      <c r="R686" s="136">
        <f t="shared" si="261"/>
        <v>0</v>
      </c>
      <c r="S686" s="137">
        <v>0</v>
      </c>
      <c r="T686" s="137">
        <f t="shared" si="262"/>
        <v>0</v>
      </c>
      <c r="U686" s="137">
        <v>0</v>
      </c>
      <c r="V686" s="137">
        <f t="shared" si="263"/>
        <v>0</v>
      </c>
      <c r="W686" s="137">
        <v>0</v>
      </c>
      <c r="X686" s="137">
        <f t="shared" si="264"/>
        <v>0</v>
      </c>
      <c r="Y686" s="138" t="s">
        <v>1</v>
      </c>
      <c r="AR686" s="139" t="s">
        <v>187</v>
      </c>
      <c r="AT686" s="139" t="s">
        <v>147</v>
      </c>
      <c r="AU686" s="139" t="s">
        <v>84</v>
      </c>
      <c r="AY686" s="14" t="s">
        <v>145</v>
      </c>
      <c r="BE686" s="140">
        <f t="shared" si="265"/>
        <v>0</v>
      </c>
      <c r="BF686" s="140">
        <f t="shared" si="266"/>
        <v>0</v>
      </c>
      <c r="BG686" s="140">
        <f t="shared" si="267"/>
        <v>0</v>
      </c>
      <c r="BH686" s="140">
        <f t="shared" si="268"/>
        <v>0</v>
      </c>
      <c r="BI686" s="140">
        <f t="shared" si="269"/>
        <v>0</v>
      </c>
      <c r="BJ686" s="14" t="s">
        <v>84</v>
      </c>
      <c r="BK686" s="140">
        <f t="shared" si="270"/>
        <v>0</v>
      </c>
      <c r="BL686" s="14" t="s">
        <v>187</v>
      </c>
      <c r="BM686" s="139" t="s">
        <v>188</v>
      </c>
    </row>
    <row r="687" spans="2:65" s="1" customFormat="1" ht="16.5" customHeight="1">
      <c r="B687" s="127"/>
      <c r="C687" s="128"/>
      <c r="D687" s="128" t="s">
        <v>147</v>
      </c>
      <c r="E687" s="129"/>
      <c r="F687" s="130" t="s">
        <v>1715</v>
      </c>
      <c r="G687" s="131" t="s">
        <v>343</v>
      </c>
      <c r="H687" s="132">
        <v>1</v>
      </c>
      <c r="I687" s="133"/>
      <c r="J687" s="133"/>
      <c r="K687" s="133">
        <f t="shared" si="258"/>
        <v>0</v>
      </c>
      <c r="L687" s="130" t="s">
        <v>1</v>
      </c>
      <c r="M687" s="26"/>
      <c r="N687" s="134" t="s">
        <v>1</v>
      </c>
      <c r="O687" s="135" t="s">
        <v>39</v>
      </c>
      <c r="P687" s="136">
        <f t="shared" si="259"/>
        <v>0</v>
      </c>
      <c r="Q687" s="136">
        <f t="shared" si="260"/>
        <v>0</v>
      </c>
      <c r="R687" s="136">
        <f t="shared" si="261"/>
        <v>0</v>
      </c>
      <c r="S687" s="137">
        <v>0</v>
      </c>
      <c r="T687" s="137">
        <f t="shared" si="262"/>
        <v>0</v>
      </c>
      <c r="U687" s="137">
        <v>0</v>
      </c>
      <c r="V687" s="137">
        <f t="shared" si="263"/>
        <v>0</v>
      </c>
      <c r="W687" s="137">
        <v>0</v>
      </c>
      <c r="X687" s="137">
        <f t="shared" si="264"/>
        <v>0</v>
      </c>
      <c r="Y687" s="138" t="s">
        <v>1</v>
      </c>
      <c r="AR687" s="139" t="s">
        <v>187</v>
      </c>
      <c r="AT687" s="139" t="s">
        <v>147</v>
      </c>
      <c r="AU687" s="139" t="s">
        <v>84</v>
      </c>
      <c r="AY687" s="14" t="s">
        <v>145</v>
      </c>
      <c r="BE687" s="140">
        <f t="shared" si="265"/>
        <v>0</v>
      </c>
      <c r="BF687" s="140">
        <f t="shared" si="266"/>
        <v>0</v>
      </c>
      <c r="BG687" s="140">
        <f t="shared" si="267"/>
        <v>0</v>
      </c>
      <c r="BH687" s="140">
        <f t="shared" si="268"/>
        <v>0</v>
      </c>
      <c r="BI687" s="140">
        <f t="shared" si="269"/>
        <v>0</v>
      </c>
      <c r="BJ687" s="14" t="s">
        <v>84</v>
      </c>
      <c r="BK687" s="140">
        <f t="shared" si="270"/>
        <v>0</v>
      </c>
      <c r="BL687" s="14" t="s">
        <v>187</v>
      </c>
      <c r="BM687" s="139" t="s">
        <v>188</v>
      </c>
    </row>
    <row r="688" spans="2:65" s="1" customFormat="1" ht="16.5" customHeight="1">
      <c r="B688" s="127"/>
      <c r="C688" s="128"/>
      <c r="D688" s="128" t="s">
        <v>147</v>
      </c>
      <c r="E688" s="129"/>
      <c r="F688" s="130" t="s">
        <v>1716</v>
      </c>
      <c r="G688" s="131" t="s">
        <v>343</v>
      </c>
      <c r="H688" s="132">
        <v>1</v>
      </c>
      <c r="I688" s="133"/>
      <c r="J688" s="133"/>
      <c r="K688" s="133">
        <f t="shared" si="258"/>
        <v>0</v>
      </c>
      <c r="L688" s="130" t="s">
        <v>1</v>
      </c>
      <c r="M688" s="26"/>
      <c r="N688" s="134" t="s">
        <v>1</v>
      </c>
      <c r="O688" s="135" t="s">
        <v>39</v>
      </c>
      <c r="P688" s="136">
        <f t="shared" si="259"/>
        <v>0</v>
      </c>
      <c r="Q688" s="136">
        <f t="shared" si="260"/>
        <v>0</v>
      </c>
      <c r="R688" s="136">
        <f t="shared" si="261"/>
        <v>0</v>
      </c>
      <c r="S688" s="137">
        <v>0</v>
      </c>
      <c r="T688" s="137">
        <f t="shared" si="262"/>
        <v>0</v>
      </c>
      <c r="U688" s="137">
        <v>0</v>
      </c>
      <c r="V688" s="137">
        <f t="shared" si="263"/>
        <v>0</v>
      </c>
      <c r="W688" s="137">
        <v>0</v>
      </c>
      <c r="X688" s="137">
        <f t="shared" si="264"/>
        <v>0</v>
      </c>
      <c r="Y688" s="138" t="s">
        <v>1</v>
      </c>
      <c r="AR688" s="139" t="s">
        <v>187</v>
      </c>
      <c r="AT688" s="139" t="s">
        <v>147</v>
      </c>
      <c r="AU688" s="139" t="s">
        <v>84</v>
      </c>
      <c r="AY688" s="14" t="s">
        <v>145</v>
      </c>
      <c r="BE688" s="140">
        <f t="shared" si="265"/>
        <v>0</v>
      </c>
      <c r="BF688" s="140">
        <f t="shared" si="266"/>
        <v>0</v>
      </c>
      <c r="BG688" s="140">
        <f t="shared" si="267"/>
        <v>0</v>
      </c>
      <c r="BH688" s="140">
        <f t="shared" si="268"/>
        <v>0</v>
      </c>
      <c r="BI688" s="140">
        <f t="shared" si="269"/>
        <v>0</v>
      </c>
      <c r="BJ688" s="14" t="s">
        <v>84</v>
      </c>
      <c r="BK688" s="140">
        <f t="shared" si="270"/>
        <v>0</v>
      </c>
      <c r="BL688" s="14" t="s">
        <v>187</v>
      </c>
      <c r="BM688" s="139" t="s">
        <v>188</v>
      </c>
    </row>
    <row r="689" spans="2:65" s="1" customFormat="1" ht="16.5" customHeight="1">
      <c r="B689" s="127"/>
      <c r="C689" s="128"/>
      <c r="D689" s="128" t="s">
        <v>147</v>
      </c>
      <c r="E689" s="129"/>
      <c r="F689" s="130" t="s">
        <v>1717</v>
      </c>
      <c r="G689" s="131" t="s">
        <v>343</v>
      </c>
      <c r="H689" s="132">
        <v>1</v>
      </c>
      <c r="I689" s="133"/>
      <c r="J689" s="133"/>
      <c r="K689" s="133">
        <f t="shared" si="258"/>
        <v>0</v>
      </c>
      <c r="L689" s="130" t="s">
        <v>1</v>
      </c>
      <c r="M689" s="26"/>
      <c r="N689" s="134" t="s">
        <v>1</v>
      </c>
      <c r="O689" s="135" t="s">
        <v>39</v>
      </c>
      <c r="P689" s="136">
        <f t="shared" si="259"/>
        <v>0</v>
      </c>
      <c r="Q689" s="136">
        <f t="shared" si="260"/>
        <v>0</v>
      </c>
      <c r="R689" s="136">
        <f t="shared" si="261"/>
        <v>0</v>
      </c>
      <c r="S689" s="137">
        <v>0</v>
      </c>
      <c r="T689" s="137">
        <f t="shared" si="262"/>
        <v>0</v>
      </c>
      <c r="U689" s="137">
        <v>0</v>
      </c>
      <c r="V689" s="137">
        <f t="shared" si="263"/>
        <v>0</v>
      </c>
      <c r="W689" s="137">
        <v>0</v>
      </c>
      <c r="X689" s="137">
        <f t="shared" si="264"/>
        <v>0</v>
      </c>
      <c r="Y689" s="138" t="s">
        <v>1</v>
      </c>
      <c r="AR689" s="139" t="s">
        <v>187</v>
      </c>
      <c r="AT689" s="139" t="s">
        <v>147</v>
      </c>
      <c r="AU689" s="139" t="s">
        <v>84</v>
      </c>
      <c r="AY689" s="14" t="s">
        <v>145</v>
      </c>
      <c r="BE689" s="140">
        <f t="shared" si="265"/>
        <v>0</v>
      </c>
      <c r="BF689" s="140">
        <f t="shared" si="266"/>
        <v>0</v>
      </c>
      <c r="BG689" s="140">
        <f t="shared" si="267"/>
        <v>0</v>
      </c>
      <c r="BH689" s="140">
        <f t="shared" si="268"/>
        <v>0</v>
      </c>
      <c r="BI689" s="140">
        <f t="shared" si="269"/>
        <v>0</v>
      </c>
      <c r="BJ689" s="14" t="s">
        <v>84</v>
      </c>
      <c r="BK689" s="140">
        <f t="shared" si="270"/>
        <v>0</v>
      </c>
      <c r="BL689" s="14" t="s">
        <v>187</v>
      </c>
      <c r="BM689" s="139" t="s">
        <v>188</v>
      </c>
    </row>
    <row r="690" spans="2:65" s="1" customFormat="1" ht="36">
      <c r="B690" s="127"/>
      <c r="C690" s="128"/>
      <c r="D690" s="128" t="s">
        <v>147</v>
      </c>
      <c r="E690" s="129"/>
      <c r="F690" s="130" t="s">
        <v>1718</v>
      </c>
      <c r="G690" s="131" t="s">
        <v>343</v>
      </c>
      <c r="H690" s="132">
        <v>1</v>
      </c>
      <c r="I690" s="133"/>
      <c r="J690" s="133"/>
      <c r="K690" s="133">
        <f t="shared" si="258"/>
        <v>0</v>
      </c>
      <c r="L690" s="130" t="s">
        <v>1</v>
      </c>
      <c r="M690" s="26"/>
      <c r="N690" s="134" t="s">
        <v>1</v>
      </c>
      <c r="O690" s="135" t="s">
        <v>39</v>
      </c>
      <c r="P690" s="136">
        <f t="shared" si="259"/>
        <v>0</v>
      </c>
      <c r="Q690" s="136">
        <f t="shared" si="260"/>
        <v>0</v>
      </c>
      <c r="R690" s="136">
        <f t="shared" si="261"/>
        <v>0</v>
      </c>
      <c r="S690" s="137">
        <v>0</v>
      </c>
      <c r="T690" s="137">
        <f t="shared" si="262"/>
        <v>0</v>
      </c>
      <c r="U690" s="137">
        <v>0</v>
      </c>
      <c r="V690" s="137">
        <f t="shared" si="263"/>
        <v>0</v>
      </c>
      <c r="W690" s="137">
        <v>0</v>
      </c>
      <c r="X690" s="137">
        <f t="shared" si="264"/>
        <v>0</v>
      </c>
      <c r="Y690" s="138" t="s">
        <v>1</v>
      </c>
      <c r="AR690" s="139" t="s">
        <v>187</v>
      </c>
      <c r="AT690" s="139" t="s">
        <v>147</v>
      </c>
      <c r="AU690" s="139" t="s">
        <v>84</v>
      </c>
      <c r="AY690" s="14" t="s">
        <v>145</v>
      </c>
      <c r="BE690" s="140">
        <f t="shared" si="265"/>
        <v>0</v>
      </c>
      <c r="BF690" s="140">
        <f t="shared" si="266"/>
        <v>0</v>
      </c>
      <c r="BG690" s="140">
        <f t="shared" si="267"/>
        <v>0</v>
      </c>
      <c r="BH690" s="140">
        <f t="shared" si="268"/>
        <v>0</v>
      </c>
      <c r="BI690" s="140">
        <f t="shared" si="269"/>
        <v>0</v>
      </c>
      <c r="BJ690" s="14" t="s">
        <v>84</v>
      </c>
      <c r="BK690" s="140">
        <f t="shared" si="270"/>
        <v>0</v>
      </c>
      <c r="BL690" s="14" t="s">
        <v>187</v>
      </c>
      <c r="BM690" s="139" t="s">
        <v>188</v>
      </c>
    </row>
    <row r="691" spans="2:65" s="1" customFormat="1" ht="36">
      <c r="B691" s="127"/>
      <c r="C691" s="128"/>
      <c r="D691" s="128" t="s">
        <v>147</v>
      </c>
      <c r="E691" s="129"/>
      <c r="F691" s="130" t="s">
        <v>1719</v>
      </c>
      <c r="G691" s="131" t="s">
        <v>343</v>
      </c>
      <c r="H691" s="132">
        <v>1</v>
      </c>
      <c r="I691" s="133"/>
      <c r="J691" s="133"/>
      <c r="K691" s="133">
        <f t="shared" si="258"/>
        <v>0</v>
      </c>
      <c r="L691" s="130" t="s">
        <v>1</v>
      </c>
      <c r="M691" s="26"/>
      <c r="N691" s="134" t="s">
        <v>1</v>
      </c>
      <c r="O691" s="135" t="s">
        <v>39</v>
      </c>
      <c r="P691" s="136">
        <f t="shared" si="259"/>
        <v>0</v>
      </c>
      <c r="Q691" s="136">
        <f t="shared" si="260"/>
        <v>0</v>
      </c>
      <c r="R691" s="136">
        <f t="shared" si="261"/>
        <v>0</v>
      </c>
      <c r="S691" s="137">
        <v>0</v>
      </c>
      <c r="T691" s="137">
        <f t="shared" si="262"/>
        <v>0</v>
      </c>
      <c r="U691" s="137">
        <v>0</v>
      </c>
      <c r="V691" s="137">
        <f t="shared" si="263"/>
        <v>0</v>
      </c>
      <c r="W691" s="137">
        <v>0</v>
      </c>
      <c r="X691" s="137">
        <f t="shared" si="264"/>
        <v>0</v>
      </c>
      <c r="Y691" s="138" t="s">
        <v>1</v>
      </c>
      <c r="AR691" s="139" t="s">
        <v>187</v>
      </c>
      <c r="AT691" s="139" t="s">
        <v>147</v>
      </c>
      <c r="AU691" s="139" t="s">
        <v>84</v>
      </c>
      <c r="AY691" s="14" t="s">
        <v>145</v>
      </c>
      <c r="BE691" s="140">
        <f t="shared" si="265"/>
        <v>0</v>
      </c>
      <c r="BF691" s="140">
        <f t="shared" si="266"/>
        <v>0</v>
      </c>
      <c r="BG691" s="140">
        <f t="shared" si="267"/>
        <v>0</v>
      </c>
      <c r="BH691" s="140">
        <f t="shared" si="268"/>
        <v>0</v>
      </c>
      <c r="BI691" s="140">
        <f t="shared" si="269"/>
        <v>0</v>
      </c>
      <c r="BJ691" s="14" t="s">
        <v>84</v>
      </c>
      <c r="BK691" s="140">
        <f t="shared" si="270"/>
        <v>0</v>
      </c>
      <c r="BL691" s="14" t="s">
        <v>187</v>
      </c>
      <c r="BM691" s="139" t="s">
        <v>188</v>
      </c>
    </row>
    <row r="692" spans="2:65" s="1" customFormat="1" ht="36">
      <c r="B692" s="127"/>
      <c r="C692" s="128"/>
      <c r="D692" s="128" t="s">
        <v>147</v>
      </c>
      <c r="E692" s="129"/>
      <c r="F692" s="130" t="s">
        <v>1720</v>
      </c>
      <c r="G692" s="131" t="s">
        <v>343</v>
      </c>
      <c r="H692" s="132">
        <v>1</v>
      </c>
      <c r="I692" s="133"/>
      <c r="J692" s="133"/>
      <c r="K692" s="133">
        <f t="shared" si="258"/>
        <v>0</v>
      </c>
      <c r="L692" s="130" t="s">
        <v>1</v>
      </c>
      <c r="M692" s="26"/>
      <c r="N692" s="134" t="s">
        <v>1</v>
      </c>
      <c r="O692" s="135" t="s">
        <v>39</v>
      </c>
      <c r="P692" s="136">
        <f t="shared" si="259"/>
        <v>0</v>
      </c>
      <c r="Q692" s="136">
        <f t="shared" si="260"/>
        <v>0</v>
      </c>
      <c r="R692" s="136">
        <f t="shared" si="261"/>
        <v>0</v>
      </c>
      <c r="S692" s="137">
        <v>0</v>
      </c>
      <c r="T692" s="137">
        <f t="shared" si="262"/>
        <v>0</v>
      </c>
      <c r="U692" s="137">
        <v>0</v>
      </c>
      <c r="V692" s="137">
        <f t="shared" si="263"/>
        <v>0</v>
      </c>
      <c r="W692" s="137">
        <v>0</v>
      </c>
      <c r="X692" s="137">
        <f t="shared" si="264"/>
        <v>0</v>
      </c>
      <c r="Y692" s="138" t="s">
        <v>1</v>
      </c>
      <c r="AR692" s="139" t="s">
        <v>187</v>
      </c>
      <c r="AT692" s="139" t="s">
        <v>147</v>
      </c>
      <c r="AU692" s="139" t="s">
        <v>84</v>
      </c>
      <c r="AY692" s="14" t="s">
        <v>145</v>
      </c>
      <c r="BE692" s="140">
        <f t="shared" si="265"/>
        <v>0</v>
      </c>
      <c r="BF692" s="140">
        <f t="shared" si="266"/>
        <v>0</v>
      </c>
      <c r="BG692" s="140">
        <f t="shared" si="267"/>
        <v>0</v>
      </c>
      <c r="BH692" s="140">
        <f t="shared" si="268"/>
        <v>0</v>
      </c>
      <c r="BI692" s="140">
        <f t="shared" si="269"/>
        <v>0</v>
      </c>
      <c r="BJ692" s="14" t="s">
        <v>84</v>
      </c>
      <c r="BK692" s="140">
        <f t="shared" si="270"/>
        <v>0</v>
      </c>
      <c r="BL692" s="14" t="s">
        <v>187</v>
      </c>
      <c r="BM692" s="139" t="s">
        <v>188</v>
      </c>
    </row>
    <row r="693" spans="2:65" s="1" customFormat="1" ht="24">
      <c r="B693" s="127"/>
      <c r="C693" s="128"/>
      <c r="D693" s="128" t="s">
        <v>147</v>
      </c>
      <c r="E693" s="129"/>
      <c r="F693" s="130" t="s">
        <v>1721</v>
      </c>
      <c r="G693" s="131" t="s">
        <v>343</v>
      </c>
      <c r="H693" s="132">
        <v>1</v>
      </c>
      <c r="I693" s="133"/>
      <c r="J693" s="133"/>
      <c r="K693" s="133">
        <f t="shared" si="258"/>
        <v>0</v>
      </c>
      <c r="L693" s="130" t="s">
        <v>1</v>
      </c>
      <c r="M693" s="26"/>
      <c r="N693" s="134" t="s">
        <v>1</v>
      </c>
      <c r="O693" s="135" t="s">
        <v>39</v>
      </c>
      <c r="P693" s="136">
        <f t="shared" si="259"/>
        <v>0</v>
      </c>
      <c r="Q693" s="136">
        <f t="shared" si="260"/>
        <v>0</v>
      </c>
      <c r="R693" s="136">
        <f t="shared" si="261"/>
        <v>0</v>
      </c>
      <c r="S693" s="137">
        <v>0</v>
      </c>
      <c r="T693" s="137">
        <f t="shared" si="262"/>
        <v>0</v>
      </c>
      <c r="U693" s="137">
        <v>0</v>
      </c>
      <c r="V693" s="137">
        <f t="shared" si="263"/>
        <v>0</v>
      </c>
      <c r="W693" s="137">
        <v>0</v>
      </c>
      <c r="X693" s="137">
        <f t="shared" si="264"/>
        <v>0</v>
      </c>
      <c r="Y693" s="138" t="s">
        <v>1</v>
      </c>
      <c r="AR693" s="139" t="s">
        <v>187</v>
      </c>
      <c r="AT693" s="139" t="s">
        <v>147</v>
      </c>
      <c r="AU693" s="139" t="s">
        <v>84</v>
      </c>
      <c r="AY693" s="14" t="s">
        <v>145</v>
      </c>
      <c r="BE693" s="140">
        <f t="shared" si="265"/>
        <v>0</v>
      </c>
      <c r="BF693" s="140">
        <f t="shared" si="266"/>
        <v>0</v>
      </c>
      <c r="BG693" s="140">
        <f t="shared" si="267"/>
        <v>0</v>
      </c>
      <c r="BH693" s="140">
        <f t="shared" si="268"/>
        <v>0</v>
      </c>
      <c r="BI693" s="140">
        <f t="shared" si="269"/>
        <v>0</v>
      </c>
      <c r="BJ693" s="14" t="s">
        <v>84</v>
      </c>
      <c r="BK693" s="140">
        <f t="shared" si="270"/>
        <v>0</v>
      </c>
      <c r="BL693" s="14" t="s">
        <v>187</v>
      </c>
      <c r="BM693" s="139" t="s">
        <v>188</v>
      </c>
    </row>
    <row r="694" spans="2:65" s="1" customFormat="1" ht="24">
      <c r="B694" s="127"/>
      <c r="C694" s="128"/>
      <c r="D694" s="128" t="s">
        <v>147</v>
      </c>
      <c r="E694" s="129"/>
      <c r="F694" s="130" t="s">
        <v>1722</v>
      </c>
      <c r="G694" s="131" t="s">
        <v>343</v>
      </c>
      <c r="H694" s="132">
        <v>1</v>
      </c>
      <c r="I694" s="133"/>
      <c r="J694" s="133"/>
      <c r="K694" s="133">
        <f t="shared" si="258"/>
        <v>0</v>
      </c>
      <c r="L694" s="130" t="s">
        <v>1</v>
      </c>
      <c r="M694" s="26"/>
      <c r="N694" s="134" t="s">
        <v>1</v>
      </c>
      <c r="O694" s="135" t="s">
        <v>39</v>
      </c>
      <c r="P694" s="136">
        <f t="shared" si="259"/>
        <v>0</v>
      </c>
      <c r="Q694" s="136">
        <f t="shared" si="260"/>
        <v>0</v>
      </c>
      <c r="R694" s="136">
        <f t="shared" si="261"/>
        <v>0</v>
      </c>
      <c r="S694" s="137">
        <v>0</v>
      </c>
      <c r="T694" s="137">
        <f t="shared" si="262"/>
        <v>0</v>
      </c>
      <c r="U694" s="137">
        <v>0</v>
      </c>
      <c r="V694" s="137">
        <f t="shared" si="263"/>
        <v>0</v>
      </c>
      <c r="W694" s="137">
        <v>0</v>
      </c>
      <c r="X694" s="137">
        <f t="shared" si="264"/>
        <v>0</v>
      </c>
      <c r="Y694" s="138" t="s">
        <v>1</v>
      </c>
      <c r="AR694" s="139" t="s">
        <v>187</v>
      </c>
      <c r="AT694" s="139" t="s">
        <v>147</v>
      </c>
      <c r="AU694" s="139" t="s">
        <v>84</v>
      </c>
      <c r="AY694" s="14" t="s">
        <v>145</v>
      </c>
      <c r="BE694" s="140">
        <f t="shared" si="265"/>
        <v>0</v>
      </c>
      <c r="BF694" s="140">
        <f t="shared" si="266"/>
        <v>0</v>
      </c>
      <c r="BG694" s="140">
        <f t="shared" si="267"/>
        <v>0</v>
      </c>
      <c r="BH694" s="140">
        <f t="shared" si="268"/>
        <v>0</v>
      </c>
      <c r="BI694" s="140">
        <f t="shared" si="269"/>
        <v>0</v>
      </c>
      <c r="BJ694" s="14" t="s">
        <v>84</v>
      </c>
      <c r="BK694" s="140">
        <f t="shared" si="270"/>
        <v>0</v>
      </c>
      <c r="BL694" s="14" t="s">
        <v>187</v>
      </c>
      <c r="BM694" s="139" t="s">
        <v>188</v>
      </c>
    </row>
    <row r="695" spans="2:65" s="1" customFormat="1" ht="16.5" customHeight="1">
      <c r="B695" s="127"/>
      <c r="C695" s="128"/>
      <c r="D695" s="128" t="s">
        <v>147</v>
      </c>
      <c r="E695" s="129"/>
      <c r="F695" s="130" t="s">
        <v>1723</v>
      </c>
      <c r="G695" s="131" t="s">
        <v>343</v>
      </c>
      <c r="H695" s="132">
        <v>10</v>
      </c>
      <c r="I695" s="133"/>
      <c r="J695" s="133"/>
      <c r="K695" s="133">
        <f t="shared" si="258"/>
        <v>0</v>
      </c>
      <c r="L695" s="130" t="s">
        <v>1</v>
      </c>
      <c r="M695" s="26"/>
      <c r="N695" s="134" t="s">
        <v>1</v>
      </c>
      <c r="O695" s="135" t="s">
        <v>39</v>
      </c>
      <c r="P695" s="136">
        <f t="shared" si="259"/>
        <v>0</v>
      </c>
      <c r="Q695" s="136">
        <f t="shared" si="260"/>
        <v>0</v>
      </c>
      <c r="R695" s="136">
        <f t="shared" si="261"/>
        <v>0</v>
      </c>
      <c r="S695" s="137">
        <v>0</v>
      </c>
      <c r="T695" s="137">
        <f t="shared" si="262"/>
        <v>0</v>
      </c>
      <c r="U695" s="137">
        <v>0</v>
      </c>
      <c r="V695" s="137">
        <f t="shared" si="263"/>
        <v>0</v>
      </c>
      <c r="W695" s="137">
        <v>0</v>
      </c>
      <c r="X695" s="137">
        <f t="shared" si="264"/>
        <v>0</v>
      </c>
      <c r="Y695" s="138" t="s">
        <v>1</v>
      </c>
      <c r="AR695" s="139" t="s">
        <v>187</v>
      </c>
      <c r="AT695" s="139" t="s">
        <v>147</v>
      </c>
      <c r="AU695" s="139" t="s">
        <v>84</v>
      </c>
      <c r="AY695" s="14" t="s">
        <v>145</v>
      </c>
      <c r="BE695" s="140">
        <f t="shared" si="265"/>
        <v>0</v>
      </c>
      <c r="BF695" s="140">
        <f t="shared" si="266"/>
        <v>0</v>
      </c>
      <c r="BG695" s="140">
        <f t="shared" si="267"/>
        <v>0</v>
      </c>
      <c r="BH695" s="140">
        <f t="shared" si="268"/>
        <v>0</v>
      </c>
      <c r="BI695" s="140">
        <f t="shared" si="269"/>
        <v>0</v>
      </c>
      <c r="BJ695" s="14" t="s">
        <v>84</v>
      </c>
      <c r="BK695" s="140">
        <f t="shared" si="270"/>
        <v>0</v>
      </c>
      <c r="BL695" s="14" t="s">
        <v>187</v>
      </c>
      <c r="BM695" s="139" t="s">
        <v>188</v>
      </c>
    </row>
    <row r="696" spans="2:65" s="1" customFormat="1" ht="16.5" customHeight="1">
      <c r="B696" s="127"/>
      <c r="C696" s="128"/>
      <c r="D696" s="128" t="s">
        <v>147</v>
      </c>
      <c r="E696" s="129"/>
      <c r="F696" s="130" t="s">
        <v>1724</v>
      </c>
      <c r="G696" s="131" t="s">
        <v>343</v>
      </c>
      <c r="H696" s="132">
        <v>4</v>
      </c>
      <c r="I696" s="133"/>
      <c r="J696" s="133"/>
      <c r="K696" s="133">
        <f t="shared" si="258"/>
        <v>0</v>
      </c>
      <c r="L696" s="130" t="s">
        <v>1</v>
      </c>
      <c r="M696" s="26"/>
      <c r="N696" s="134" t="s">
        <v>1</v>
      </c>
      <c r="O696" s="135" t="s">
        <v>39</v>
      </c>
      <c r="P696" s="136">
        <f t="shared" si="259"/>
        <v>0</v>
      </c>
      <c r="Q696" s="136">
        <f t="shared" si="260"/>
        <v>0</v>
      </c>
      <c r="R696" s="136">
        <f t="shared" si="261"/>
        <v>0</v>
      </c>
      <c r="S696" s="137">
        <v>0</v>
      </c>
      <c r="T696" s="137">
        <f t="shared" si="262"/>
        <v>0</v>
      </c>
      <c r="U696" s="137">
        <v>0</v>
      </c>
      <c r="V696" s="137">
        <f t="shared" si="263"/>
        <v>0</v>
      </c>
      <c r="W696" s="137">
        <v>0</v>
      </c>
      <c r="X696" s="137">
        <f t="shared" si="264"/>
        <v>0</v>
      </c>
      <c r="Y696" s="138" t="s">
        <v>1</v>
      </c>
      <c r="AR696" s="139" t="s">
        <v>187</v>
      </c>
      <c r="AT696" s="139" t="s">
        <v>147</v>
      </c>
      <c r="AU696" s="139" t="s">
        <v>84</v>
      </c>
      <c r="AY696" s="14" t="s">
        <v>145</v>
      </c>
      <c r="BE696" s="140">
        <f t="shared" si="265"/>
        <v>0</v>
      </c>
      <c r="BF696" s="140">
        <f t="shared" si="266"/>
        <v>0</v>
      </c>
      <c r="BG696" s="140">
        <f t="shared" si="267"/>
        <v>0</v>
      </c>
      <c r="BH696" s="140">
        <f t="shared" si="268"/>
        <v>0</v>
      </c>
      <c r="BI696" s="140">
        <f t="shared" si="269"/>
        <v>0</v>
      </c>
      <c r="BJ696" s="14" t="s">
        <v>84</v>
      </c>
      <c r="BK696" s="140">
        <f t="shared" si="270"/>
        <v>0</v>
      </c>
      <c r="BL696" s="14" t="s">
        <v>187</v>
      </c>
      <c r="BM696" s="139" t="s">
        <v>188</v>
      </c>
    </row>
    <row r="697" spans="2:65" s="1" customFormat="1" ht="36">
      <c r="B697" s="127"/>
      <c r="C697" s="128"/>
      <c r="D697" s="128" t="s">
        <v>147</v>
      </c>
      <c r="E697" s="129"/>
      <c r="F697" s="130" t="s">
        <v>1352</v>
      </c>
      <c r="G697" s="131" t="s">
        <v>1002</v>
      </c>
      <c r="H697" s="132">
        <v>1</v>
      </c>
      <c r="I697" s="133"/>
      <c r="J697" s="133"/>
      <c r="K697" s="133">
        <f t="shared" si="258"/>
        <v>0</v>
      </c>
      <c r="L697" s="130" t="s">
        <v>1</v>
      </c>
      <c r="M697" s="26"/>
      <c r="N697" s="134" t="s">
        <v>1</v>
      </c>
      <c r="O697" s="135" t="s">
        <v>39</v>
      </c>
      <c r="P697" s="136">
        <f t="shared" si="259"/>
        <v>0</v>
      </c>
      <c r="Q697" s="136">
        <f t="shared" si="260"/>
        <v>0</v>
      </c>
      <c r="R697" s="136">
        <f t="shared" si="261"/>
        <v>0</v>
      </c>
      <c r="S697" s="137">
        <v>0</v>
      </c>
      <c r="T697" s="137">
        <f t="shared" si="262"/>
        <v>0</v>
      </c>
      <c r="U697" s="137">
        <v>0</v>
      </c>
      <c r="V697" s="137">
        <f t="shared" si="263"/>
        <v>0</v>
      </c>
      <c r="W697" s="137">
        <v>0</v>
      </c>
      <c r="X697" s="137">
        <f t="shared" si="264"/>
        <v>0</v>
      </c>
      <c r="Y697" s="138" t="s">
        <v>1</v>
      </c>
      <c r="AR697" s="139" t="s">
        <v>187</v>
      </c>
      <c r="AT697" s="139" t="s">
        <v>147</v>
      </c>
      <c r="AU697" s="139" t="s">
        <v>84</v>
      </c>
      <c r="AY697" s="14" t="s">
        <v>145</v>
      </c>
      <c r="BE697" s="140">
        <f t="shared" si="265"/>
        <v>0</v>
      </c>
      <c r="BF697" s="140">
        <f t="shared" si="266"/>
        <v>0</v>
      </c>
      <c r="BG697" s="140">
        <f t="shared" si="267"/>
        <v>0</v>
      </c>
      <c r="BH697" s="140">
        <f t="shared" si="268"/>
        <v>0</v>
      </c>
      <c r="BI697" s="140">
        <f t="shared" si="269"/>
        <v>0</v>
      </c>
      <c r="BJ697" s="14" t="s">
        <v>84</v>
      </c>
      <c r="BK697" s="140">
        <f t="shared" si="270"/>
        <v>0</v>
      </c>
      <c r="BL697" s="14" t="s">
        <v>187</v>
      </c>
      <c r="BM697" s="139" t="s">
        <v>188</v>
      </c>
    </row>
    <row r="698" spans="2:65" s="1" customFormat="1" ht="36">
      <c r="B698" s="127"/>
      <c r="C698" s="128"/>
      <c r="D698" s="128" t="s">
        <v>147</v>
      </c>
      <c r="E698" s="129"/>
      <c r="F698" s="130" t="s">
        <v>1725</v>
      </c>
      <c r="G698" s="131" t="s">
        <v>1002</v>
      </c>
      <c r="H698" s="132">
        <v>1</v>
      </c>
      <c r="I698" s="133"/>
      <c r="J698" s="133"/>
      <c r="K698" s="133">
        <f t="shared" si="258"/>
        <v>0</v>
      </c>
      <c r="L698" s="130" t="s">
        <v>1</v>
      </c>
      <c r="M698" s="26"/>
      <c r="N698" s="134" t="s">
        <v>1</v>
      </c>
      <c r="O698" s="135" t="s">
        <v>39</v>
      </c>
      <c r="P698" s="136">
        <f t="shared" si="259"/>
        <v>0</v>
      </c>
      <c r="Q698" s="136">
        <f t="shared" si="260"/>
        <v>0</v>
      </c>
      <c r="R698" s="136">
        <f t="shared" si="261"/>
        <v>0</v>
      </c>
      <c r="S698" s="137">
        <v>0</v>
      </c>
      <c r="T698" s="137">
        <f t="shared" si="262"/>
        <v>0</v>
      </c>
      <c r="U698" s="137">
        <v>0</v>
      </c>
      <c r="V698" s="137">
        <f t="shared" si="263"/>
        <v>0</v>
      </c>
      <c r="W698" s="137">
        <v>0</v>
      </c>
      <c r="X698" s="137">
        <f t="shared" si="264"/>
        <v>0</v>
      </c>
      <c r="Y698" s="138" t="s">
        <v>1</v>
      </c>
      <c r="AR698" s="139" t="s">
        <v>187</v>
      </c>
      <c r="AT698" s="139" t="s">
        <v>147</v>
      </c>
      <c r="AU698" s="139" t="s">
        <v>84</v>
      </c>
      <c r="AY698" s="14" t="s">
        <v>145</v>
      </c>
      <c r="BE698" s="140">
        <f t="shared" si="265"/>
        <v>0</v>
      </c>
      <c r="BF698" s="140">
        <f t="shared" si="266"/>
        <v>0</v>
      </c>
      <c r="BG698" s="140">
        <f t="shared" si="267"/>
        <v>0</v>
      </c>
      <c r="BH698" s="140">
        <f t="shared" si="268"/>
        <v>0</v>
      </c>
      <c r="BI698" s="140">
        <f t="shared" si="269"/>
        <v>0</v>
      </c>
      <c r="BJ698" s="14" t="s">
        <v>84</v>
      </c>
      <c r="BK698" s="140">
        <f t="shared" si="270"/>
        <v>0</v>
      </c>
      <c r="BL698" s="14" t="s">
        <v>187</v>
      </c>
      <c r="BM698" s="139" t="s">
        <v>188</v>
      </c>
    </row>
    <row r="699" spans="2:65" s="1" customFormat="1" ht="36">
      <c r="B699" s="127"/>
      <c r="C699" s="128"/>
      <c r="D699" s="128" t="s">
        <v>147</v>
      </c>
      <c r="E699" s="129"/>
      <c r="F699" s="130" t="s">
        <v>1726</v>
      </c>
      <c r="G699" s="131" t="s">
        <v>1002</v>
      </c>
      <c r="H699" s="132">
        <v>1</v>
      </c>
      <c r="I699" s="133"/>
      <c r="J699" s="133"/>
      <c r="K699" s="133">
        <f t="shared" si="258"/>
        <v>0</v>
      </c>
      <c r="L699" s="130" t="s">
        <v>1</v>
      </c>
      <c r="M699" s="26"/>
      <c r="N699" s="134" t="s">
        <v>1</v>
      </c>
      <c r="O699" s="135" t="s">
        <v>39</v>
      </c>
      <c r="P699" s="136">
        <f t="shared" si="259"/>
        <v>0</v>
      </c>
      <c r="Q699" s="136">
        <f t="shared" si="260"/>
        <v>0</v>
      </c>
      <c r="R699" s="136">
        <f t="shared" si="261"/>
        <v>0</v>
      </c>
      <c r="S699" s="137">
        <v>0</v>
      </c>
      <c r="T699" s="137">
        <f t="shared" si="262"/>
        <v>0</v>
      </c>
      <c r="U699" s="137">
        <v>0</v>
      </c>
      <c r="V699" s="137">
        <f t="shared" si="263"/>
        <v>0</v>
      </c>
      <c r="W699" s="137">
        <v>0</v>
      </c>
      <c r="X699" s="137">
        <f t="shared" si="264"/>
        <v>0</v>
      </c>
      <c r="Y699" s="138" t="s">
        <v>1</v>
      </c>
      <c r="AR699" s="139" t="s">
        <v>187</v>
      </c>
      <c r="AT699" s="139" t="s">
        <v>147</v>
      </c>
      <c r="AU699" s="139" t="s">
        <v>84</v>
      </c>
      <c r="AY699" s="14" t="s">
        <v>145</v>
      </c>
      <c r="BE699" s="140">
        <f t="shared" si="265"/>
        <v>0</v>
      </c>
      <c r="BF699" s="140">
        <f t="shared" si="266"/>
        <v>0</v>
      </c>
      <c r="BG699" s="140">
        <f t="shared" si="267"/>
        <v>0</v>
      </c>
      <c r="BH699" s="140">
        <f t="shared" si="268"/>
        <v>0</v>
      </c>
      <c r="BI699" s="140">
        <f t="shared" si="269"/>
        <v>0</v>
      </c>
      <c r="BJ699" s="14" t="s">
        <v>84</v>
      </c>
      <c r="BK699" s="140">
        <f t="shared" si="270"/>
        <v>0</v>
      </c>
      <c r="BL699" s="14" t="s">
        <v>187</v>
      </c>
      <c r="BM699" s="139" t="s">
        <v>188</v>
      </c>
    </row>
    <row r="700" spans="2:65" s="1" customFormat="1" ht="36">
      <c r="B700" s="127"/>
      <c r="C700" s="128"/>
      <c r="D700" s="128" t="s">
        <v>147</v>
      </c>
      <c r="E700" s="129"/>
      <c r="F700" s="130" t="s">
        <v>1727</v>
      </c>
      <c r="G700" s="131" t="s">
        <v>458</v>
      </c>
      <c r="H700" s="132">
        <v>120</v>
      </c>
      <c r="I700" s="133"/>
      <c r="J700" s="133"/>
      <c r="K700" s="133">
        <f t="shared" si="258"/>
        <v>0</v>
      </c>
      <c r="L700" s="130" t="s">
        <v>1</v>
      </c>
      <c r="M700" s="26"/>
      <c r="N700" s="134" t="s">
        <v>1</v>
      </c>
      <c r="O700" s="135" t="s">
        <v>39</v>
      </c>
      <c r="P700" s="136">
        <f t="shared" si="259"/>
        <v>0</v>
      </c>
      <c r="Q700" s="136">
        <f t="shared" si="260"/>
        <v>0</v>
      </c>
      <c r="R700" s="136">
        <f t="shared" si="261"/>
        <v>0</v>
      </c>
      <c r="S700" s="137">
        <v>0</v>
      </c>
      <c r="T700" s="137">
        <f t="shared" si="262"/>
        <v>0</v>
      </c>
      <c r="U700" s="137">
        <v>0</v>
      </c>
      <c r="V700" s="137">
        <f t="shared" si="263"/>
        <v>0</v>
      </c>
      <c r="W700" s="137">
        <v>0</v>
      </c>
      <c r="X700" s="137">
        <f t="shared" si="264"/>
        <v>0</v>
      </c>
      <c r="Y700" s="138" t="s">
        <v>1</v>
      </c>
      <c r="AR700" s="139" t="s">
        <v>187</v>
      </c>
      <c r="AT700" s="139" t="s">
        <v>147</v>
      </c>
      <c r="AU700" s="139" t="s">
        <v>84</v>
      </c>
      <c r="AY700" s="14" t="s">
        <v>145</v>
      </c>
      <c r="BE700" s="140">
        <f t="shared" si="265"/>
        <v>0</v>
      </c>
      <c r="BF700" s="140">
        <f t="shared" si="266"/>
        <v>0</v>
      </c>
      <c r="BG700" s="140">
        <f t="shared" si="267"/>
        <v>0</v>
      </c>
      <c r="BH700" s="140">
        <f t="shared" si="268"/>
        <v>0</v>
      </c>
      <c r="BI700" s="140">
        <f t="shared" si="269"/>
        <v>0</v>
      </c>
      <c r="BJ700" s="14" t="s">
        <v>84</v>
      </c>
      <c r="BK700" s="140">
        <f t="shared" si="270"/>
        <v>0</v>
      </c>
      <c r="BL700" s="14" t="s">
        <v>187</v>
      </c>
      <c r="BM700" s="139" t="s">
        <v>188</v>
      </c>
    </row>
    <row r="701" spans="2:65" s="1" customFormat="1" ht="16.5" customHeight="1">
      <c r="B701" s="127"/>
      <c r="C701" s="128"/>
      <c r="D701" s="128" t="s">
        <v>147</v>
      </c>
      <c r="E701" s="129"/>
      <c r="F701" s="130" t="s">
        <v>1728</v>
      </c>
      <c r="G701" s="131" t="s">
        <v>343</v>
      </c>
      <c r="H701" s="132">
        <v>2</v>
      </c>
      <c r="I701" s="133"/>
      <c r="J701" s="133"/>
      <c r="K701" s="133">
        <f t="shared" si="258"/>
        <v>0</v>
      </c>
      <c r="L701" s="130" t="s">
        <v>1</v>
      </c>
      <c r="M701" s="26"/>
      <c r="N701" s="134" t="s">
        <v>1</v>
      </c>
      <c r="O701" s="135" t="s">
        <v>39</v>
      </c>
      <c r="P701" s="136">
        <f t="shared" si="259"/>
        <v>0</v>
      </c>
      <c r="Q701" s="136">
        <f t="shared" si="260"/>
        <v>0</v>
      </c>
      <c r="R701" s="136">
        <f t="shared" si="261"/>
        <v>0</v>
      </c>
      <c r="S701" s="137">
        <v>0</v>
      </c>
      <c r="T701" s="137">
        <f t="shared" si="262"/>
        <v>0</v>
      </c>
      <c r="U701" s="137">
        <v>0</v>
      </c>
      <c r="V701" s="137">
        <f t="shared" si="263"/>
        <v>0</v>
      </c>
      <c r="W701" s="137">
        <v>0</v>
      </c>
      <c r="X701" s="137">
        <f t="shared" si="264"/>
        <v>0</v>
      </c>
      <c r="Y701" s="138" t="s">
        <v>1</v>
      </c>
      <c r="AR701" s="139" t="s">
        <v>187</v>
      </c>
      <c r="AT701" s="139" t="s">
        <v>147</v>
      </c>
      <c r="AU701" s="139" t="s">
        <v>84</v>
      </c>
      <c r="AY701" s="14" t="s">
        <v>145</v>
      </c>
      <c r="BE701" s="140">
        <f t="shared" si="265"/>
        <v>0</v>
      </c>
      <c r="BF701" s="140">
        <f t="shared" si="266"/>
        <v>0</v>
      </c>
      <c r="BG701" s="140">
        <f t="shared" si="267"/>
        <v>0</v>
      </c>
      <c r="BH701" s="140">
        <f t="shared" si="268"/>
        <v>0</v>
      </c>
      <c r="BI701" s="140">
        <f t="shared" si="269"/>
        <v>0</v>
      </c>
      <c r="BJ701" s="14" t="s">
        <v>84</v>
      </c>
      <c r="BK701" s="140">
        <f t="shared" si="270"/>
        <v>0</v>
      </c>
      <c r="BL701" s="14" t="s">
        <v>187</v>
      </c>
      <c r="BM701" s="139" t="s">
        <v>188</v>
      </c>
    </row>
    <row r="702" spans="2:65" s="1" customFormat="1" ht="16.5" customHeight="1">
      <c r="B702" s="127"/>
      <c r="C702" s="128"/>
      <c r="D702" s="128" t="s">
        <v>147</v>
      </c>
      <c r="E702" s="129"/>
      <c r="F702" s="130" t="s">
        <v>1729</v>
      </c>
      <c r="G702" s="131" t="s">
        <v>343</v>
      </c>
      <c r="H702" s="132">
        <v>6</v>
      </c>
      <c r="I702" s="133"/>
      <c r="J702" s="133"/>
      <c r="K702" s="133">
        <f t="shared" si="258"/>
        <v>0</v>
      </c>
      <c r="L702" s="130" t="s">
        <v>1</v>
      </c>
      <c r="M702" s="26"/>
      <c r="N702" s="134" t="s">
        <v>1</v>
      </c>
      <c r="O702" s="135" t="s">
        <v>39</v>
      </c>
      <c r="P702" s="136">
        <f t="shared" si="259"/>
        <v>0</v>
      </c>
      <c r="Q702" s="136">
        <f t="shared" si="260"/>
        <v>0</v>
      </c>
      <c r="R702" s="136">
        <f t="shared" si="261"/>
        <v>0</v>
      </c>
      <c r="S702" s="137">
        <v>0</v>
      </c>
      <c r="T702" s="137">
        <f t="shared" si="262"/>
        <v>0</v>
      </c>
      <c r="U702" s="137">
        <v>0</v>
      </c>
      <c r="V702" s="137">
        <f t="shared" si="263"/>
        <v>0</v>
      </c>
      <c r="W702" s="137">
        <v>0</v>
      </c>
      <c r="X702" s="137">
        <f t="shared" si="264"/>
        <v>0</v>
      </c>
      <c r="Y702" s="138" t="s">
        <v>1</v>
      </c>
      <c r="AR702" s="139" t="s">
        <v>187</v>
      </c>
      <c r="AT702" s="139" t="s">
        <v>147</v>
      </c>
      <c r="AU702" s="139" t="s">
        <v>84</v>
      </c>
      <c r="AY702" s="14" t="s">
        <v>145</v>
      </c>
      <c r="BE702" s="140">
        <f t="shared" si="265"/>
        <v>0</v>
      </c>
      <c r="BF702" s="140">
        <f t="shared" si="266"/>
        <v>0</v>
      </c>
      <c r="BG702" s="140">
        <f t="shared" si="267"/>
        <v>0</v>
      </c>
      <c r="BH702" s="140">
        <f t="shared" si="268"/>
        <v>0</v>
      </c>
      <c r="BI702" s="140">
        <f t="shared" si="269"/>
        <v>0</v>
      </c>
      <c r="BJ702" s="14" t="s">
        <v>84</v>
      </c>
      <c r="BK702" s="140">
        <f t="shared" si="270"/>
        <v>0</v>
      </c>
      <c r="BL702" s="14" t="s">
        <v>187</v>
      </c>
      <c r="BM702" s="139" t="s">
        <v>188</v>
      </c>
    </row>
    <row r="703" spans="2:65" s="1" customFormat="1" ht="16.5" customHeight="1">
      <c r="B703" s="127"/>
      <c r="C703" s="128"/>
      <c r="D703" s="128" t="s">
        <v>147</v>
      </c>
      <c r="E703" s="129"/>
      <c r="F703" s="130" t="s">
        <v>1730</v>
      </c>
      <c r="G703" s="131" t="s">
        <v>343</v>
      </c>
      <c r="H703" s="132">
        <v>13</v>
      </c>
      <c r="I703" s="133"/>
      <c r="J703" s="133"/>
      <c r="K703" s="133">
        <f t="shared" si="258"/>
        <v>0</v>
      </c>
      <c r="L703" s="130" t="s">
        <v>1</v>
      </c>
      <c r="M703" s="26"/>
      <c r="N703" s="134" t="s">
        <v>1</v>
      </c>
      <c r="O703" s="135" t="s">
        <v>39</v>
      </c>
      <c r="P703" s="136">
        <f t="shared" si="259"/>
        <v>0</v>
      </c>
      <c r="Q703" s="136">
        <f t="shared" si="260"/>
        <v>0</v>
      </c>
      <c r="R703" s="136">
        <f t="shared" si="261"/>
        <v>0</v>
      </c>
      <c r="S703" s="137">
        <v>0</v>
      </c>
      <c r="T703" s="137">
        <f t="shared" si="262"/>
        <v>0</v>
      </c>
      <c r="U703" s="137">
        <v>0</v>
      </c>
      <c r="V703" s="137">
        <f t="shared" si="263"/>
        <v>0</v>
      </c>
      <c r="W703" s="137">
        <v>0</v>
      </c>
      <c r="X703" s="137">
        <f t="shared" si="264"/>
        <v>0</v>
      </c>
      <c r="Y703" s="138" t="s">
        <v>1</v>
      </c>
      <c r="AR703" s="139" t="s">
        <v>187</v>
      </c>
      <c r="AT703" s="139" t="s">
        <v>147</v>
      </c>
      <c r="AU703" s="139" t="s">
        <v>84</v>
      </c>
      <c r="AY703" s="14" t="s">
        <v>145</v>
      </c>
      <c r="BE703" s="140">
        <f t="shared" si="265"/>
        <v>0</v>
      </c>
      <c r="BF703" s="140">
        <f t="shared" si="266"/>
        <v>0</v>
      </c>
      <c r="BG703" s="140">
        <f t="shared" si="267"/>
        <v>0</v>
      </c>
      <c r="BH703" s="140">
        <f t="shared" si="268"/>
        <v>0</v>
      </c>
      <c r="BI703" s="140">
        <f t="shared" si="269"/>
        <v>0</v>
      </c>
      <c r="BJ703" s="14" t="s">
        <v>84</v>
      </c>
      <c r="BK703" s="140">
        <f t="shared" si="270"/>
        <v>0</v>
      </c>
      <c r="BL703" s="14" t="s">
        <v>187</v>
      </c>
      <c r="BM703" s="139" t="s">
        <v>188</v>
      </c>
    </row>
    <row r="704" spans="2:65" s="1" customFormat="1" ht="16.5" customHeight="1">
      <c r="B704" s="127"/>
      <c r="C704" s="128"/>
      <c r="D704" s="128" t="s">
        <v>147</v>
      </c>
      <c r="E704" s="129"/>
      <c r="F704" s="130" t="s">
        <v>1731</v>
      </c>
      <c r="G704" s="131" t="s">
        <v>343</v>
      </c>
      <c r="H704" s="132">
        <v>2</v>
      </c>
      <c r="I704" s="133"/>
      <c r="J704" s="133"/>
      <c r="K704" s="133">
        <f t="shared" si="258"/>
        <v>0</v>
      </c>
      <c r="L704" s="130" t="s">
        <v>1</v>
      </c>
      <c r="M704" s="26"/>
      <c r="N704" s="134" t="s">
        <v>1</v>
      </c>
      <c r="O704" s="135" t="s">
        <v>39</v>
      </c>
      <c r="P704" s="136">
        <f t="shared" si="259"/>
        <v>0</v>
      </c>
      <c r="Q704" s="136">
        <f t="shared" si="260"/>
        <v>0</v>
      </c>
      <c r="R704" s="136">
        <f t="shared" si="261"/>
        <v>0</v>
      </c>
      <c r="S704" s="137">
        <v>0</v>
      </c>
      <c r="T704" s="137">
        <f t="shared" si="262"/>
        <v>0</v>
      </c>
      <c r="U704" s="137">
        <v>0</v>
      </c>
      <c r="V704" s="137">
        <f t="shared" si="263"/>
        <v>0</v>
      </c>
      <c r="W704" s="137">
        <v>0</v>
      </c>
      <c r="X704" s="137">
        <f t="shared" si="264"/>
        <v>0</v>
      </c>
      <c r="Y704" s="138" t="s">
        <v>1</v>
      </c>
      <c r="AR704" s="139" t="s">
        <v>187</v>
      </c>
      <c r="AT704" s="139" t="s">
        <v>147</v>
      </c>
      <c r="AU704" s="139" t="s">
        <v>84</v>
      </c>
      <c r="AY704" s="14" t="s">
        <v>145</v>
      </c>
      <c r="BE704" s="140">
        <f t="shared" si="265"/>
        <v>0</v>
      </c>
      <c r="BF704" s="140">
        <f t="shared" si="266"/>
        <v>0</v>
      </c>
      <c r="BG704" s="140">
        <f t="shared" si="267"/>
        <v>0</v>
      </c>
      <c r="BH704" s="140">
        <f t="shared" si="268"/>
        <v>0</v>
      </c>
      <c r="BI704" s="140">
        <f t="shared" si="269"/>
        <v>0</v>
      </c>
      <c r="BJ704" s="14" t="s">
        <v>84</v>
      </c>
      <c r="BK704" s="140">
        <f t="shared" si="270"/>
        <v>0</v>
      </c>
      <c r="BL704" s="14" t="s">
        <v>187</v>
      </c>
      <c r="BM704" s="139" t="s">
        <v>188</v>
      </c>
    </row>
    <row r="705" spans="2:65" s="1" customFormat="1" ht="16.5" customHeight="1">
      <c r="B705" s="127"/>
      <c r="C705" s="128"/>
      <c r="D705" s="128" t="s">
        <v>147</v>
      </c>
      <c r="E705" s="129"/>
      <c r="F705" s="130" t="s">
        <v>1732</v>
      </c>
      <c r="G705" s="131" t="s">
        <v>343</v>
      </c>
      <c r="H705" s="132">
        <v>8</v>
      </c>
      <c r="I705" s="133"/>
      <c r="J705" s="133"/>
      <c r="K705" s="133">
        <f t="shared" si="258"/>
        <v>0</v>
      </c>
      <c r="L705" s="130" t="s">
        <v>1</v>
      </c>
      <c r="M705" s="26"/>
      <c r="N705" s="134" t="s">
        <v>1</v>
      </c>
      <c r="O705" s="135" t="s">
        <v>39</v>
      </c>
      <c r="P705" s="136">
        <f t="shared" si="259"/>
        <v>0</v>
      </c>
      <c r="Q705" s="136">
        <f t="shared" si="260"/>
        <v>0</v>
      </c>
      <c r="R705" s="136">
        <f t="shared" si="261"/>
        <v>0</v>
      </c>
      <c r="S705" s="137">
        <v>0</v>
      </c>
      <c r="T705" s="137">
        <f t="shared" si="262"/>
        <v>0</v>
      </c>
      <c r="U705" s="137">
        <v>0</v>
      </c>
      <c r="V705" s="137">
        <f t="shared" si="263"/>
        <v>0</v>
      </c>
      <c r="W705" s="137">
        <v>0</v>
      </c>
      <c r="X705" s="137">
        <f t="shared" si="264"/>
        <v>0</v>
      </c>
      <c r="Y705" s="138" t="s">
        <v>1</v>
      </c>
      <c r="AR705" s="139" t="s">
        <v>187</v>
      </c>
      <c r="AT705" s="139" t="s">
        <v>147</v>
      </c>
      <c r="AU705" s="139" t="s">
        <v>84</v>
      </c>
      <c r="AY705" s="14" t="s">
        <v>145</v>
      </c>
      <c r="BE705" s="140">
        <f t="shared" si="265"/>
        <v>0</v>
      </c>
      <c r="BF705" s="140">
        <f t="shared" si="266"/>
        <v>0</v>
      </c>
      <c r="BG705" s="140">
        <f t="shared" si="267"/>
        <v>0</v>
      </c>
      <c r="BH705" s="140">
        <f t="shared" si="268"/>
        <v>0</v>
      </c>
      <c r="BI705" s="140">
        <f t="shared" si="269"/>
        <v>0</v>
      </c>
      <c r="BJ705" s="14" t="s">
        <v>84</v>
      </c>
      <c r="BK705" s="140">
        <f t="shared" si="270"/>
        <v>0</v>
      </c>
      <c r="BL705" s="14" t="s">
        <v>187</v>
      </c>
      <c r="BM705" s="139" t="s">
        <v>188</v>
      </c>
    </row>
    <row r="706" spans="2:65" s="1" customFormat="1" ht="16.5" customHeight="1">
      <c r="B706" s="127"/>
      <c r="C706" s="128"/>
      <c r="D706" s="128" t="s">
        <v>147</v>
      </c>
      <c r="E706" s="129"/>
      <c r="F706" s="130" t="s">
        <v>1733</v>
      </c>
      <c r="G706" s="131" t="s">
        <v>343</v>
      </c>
      <c r="H706" s="132">
        <v>10</v>
      </c>
      <c r="I706" s="133"/>
      <c r="J706" s="133"/>
      <c r="K706" s="133">
        <f t="shared" si="258"/>
        <v>0</v>
      </c>
      <c r="L706" s="130" t="s">
        <v>1</v>
      </c>
      <c r="M706" s="26"/>
      <c r="N706" s="134" t="s">
        <v>1</v>
      </c>
      <c r="O706" s="135" t="s">
        <v>39</v>
      </c>
      <c r="P706" s="136">
        <f t="shared" si="259"/>
        <v>0</v>
      </c>
      <c r="Q706" s="136">
        <f t="shared" si="260"/>
        <v>0</v>
      </c>
      <c r="R706" s="136">
        <f t="shared" si="261"/>
        <v>0</v>
      </c>
      <c r="S706" s="137">
        <v>0</v>
      </c>
      <c r="T706" s="137">
        <f t="shared" si="262"/>
        <v>0</v>
      </c>
      <c r="U706" s="137">
        <v>0</v>
      </c>
      <c r="V706" s="137">
        <f t="shared" si="263"/>
        <v>0</v>
      </c>
      <c r="W706" s="137">
        <v>0</v>
      </c>
      <c r="X706" s="137">
        <f t="shared" si="264"/>
        <v>0</v>
      </c>
      <c r="Y706" s="138" t="s">
        <v>1</v>
      </c>
      <c r="AR706" s="139" t="s">
        <v>187</v>
      </c>
      <c r="AT706" s="139" t="s">
        <v>147</v>
      </c>
      <c r="AU706" s="139" t="s">
        <v>84</v>
      </c>
      <c r="AY706" s="14" t="s">
        <v>145</v>
      </c>
      <c r="BE706" s="140">
        <f t="shared" si="265"/>
        <v>0</v>
      </c>
      <c r="BF706" s="140">
        <f t="shared" si="266"/>
        <v>0</v>
      </c>
      <c r="BG706" s="140">
        <f t="shared" si="267"/>
        <v>0</v>
      </c>
      <c r="BH706" s="140">
        <f t="shared" si="268"/>
        <v>0</v>
      </c>
      <c r="BI706" s="140">
        <f t="shared" si="269"/>
        <v>0</v>
      </c>
      <c r="BJ706" s="14" t="s">
        <v>84</v>
      </c>
      <c r="BK706" s="140">
        <f t="shared" si="270"/>
        <v>0</v>
      </c>
      <c r="BL706" s="14" t="s">
        <v>187</v>
      </c>
      <c r="BM706" s="139" t="s">
        <v>188</v>
      </c>
    </row>
    <row r="707" spans="2:65" s="1" customFormat="1" ht="16.5" customHeight="1">
      <c r="B707" s="127"/>
      <c r="C707" s="128"/>
      <c r="D707" s="128" t="s">
        <v>147</v>
      </c>
      <c r="E707" s="129"/>
      <c r="F707" s="130" t="s">
        <v>1734</v>
      </c>
      <c r="G707" s="131" t="s">
        <v>343</v>
      </c>
      <c r="H707" s="132">
        <v>2</v>
      </c>
      <c r="I707" s="133"/>
      <c r="J707" s="133"/>
      <c r="K707" s="133">
        <f t="shared" si="258"/>
        <v>0</v>
      </c>
      <c r="L707" s="130" t="s">
        <v>1</v>
      </c>
      <c r="M707" s="26"/>
      <c r="N707" s="134" t="s">
        <v>1</v>
      </c>
      <c r="O707" s="135" t="s">
        <v>39</v>
      </c>
      <c r="P707" s="136">
        <f t="shared" si="259"/>
        <v>0</v>
      </c>
      <c r="Q707" s="136">
        <f t="shared" si="260"/>
        <v>0</v>
      </c>
      <c r="R707" s="136">
        <f t="shared" si="261"/>
        <v>0</v>
      </c>
      <c r="S707" s="137">
        <v>0</v>
      </c>
      <c r="T707" s="137">
        <f t="shared" si="262"/>
        <v>0</v>
      </c>
      <c r="U707" s="137">
        <v>0</v>
      </c>
      <c r="V707" s="137">
        <f t="shared" si="263"/>
        <v>0</v>
      </c>
      <c r="W707" s="137">
        <v>0</v>
      </c>
      <c r="X707" s="137">
        <f t="shared" si="264"/>
        <v>0</v>
      </c>
      <c r="Y707" s="138" t="s">
        <v>1</v>
      </c>
      <c r="AR707" s="139" t="s">
        <v>187</v>
      </c>
      <c r="AT707" s="139" t="s">
        <v>147</v>
      </c>
      <c r="AU707" s="139" t="s">
        <v>84</v>
      </c>
      <c r="AY707" s="14" t="s">
        <v>145</v>
      </c>
      <c r="BE707" s="140">
        <f t="shared" si="265"/>
        <v>0</v>
      </c>
      <c r="BF707" s="140">
        <f t="shared" si="266"/>
        <v>0</v>
      </c>
      <c r="BG707" s="140">
        <f t="shared" si="267"/>
        <v>0</v>
      </c>
      <c r="BH707" s="140">
        <f t="shared" si="268"/>
        <v>0</v>
      </c>
      <c r="BI707" s="140">
        <f t="shared" si="269"/>
        <v>0</v>
      </c>
      <c r="BJ707" s="14" t="s">
        <v>84</v>
      </c>
      <c r="BK707" s="140">
        <f t="shared" si="270"/>
        <v>0</v>
      </c>
      <c r="BL707" s="14" t="s">
        <v>187</v>
      </c>
      <c r="BM707" s="139" t="s">
        <v>188</v>
      </c>
    </row>
    <row r="708" spans="2:65" s="1" customFormat="1" ht="36">
      <c r="B708" s="127"/>
      <c r="C708" s="128"/>
      <c r="D708" s="128" t="s">
        <v>147</v>
      </c>
      <c r="E708" s="129"/>
      <c r="F708" s="130" t="s">
        <v>1735</v>
      </c>
      <c r="G708" s="131" t="s">
        <v>343</v>
      </c>
      <c r="H708" s="132">
        <v>16</v>
      </c>
      <c r="I708" s="133"/>
      <c r="J708" s="133"/>
      <c r="K708" s="133">
        <f t="shared" si="258"/>
        <v>0</v>
      </c>
      <c r="L708" s="130" t="s">
        <v>1</v>
      </c>
      <c r="M708" s="26"/>
      <c r="N708" s="134" t="s">
        <v>1</v>
      </c>
      <c r="O708" s="135" t="s">
        <v>39</v>
      </c>
      <c r="P708" s="136">
        <f t="shared" si="259"/>
        <v>0</v>
      </c>
      <c r="Q708" s="136">
        <f t="shared" si="260"/>
        <v>0</v>
      </c>
      <c r="R708" s="136">
        <f t="shared" si="261"/>
        <v>0</v>
      </c>
      <c r="S708" s="137">
        <v>0</v>
      </c>
      <c r="T708" s="137">
        <f t="shared" si="262"/>
        <v>0</v>
      </c>
      <c r="U708" s="137">
        <v>0</v>
      </c>
      <c r="V708" s="137">
        <f t="shared" si="263"/>
        <v>0</v>
      </c>
      <c r="W708" s="137">
        <v>0</v>
      </c>
      <c r="X708" s="137">
        <f t="shared" si="264"/>
        <v>0</v>
      </c>
      <c r="Y708" s="138" t="s">
        <v>1</v>
      </c>
      <c r="AR708" s="139" t="s">
        <v>187</v>
      </c>
      <c r="AT708" s="139" t="s">
        <v>147</v>
      </c>
      <c r="AU708" s="139" t="s">
        <v>84</v>
      </c>
      <c r="AY708" s="14" t="s">
        <v>145</v>
      </c>
      <c r="BE708" s="140">
        <f t="shared" si="265"/>
        <v>0</v>
      </c>
      <c r="BF708" s="140">
        <f t="shared" si="266"/>
        <v>0</v>
      </c>
      <c r="BG708" s="140">
        <f t="shared" si="267"/>
        <v>0</v>
      </c>
      <c r="BH708" s="140">
        <f t="shared" si="268"/>
        <v>0</v>
      </c>
      <c r="BI708" s="140">
        <f t="shared" si="269"/>
        <v>0</v>
      </c>
      <c r="BJ708" s="14" t="s">
        <v>84</v>
      </c>
      <c r="BK708" s="140">
        <f t="shared" si="270"/>
        <v>0</v>
      </c>
      <c r="BL708" s="14" t="s">
        <v>187</v>
      </c>
      <c r="BM708" s="139" t="s">
        <v>188</v>
      </c>
    </row>
    <row r="709" spans="2:65" s="1" customFormat="1" ht="24">
      <c r="B709" s="127"/>
      <c r="C709" s="128"/>
      <c r="D709" s="128" t="s">
        <v>147</v>
      </c>
      <c r="E709" s="129"/>
      <c r="F709" s="130" t="s">
        <v>1736</v>
      </c>
      <c r="G709" s="131" t="s">
        <v>343</v>
      </c>
      <c r="H709" s="132">
        <v>11</v>
      </c>
      <c r="I709" s="133"/>
      <c r="J709" s="133"/>
      <c r="K709" s="133">
        <f t="shared" si="258"/>
        <v>0</v>
      </c>
      <c r="L709" s="130" t="s">
        <v>1</v>
      </c>
      <c r="M709" s="26"/>
      <c r="N709" s="134" t="s">
        <v>1</v>
      </c>
      <c r="O709" s="135" t="s">
        <v>39</v>
      </c>
      <c r="P709" s="136">
        <f t="shared" si="259"/>
        <v>0</v>
      </c>
      <c r="Q709" s="136">
        <f t="shared" si="260"/>
        <v>0</v>
      </c>
      <c r="R709" s="136">
        <f t="shared" si="261"/>
        <v>0</v>
      </c>
      <c r="S709" s="137">
        <v>0</v>
      </c>
      <c r="T709" s="137">
        <f t="shared" si="262"/>
        <v>0</v>
      </c>
      <c r="U709" s="137">
        <v>0</v>
      </c>
      <c r="V709" s="137">
        <f t="shared" si="263"/>
        <v>0</v>
      </c>
      <c r="W709" s="137">
        <v>0</v>
      </c>
      <c r="X709" s="137">
        <f t="shared" si="264"/>
        <v>0</v>
      </c>
      <c r="Y709" s="138" t="s">
        <v>1</v>
      </c>
      <c r="AR709" s="139" t="s">
        <v>187</v>
      </c>
      <c r="AT709" s="139" t="s">
        <v>147</v>
      </c>
      <c r="AU709" s="139" t="s">
        <v>84</v>
      </c>
      <c r="AY709" s="14" t="s">
        <v>145</v>
      </c>
      <c r="BE709" s="140">
        <f t="shared" si="265"/>
        <v>0</v>
      </c>
      <c r="BF709" s="140">
        <f t="shared" si="266"/>
        <v>0</v>
      </c>
      <c r="BG709" s="140">
        <f t="shared" si="267"/>
        <v>0</v>
      </c>
      <c r="BH709" s="140">
        <f t="shared" si="268"/>
        <v>0</v>
      </c>
      <c r="BI709" s="140">
        <f t="shared" si="269"/>
        <v>0</v>
      </c>
      <c r="BJ709" s="14" t="s">
        <v>84</v>
      </c>
      <c r="BK709" s="140">
        <f t="shared" si="270"/>
        <v>0</v>
      </c>
      <c r="BL709" s="14" t="s">
        <v>187</v>
      </c>
      <c r="BM709" s="139" t="s">
        <v>188</v>
      </c>
    </row>
    <row r="710" spans="2:65" s="1" customFormat="1" ht="24">
      <c r="B710" s="127"/>
      <c r="C710" s="128"/>
      <c r="D710" s="128" t="s">
        <v>147</v>
      </c>
      <c r="E710" s="129"/>
      <c r="F710" s="130" t="s">
        <v>1737</v>
      </c>
      <c r="G710" s="131" t="s">
        <v>343</v>
      </c>
      <c r="H710" s="132">
        <v>1</v>
      </c>
      <c r="I710" s="133"/>
      <c r="J710" s="133"/>
      <c r="K710" s="133">
        <f t="shared" si="258"/>
        <v>0</v>
      </c>
      <c r="L710" s="130" t="s">
        <v>1</v>
      </c>
      <c r="M710" s="26"/>
      <c r="N710" s="134" t="s">
        <v>1</v>
      </c>
      <c r="O710" s="135" t="s">
        <v>39</v>
      </c>
      <c r="P710" s="136">
        <f t="shared" si="259"/>
        <v>0</v>
      </c>
      <c r="Q710" s="136">
        <f t="shared" si="260"/>
        <v>0</v>
      </c>
      <c r="R710" s="136">
        <f t="shared" si="261"/>
        <v>0</v>
      </c>
      <c r="S710" s="137">
        <v>0</v>
      </c>
      <c r="T710" s="137">
        <f t="shared" si="262"/>
        <v>0</v>
      </c>
      <c r="U710" s="137">
        <v>0</v>
      </c>
      <c r="V710" s="137">
        <f t="shared" si="263"/>
        <v>0</v>
      </c>
      <c r="W710" s="137">
        <v>0</v>
      </c>
      <c r="X710" s="137">
        <f t="shared" si="264"/>
        <v>0</v>
      </c>
      <c r="Y710" s="138" t="s">
        <v>1</v>
      </c>
      <c r="AR710" s="139" t="s">
        <v>187</v>
      </c>
      <c r="AT710" s="139" t="s">
        <v>147</v>
      </c>
      <c r="AU710" s="139" t="s">
        <v>84</v>
      </c>
      <c r="AY710" s="14" t="s">
        <v>145</v>
      </c>
      <c r="BE710" s="140">
        <f t="shared" si="265"/>
        <v>0</v>
      </c>
      <c r="BF710" s="140">
        <f t="shared" si="266"/>
        <v>0</v>
      </c>
      <c r="BG710" s="140">
        <f t="shared" si="267"/>
        <v>0</v>
      </c>
      <c r="BH710" s="140">
        <f t="shared" si="268"/>
        <v>0</v>
      </c>
      <c r="BI710" s="140">
        <f t="shared" si="269"/>
        <v>0</v>
      </c>
      <c r="BJ710" s="14" t="s">
        <v>84</v>
      </c>
      <c r="BK710" s="140">
        <f t="shared" si="270"/>
        <v>0</v>
      </c>
      <c r="BL710" s="14" t="s">
        <v>187</v>
      </c>
      <c r="BM710" s="139" t="s">
        <v>188</v>
      </c>
    </row>
    <row r="711" spans="2:65" s="1" customFormat="1" ht="24">
      <c r="B711" s="127"/>
      <c r="C711" s="128"/>
      <c r="D711" s="128" t="s">
        <v>147</v>
      </c>
      <c r="E711" s="129"/>
      <c r="F711" s="130" t="s">
        <v>1738</v>
      </c>
      <c r="G711" s="131" t="s">
        <v>343</v>
      </c>
      <c r="H711" s="132">
        <v>7</v>
      </c>
      <c r="I711" s="133"/>
      <c r="J711" s="133"/>
      <c r="K711" s="133">
        <f t="shared" si="258"/>
        <v>0</v>
      </c>
      <c r="L711" s="130" t="s">
        <v>1</v>
      </c>
      <c r="M711" s="26"/>
      <c r="N711" s="134" t="s">
        <v>1</v>
      </c>
      <c r="O711" s="135" t="s">
        <v>39</v>
      </c>
      <c r="P711" s="136">
        <f t="shared" si="259"/>
        <v>0</v>
      </c>
      <c r="Q711" s="136">
        <f t="shared" si="260"/>
        <v>0</v>
      </c>
      <c r="R711" s="136">
        <f t="shared" si="261"/>
        <v>0</v>
      </c>
      <c r="S711" s="137">
        <v>0</v>
      </c>
      <c r="T711" s="137">
        <f t="shared" si="262"/>
        <v>0</v>
      </c>
      <c r="U711" s="137">
        <v>0</v>
      </c>
      <c r="V711" s="137">
        <f t="shared" si="263"/>
        <v>0</v>
      </c>
      <c r="W711" s="137">
        <v>0</v>
      </c>
      <c r="X711" s="137">
        <f t="shared" si="264"/>
        <v>0</v>
      </c>
      <c r="Y711" s="138" t="s">
        <v>1</v>
      </c>
      <c r="AR711" s="139" t="s">
        <v>187</v>
      </c>
      <c r="AT711" s="139" t="s">
        <v>147</v>
      </c>
      <c r="AU711" s="139" t="s">
        <v>84</v>
      </c>
      <c r="AY711" s="14" t="s">
        <v>145</v>
      </c>
      <c r="BE711" s="140">
        <f t="shared" si="265"/>
        <v>0</v>
      </c>
      <c r="BF711" s="140">
        <f t="shared" si="266"/>
        <v>0</v>
      </c>
      <c r="BG711" s="140">
        <f t="shared" si="267"/>
        <v>0</v>
      </c>
      <c r="BH711" s="140">
        <f t="shared" si="268"/>
        <v>0</v>
      </c>
      <c r="BI711" s="140">
        <f t="shared" si="269"/>
        <v>0</v>
      </c>
      <c r="BJ711" s="14" t="s">
        <v>84</v>
      </c>
      <c r="BK711" s="140">
        <f t="shared" si="270"/>
        <v>0</v>
      </c>
      <c r="BL711" s="14" t="s">
        <v>187</v>
      </c>
      <c r="BM711" s="139" t="s">
        <v>188</v>
      </c>
    </row>
    <row r="712" spans="2:65" s="1" customFormat="1" ht="36">
      <c r="B712" s="127"/>
      <c r="C712" s="128"/>
      <c r="D712" s="128" t="s">
        <v>147</v>
      </c>
      <c r="E712" s="129"/>
      <c r="F712" s="130" t="s">
        <v>1739</v>
      </c>
      <c r="G712" s="131" t="s">
        <v>343</v>
      </c>
      <c r="H712" s="132">
        <v>17</v>
      </c>
      <c r="I712" s="133"/>
      <c r="J712" s="133"/>
      <c r="K712" s="133">
        <f t="shared" si="258"/>
        <v>0</v>
      </c>
      <c r="L712" s="130" t="s">
        <v>1</v>
      </c>
      <c r="M712" s="26"/>
      <c r="N712" s="134" t="s">
        <v>1</v>
      </c>
      <c r="O712" s="135" t="s">
        <v>39</v>
      </c>
      <c r="P712" s="136">
        <f t="shared" si="259"/>
        <v>0</v>
      </c>
      <c r="Q712" s="136">
        <f t="shared" si="260"/>
        <v>0</v>
      </c>
      <c r="R712" s="136">
        <f t="shared" si="261"/>
        <v>0</v>
      </c>
      <c r="S712" s="137">
        <v>0</v>
      </c>
      <c r="T712" s="137">
        <f t="shared" si="262"/>
        <v>0</v>
      </c>
      <c r="U712" s="137">
        <v>0</v>
      </c>
      <c r="V712" s="137">
        <f t="shared" si="263"/>
        <v>0</v>
      </c>
      <c r="W712" s="137">
        <v>0</v>
      </c>
      <c r="X712" s="137">
        <f t="shared" si="264"/>
        <v>0</v>
      </c>
      <c r="Y712" s="138" t="s">
        <v>1</v>
      </c>
      <c r="AR712" s="139" t="s">
        <v>187</v>
      </c>
      <c r="AT712" s="139" t="s">
        <v>147</v>
      </c>
      <c r="AU712" s="139" t="s">
        <v>84</v>
      </c>
      <c r="AY712" s="14" t="s">
        <v>145</v>
      </c>
      <c r="BE712" s="140">
        <f t="shared" si="265"/>
        <v>0</v>
      </c>
      <c r="BF712" s="140">
        <f t="shared" si="266"/>
        <v>0</v>
      </c>
      <c r="BG712" s="140">
        <f t="shared" si="267"/>
        <v>0</v>
      </c>
      <c r="BH712" s="140">
        <f t="shared" si="268"/>
        <v>0</v>
      </c>
      <c r="BI712" s="140">
        <f t="shared" si="269"/>
        <v>0</v>
      </c>
      <c r="BJ712" s="14" t="s">
        <v>84</v>
      </c>
      <c r="BK712" s="140">
        <f t="shared" si="270"/>
        <v>0</v>
      </c>
      <c r="BL712" s="14" t="s">
        <v>187</v>
      </c>
      <c r="BM712" s="139" t="s">
        <v>188</v>
      </c>
    </row>
    <row r="713" spans="2:65" s="1" customFormat="1" ht="48">
      <c r="B713" s="127"/>
      <c r="C713" s="128"/>
      <c r="D713" s="128" t="s">
        <v>147</v>
      </c>
      <c r="E713" s="129"/>
      <c r="F713" s="130" t="s">
        <v>1740</v>
      </c>
      <c r="G713" s="131" t="s">
        <v>343</v>
      </c>
      <c r="H713" s="132">
        <v>6</v>
      </c>
      <c r="I713" s="133"/>
      <c r="J713" s="133"/>
      <c r="K713" s="133">
        <f t="shared" si="258"/>
        <v>0</v>
      </c>
      <c r="L713" s="130" t="s">
        <v>1</v>
      </c>
      <c r="M713" s="26"/>
      <c r="N713" s="134" t="s">
        <v>1</v>
      </c>
      <c r="O713" s="135" t="s">
        <v>39</v>
      </c>
      <c r="P713" s="136">
        <f t="shared" si="259"/>
        <v>0</v>
      </c>
      <c r="Q713" s="136">
        <f t="shared" si="260"/>
        <v>0</v>
      </c>
      <c r="R713" s="136">
        <f t="shared" si="261"/>
        <v>0</v>
      </c>
      <c r="S713" s="137">
        <v>0</v>
      </c>
      <c r="T713" s="137">
        <f t="shared" si="262"/>
        <v>0</v>
      </c>
      <c r="U713" s="137">
        <v>0</v>
      </c>
      <c r="V713" s="137">
        <f t="shared" si="263"/>
        <v>0</v>
      </c>
      <c r="W713" s="137">
        <v>0</v>
      </c>
      <c r="X713" s="137">
        <f t="shared" si="264"/>
        <v>0</v>
      </c>
      <c r="Y713" s="138" t="s">
        <v>1</v>
      </c>
      <c r="AR713" s="139" t="s">
        <v>187</v>
      </c>
      <c r="AT713" s="139" t="s">
        <v>147</v>
      </c>
      <c r="AU713" s="139" t="s">
        <v>84</v>
      </c>
      <c r="AY713" s="14" t="s">
        <v>145</v>
      </c>
      <c r="BE713" s="140">
        <f t="shared" si="265"/>
        <v>0</v>
      </c>
      <c r="BF713" s="140">
        <f t="shared" si="266"/>
        <v>0</v>
      </c>
      <c r="BG713" s="140">
        <f t="shared" si="267"/>
        <v>0</v>
      </c>
      <c r="BH713" s="140">
        <f t="shared" si="268"/>
        <v>0</v>
      </c>
      <c r="BI713" s="140">
        <f t="shared" si="269"/>
        <v>0</v>
      </c>
      <c r="BJ713" s="14" t="s">
        <v>84</v>
      </c>
      <c r="BK713" s="140">
        <f t="shared" si="270"/>
        <v>0</v>
      </c>
      <c r="BL713" s="14" t="s">
        <v>187</v>
      </c>
      <c r="BM713" s="139" t="s">
        <v>188</v>
      </c>
    </row>
    <row r="714" spans="2:65" s="1" customFormat="1" ht="48">
      <c r="B714" s="127"/>
      <c r="C714" s="128"/>
      <c r="D714" s="128" t="s">
        <v>147</v>
      </c>
      <c r="E714" s="129"/>
      <c r="F714" s="130" t="s">
        <v>1741</v>
      </c>
      <c r="G714" s="131" t="s">
        <v>343</v>
      </c>
      <c r="H714" s="132">
        <v>7</v>
      </c>
      <c r="I714" s="133"/>
      <c r="J714" s="133"/>
      <c r="K714" s="133">
        <f t="shared" si="258"/>
        <v>0</v>
      </c>
      <c r="L714" s="130" t="s">
        <v>1</v>
      </c>
      <c r="M714" s="26"/>
      <c r="N714" s="134" t="s">
        <v>1</v>
      </c>
      <c r="O714" s="135" t="s">
        <v>39</v>
      </c>
      <c r="P714" s="136">
        <f t="shared" si="259"/>
        <v>0</v>
      </c>
      <c r="Q714" s="136">
        <f t="shared" si="260"/>
        <v>0</v>
      </c>
      <c r="R714" s="136">
        <f t="shared" si="261"/>
        <v>0</v>
      </c>
      <c r="S714" s="137">
        <v>0</v>
      </c>
      <c r="T714" s="137">
        <f t="shared" si="262"/>
        <v>0</v>
      </c>
      <c r="U714" s="137">
        <v>0</v>
      </c>
      <c r="V714" s="137">
        <f t="shared" si="263"/>
        <v>0</v>
      </c>
      <c r="W714" s="137">
        <v>0</v>
      </c>
      <c r="X714" s="137">
        <f t="shared" si="264"/>
        <v>0</v>
      </c>
      <c r="Y714" s="138" t="s">
        <v>1</v>
      </c>
      <c r="AR714" s="139" t="s">
        <v>187</v>
      </c>
      <c r="AT714" s="139" t="s">
        <v>147</v>
      </c>
      <c r="AU714" s="139" t="s">
        <v>84</v>
      </c>
      <c r="AY714" s="14" t="s">
        <v>145</v>
      </c>
      <c r="BE714" s="140">
        <f t="shared" si="265"/>
        <v>0</v>
      </c>
      <c r="BF714" s="140">
        <f t="shared" si="266"/>
        <v>0</v>
      </c>
      <c r="BG714" s="140">
        <f t="shared" si="267"/>
        <v>0</v>
      </c>
      <c r="BH714" s="140">
        <f t="shared" si="268"/>
        <v>0</v>
      </c>
      <c r="BI714" s="140">
        <f t="shared" si="269"/>
        <v>0</v>
      </c>
      <c r="BJ714" s="14" t="s">
        <v>84</v>
      </c>
      <c r="BK714" s="140">
        <f t="shared" si="270"/>
        <v>0</v>
      </c>
      <c r="BL714" s="14" t="s">
        <v>187</v>
      </c>
      <c r="BM714" s="139" t="s">
        <v>188</v>
      </c>
    </row>
    <row r="715" spans="2:65" s="1" customFormat="1" ht="48">
      <c r="B715" s="127"/>
      <c r="C715" s="128"/>
      <c r="D715" s="128" t="s">
        <v>147</v>
      </c>
      <c r="E715" s="129"/>
      <c r="F715" s="130" t="s">
        <v>1742</v>
      </c>
      <c r="G715" s="131" t="s">
        <v>343</v>
      </c>
      <c r="H715" s="132">
        <v>5</v>
      </c>
      <c r="I715" s="133"/>
      <c r="J715" s="133"/>
      <c r="K715" s="133">
        <f t="shared" si="258"/>
        <v>0</v>
      </c>
      <c r="L715" s="130" t="s">
        <v>1</v>
      </c>
      <c r="M715" s="26"/>
      <c r="N715" s="134" t="s">
        <v>1</v>
      </c>
      <c r="O715" s="135" t="s">
        <v>39</v>
      </c>
      <c r="P715" s="136">
        <f t="shared" si="259"/>
        <v>0</v>
      </c>
      <c r="Q715" s="136">
        <f t="shared" si="260"/>
        <v>0</v>
      </c>
      <c r="R715" s="136">
        <f t="shared" si="261"/>
        <v>0</v>
      </c>
      <c r="S715" s="137">
        <v>0</v>
      </c>
      <c r="T715" s="137">
        <f t="shared" si="262"/>
        <v>0</v>
      </c>
      <c r="U715" s="137">
        <v>0</v>
      </c>
      <c r="V715" s="137">
        <f t="shared" si="263"/>
        <v>0</v>
      </c>
      <c r="W715" s="137">
        <v>0</v>
      </c>
      <c r="X715" s="137">
        <f t="shared" si="264"/>
        <v>0</v>
      </c>
      <c r="Y715" s="138" t="s">
        <v>1</v>
      </c>
      <c r="AR715" s="139" t="s">
        <v>187</v>
      </c>
      <c r="AT715" s="139" t="s">
        <v>147</v>
      </c>
      <c r="AU715" s="139" t="s">
        <v>84</v>
      </c>
      <c r="AY715" s="14" t="s">
        <v>145</v>
      </c>
      <c r="BE715" s="140">
        <f t="shared" si="265"/>
        <v>0</v>
      </c>
      <c r="BF715" s="140">
        <f t="shared" si="266"/>
        <v>0</v>
      </c>
      <c r="BG715" s="140">
        <f t="shared" si="267"/>
        <v>0</v>
      </c>
      <c r="BH715" s="140">
        <f t="shared" si="268"/>
        <v>0</v>
      </c>
      <c r="BI715" s="140">
        <f t="shared" si="269"/>
        <v>0</v>
      </c>
      <c r="BJ715" s="14" t="s">
        <v>84</v>
      </c>
      <c r="BK715" s="140">
        <f t="shared" si="270"/>
        <v>0</v>
      </c>
      <c r="BL715" s="14" t="s">
        <v>187</v>
      </c>
      <c r="BM715" s="139" t="s">
        <v>188</v>
      </c>
    </row>
    <row r="716" spans="2:65" s="1" customFormat="1" ht="48">
      <c r="B716" s="127"/>
      <c r="C716" s="128"/>
      <c r="D716" s="128" t="s">
        <v>147</v>
      </c>
      <c r="E716" s="129"/>
      <c r="F716" s="130" t="s">
        <v>1743</v>
      </c>
      <c r="G716" s="131" t="s">
        <v>343</v>
      </c>
      <c r="H716" s="132">
        <v>11</v>
      </c>
      <c r="I716" s="133"/>
      <c r="J716" s="133"/>
      <c r="K716" s="133">
        <f t="shared" si="258"/>
        <v>0</v>
      </c>
      <c r="L716" s="130" t="s">
        <v>1</v>
      </c>
      <c r="M716" s="26"/>
      <c r="N716" s="134" t="s">
        <v>1</v>
      </c>
      <c r="O716" s="135" t="s">
        <v>39</v>
      </c>
      <c r="P716" s="136">
        <f t="shared" si="259"/>
        <v>0</v>
      </c>
      <c r="Q716" s="136">
        <f t="shared" si="260"/>
        <v>0</v>
      </c>
      <c r="R716" s="136">
        <f t="shared" si="261"/>
        <v>0</v>
      </c>
      <c r="S716" s="137">
        <v>0</v>
      </c>
      <c r="T716" s="137">
        <f t="shared" si="262"/>
        <v>0</v>
      </c>
      <c r="U716" s="137">
        <v>0</v>
      </c>
      <c r="V716" s="137">
        <f t="shared" si="263"/>
        <v>0</v>
      </c>
      <c r="W716" s="137">
        <v>0</v>
      </c>
      <c r="X716" s="137">
        <f t="shared" si="264"/>
        <v>0</v>
      </c>
      <c r="Y716" s="138" t="s">
        <v>1</v>
      </c>
      <c r="AR716" s="139" t="s">
        <v>187</v>
      </c>
      <c r="AT716" s="139" t="s">
        <v>147</v>
      </c>
      <c r="AU716" s="139" t="s">
        <v>84</v>
      </c>
      <c r="AY716" s="14" t="s">
        <v>145</v>
      </c>
      <c r="BE716" s="140">
        <f t="shared" si="265"/>
        <v>0</v>
      </c>
      <c r="BF716" s="140">
        <f t="shared" si="266"/>
        <v>0</v>
      </c>
      <c r="BG716" s="140">
        <f t="shared" si="267"/>
        <v>0</v>
      </c>
      <c r="BH716" s="140">
        <f t="shared" si="268"/>
        <v>0</v>
      </c>
      <c r="BI716" s="140">
        <f t="shared" si="269"/>
        <v>0</v>
      </c>
      <c r="BJ716" s="14" t="s">
        <v>84</v>
      </c>
      <c r="BK716" s="140">
        <f t="shared" si="270"/>
        <v>0</v>
      </c>
      <c r="BL716" s="14" t="s">
        <v>187</v>
      </c>
      <c r="BM716" s="139" t="s">
        <v>188</v>
      </c>
    </row>
    <row r="717" spans="2:65" s="1" customFormat="1" ht="48">
      <c r="B717" s="127"/>
      <c r="C717" s="128"/>
      <c r="D717" s="128" t="s">
        <v>147</v>
      </c>
      <c r="E717" s="129"/>
      <c r="F717" s="130" t="s">
        <v>1744</v>
      </c>
      <c r="G717" s="131" t="s">
        <v>343</v>
      </c>
      <c r="H717" s="132">
        <v>13</v>
      </c>
      <c r="I717" s="133"/>
      <c r="J717" s="133"/>
      <c r="K717" s="133">
        <f t="shared" si="258"/>
        <v>0</v>
      </c>
      <c r="L717" s="130" t="s">
        <v>1</v>
      </c>
      <c r="M717" s="26"/>
      <c r="N717" s="134" t="s">
        <v>1</v>
      </c>
      <c r="O717" s="135" t="s">
        <v>39</v>
      </c>
      <c r="P717" s="136">
        <f t="shared" si="259"/>
        <v>0</v>
      </c>
      <c r="Q717" s="136">
        <f t="shared" si="260"/>
        <v>0</v>
      </c>
      <c r="R717" s="136">
        <f t="shared" si="261"/>
        <v>0</v>
      </c>
      <c r="S717" s="137">
        <v>0</v>
      </c>
      <c r="T717" s="137">
        <f t="shared" si="262"/>
        <v>0</v>
      </c>
      <c r="U717" s="137">
        <v>0</v>
      </c>
      <c r="V717" s="137">
        <f t="shared" si="263"/>
        <v>0</v>
      </c>
      <c r="W717" s="137">
        <v>0</v>
      </c>
      <c r="X717" s="137">
        <f t="shared" si="264"/>
        <v>0</v>
      </c>
      <c r="Y717" s="138" t="s">
        <v>1</v>
      </c>
      <c r="AR717" s="139" t="s">
        <v>187</v>
      </c>
      <c r="AT717" s="139" t="s">
        <v>147</v>
      </c>
      <c r="AU717" s="139" t="s">
        <v>84</v>
      </c>
      <c r="AY717" s="14" t="s">
        <v>145</v>
      </c>
      <c r="BE717" s="140">
        <f t="shared" si="265"/>
        <v>0</v>
      </c>
      <c r="BF717" s="140">
        <f t="shared" si="266"/>
        <v>0</v>
      </c>
      <c r="BG717" s="140">
        <f t="shared" si="267"/>
        <v>0</v>
      </c>
      <c r="BH717" s="140">
        <f t="shared" si="268"/>
        <v>0</v>
      </c>
      <c r="BI717" s="140">
        <f t="shared" si="269"/>
        <v>0</v>
      </c>
      <c r="BJ717" s="14" t="s">
        <v>84</v>
      </c>
      <c r="BK717" s="140">
        <f t="shared" si="270"/>
        <v>0</v>
      </c>
      <c r="BL717" s="14" t="s">
        <v>187</v>
      </c>
      <c r="BM717" s="139" t="s">
        <v>188</v>
      </c>
    </row>
    <row r="718" spans="2:65" s="1" customFormat="1" ht="48">
      <c r="B718" s="127"/>
      <c r="C718" s="128"/>
      <c r="D718" s="128" t="s">
        <v>147</v>
      </c>
      <c r="E718" s="129"/>
      <c r="F718" s="130" t="s">
        <v>1745</v>
      </c>
      <c r="G718" s="131" t="s">
        <v>343</v>
      </c>
      <c r="H718" s="132">
        <v>1</v>
      </c>
      <c r="I718" s="133"/>
      <c r="J718" s="133"/>
      <c r="K718" s="133">
        <f t="shared" si="258"/>
        <v>0</v>
      </c>
      <c r="L718" s="130" t="s">
        <v>1</v>
      </c>
      <c r="M718" s="26"/>
      <c r="N718" s="134" t="s">
        <v>1</v>
      </c>
      <c r="O718" s="135" t="s">
        <v>39</v>
      </c>
      <c r="P718" s="136">
        <f t="shared" si="259"/>
        <v>0</v>
      </c>
      <c r="Q718" s="136">
        <f t="shared" si="260"/>
        <v>0</v>
      </c>
      <c r="R718" s="136">
        <f t="shared" si="261"/>
        <v>0</v>
      </c>
      <c r="S718" s="137">
        <v>0</v>
      </c>
      <c r="T718" s="137">
        <f t="shared" si="262"/>
        <v>0</v>
      </c>
      <c r="U718" s="137">
        <v>0</v>
      </c>
      <c r="V718" s="137">
        <f t="shared" si="263"/>
        <v>0</v>
      </c>
      <c r="W718" s="137">
        <v>0</v>
      </c>
      <c r="X718" s="137">
        <f t="shared" si="264"/>
        <v>0</v>
      </c>
      <c r="Y718" s="138" t="s">
        <v>1</v>
      </c>
      <c r="AR718" s="139" t="s">
        <v>187</v>
      </c>
      <c r="AT718" s="139" t="s">
        <v>147</v>
      </c>
      <c r="AU718" s="139" t="s">
        <v>84</v>
      </c>
      <c r="AY718" s="14" t="s">
        <v>145</v>
      </c>
      <c r="BE718" s="140">
        <f t="shared" si="265"/>
        <v>0</v>
      </c>
      <c r="BF718" s="140">
        <f t="shared" si="266"/>
        <v>0</v>
      </c>
      <c r="BG718" s="140">
        <f t="shared" si="267"/>
        <v>0</v>
      </c>
      <c r="BH718" s="140">
        <f t="shared" si="268"/>
        <v>0</v>
      </c>
      <c r="BI718" s="140">
        <f t="shared" si="269"/>
        <v>0</v>
      </c>
      <c r="BJ718" s="14" t="s">
        <v>84</v>
      </c>
      <c r="BK718" s="140">
        <f t="shared" si="270"/>
        <v>0</v>
      </c>
      <c r="BL718" s="14" t="s">
        <v>187</v>
      </c>
      <c r="BM718" s="139" t="s">
        <v>188</v>
      </c>
    </row>
    <row r="719" spans="2:65" s="1" customFormat="1" ht="48">
      <c r="B719" s="127"/>
      <c r="C719" s="128"/>
      <c r="D719" s="128" t="s">
        <v>147</v>
      </c>
      <c r="E719" s="129"/>
      <c r="F719" s="130" t="s">
        <v>1746</v>
      </c>
      <c r="G719" s="131" t="s">
        <v>343</v>
      </c>
      <c r="H719" s="132">
        <v>4</v>
      </c>
      <c r="I719" s="133"/>
      <c r="J719" s="133"/>
      <c r="K719" s="133">
        <f t="shared" si="258"/>
        <v>0</v>
      </c>
      <c r="L719" s="130" t="s">
        <v>1</v>
      </c>
      <c r="M719" s="26"/>
      <c r="N719" s="134" t="s">
        <v>1</v>
      </c>
      <c r="O719" s="135" t="s">
        <v>39</v>
      </c>
      <c r="P719" s="136">
        <f t="shared" si="259"/>
        <v>0</v>
      </c>
      <c r="Q719" s="136">
        <f t="shared" si="260"/>
        <v>0</v>
      </c>
      <c r="R719" s="136">
        <f t="shared" si="261"/>
        <v>0</v>
      </c>
      <c r="S719" s="137">
        <v>0</v>
      </c>
      <c r="T719" s="137">
        <f t="shared" si="262"/>
        <v>0</v>
      </c>
      <c r="U719" s="137">
        <v>0</v>
      </c>
      <c r="V719" s="137">
        <f t="shared" si="263"/>
        <v>0</v>
      </c>
      <c r="W719" s="137">
        <v>0</v>
      </c>
      <c r="X719" s="137">
        <f t="shared" si="264"/>
        <v>0</v>
      </c>
      <c r="Y719" s="138" t="s">
        <v>1</v>
      </c>
      <c r="AR719" s="139" t="s">
        <v>187</v>
      </c>
      <c r="AT719" s="139" t="s">
        <v>147</v>
      </c>
      <c r="AU719" s="139" t="s">
        <v>84</v>
      </c>
      <c r="AY719" s="14" t="s">
        <v>145</v>
      </c>
      <c r="BE719" s="140">
        <f t="shared" si="265"/>
        <v>0</v>
      </c>
      <c r="BF719" s="140">
        <f t="shared" si="266"/>
        <v>0</v>
      </c>
      <c r="BG719" s="140">
        <f t="shared" si="267"/>
        <v>0</v>
      </c>
      <c r="BH719" s="140">
        <f t="shared" si="268"/>
        <v>0</v>
      </c>
      <c r="BI719" s="140">
        <f t="shared" si="269"/>
        <v>0</v>
      </c>
      <c r="BJ719" s="14" t="s">
        <v>84</v>
      </c>
      <c r="BK719" s="140">
        <f t="shared" si="270"/>
        <v>0</v>
      </c>
      <c r="BL719" s="14" t="s">
        <v>187</v>
      </c>
      <c r="BM719" s="139" t="s">
        <v>188</v>
      </c>
    </row>
    <row r="720" spans="2:65" s="1" customFormat="1" ht="48">
      <c r="B720" s="127"/>
      <c r="C720" s="128"/>
      <c r="D720" s="128" t="s">
        <v>147</v>
      </c>
      <c r="E720" s="129"/>
      <c r="F720" s="130" t="s">
        <v>1747</v>
      </c>
      <c r="G720" s="131" t="s">
        <v>343</v>
      </c>
      <c r="H720" s="132">
        <v>1</v>
      </c>
      <c r="I720" s="133"/>
      <c r="J720" s="133"/>
      <c r="K720" s="133">
        <f t="shared" si="258"/>
        <v>0</v>
      </c>
      <c r="L720" s="130" t="s">
        <v>1</v>
      </c>
      <c r="M720" s="26"/>
      <c r="N720" s="134" t="s">
        <v>1</v>
      </c>
      <c r="O720" s="135" t="s">
        <v>39</v>
      </c>
      <c r="P720" s="136">
        <f t="shared" si="259"/>
        <v>0</v>
      </c>
      <c r="Q720" s="136">
        <f t="shared" si="260"/>
        <v>0</v>
      </c>
      <c r="R720" s="136">
        <f t="shared" si="261"/>
        <v>0</v>
      </c>
      <c r="S720" s="137">
        <v>0</v>
      </c>
      <c r="T720" s="137">
        <f t="shared" si="262"/>
        <v>0</v>
      </c>
      <c r="U720" s="137">
        <v>0</v>
      </c>
      <c r="V720" s="137">
        <f t="shared" si="263"/>
        <v>0</v>
      </c>
      <c r="W720" s="137">
        <v>0</v>
      </c>
      <c r="X720" s="137">
        <f t="shared" si="264"/>
        <v>0</v>
      </c>
      <c r="Y720" s="138" t="s">
        <v>1</v>
      </c>
      <c r="AR720" s="139" t="s">
        <v>187</v>
      </c>
      <c r="AT720" s="139" t="s">
        <v>147</v>
      </c>
      <c r="AU720" s="139" t="s">
        <v>84</v>
      </c>
      <c r="AY720" s="14" t="s">
        <v>145</v>
      </c>
      <c r="BE720" s="140">
        <f t="shared" si="265"/>
        <v>0</v>
      </c>
      <c r="BF720" s="140">
        <f t="shared" si="266"/>
        <v>0</v>
      </c>
      <c r="BG720" s="140">
        <f t="shared" si="267"/>
        <v>0</v>
      </c>
      <c r="BH720" s="140">
        <f t="shared" si="268"/>
        <v>0</v>
      </c>
      <c r="BI720" s="140">
        <f t="shared" si="269"/>
        <v>0</v>
      </c>
      <c r="BJ720" s="14" t="s">
        <v>84</v>
      </c>
      <c r="BK720" s="140">
        <f t="shared" si="270"/>
        <v>0</v>
      </c>
      <c r="BL720" s="14" t="s">
        <v>187</v>
      </c>
      <c r="BM720" s="139" t="s">
        <v>188</v>
      </c>
    </row>
    <row r="721" spans="2:65" s="1" customFormat="1" ht="36">
      <c r="B721" s="127"/>
      <c r="C721" s="128"/>
      <c r="D721" s="128" t="s">
        <v>147</v>
      </c>
      <c r="E721" s="129"/>
      <c r="F721" s="130" t="s">
        <v>1748</v>
      </c>
      <c r="G721" s="131" t="s">
        <v>343</v>
      </c>
      <c r="H721" s="132">
        <v>2</v>
      </c>
      <c r="I721" s="133"/>
      <c r="J721" s="133"/>
      <c r="K721" s="133">
        <f t="shared" si="258"/>
        <v>0</v>
      </c>
      <c r="L721" s="130" t="s">
        <v>1</v>
      </c>
      <c r="M721" s="26"/>
      <c r="N721" s="134" t="s">
        <v>1</v>
      </c>
      <c r="O721" s="135" t="s">
        <v>39</v>
      </c>
      <c r="P721" s="136">
        <f t="shared" si="259"/>
        <v>0</v>
      </c>
      <c r="Q721" s="136">
        <f t="shared" si="260"/>
        <v>0</v>
      </c>
      <c r="R721" s="136">
        <f t="shared" si="261"/>
        <v>0</v>
      </c>
      <c r="S721" s="137">
        <v>0</v>
      </c>
      <c r="T721" s="137">
        <f t="shared" si="262"/>
        <v>0</v>
      </c>
      <c r="U721" s="137">
        <v>0</v>
      </c>
      <c r="V721" s="137">
        <f t="shared" si="263"/>
        <v>0</v>
      </c>
      <c r="W721" s="137">
        <v>0</v>
      </c>
      <c r="X721" s="137">
        <f t="shared" si="264"/>
        <v>0</v>
      </c>
      <c r="Y721" s="138" t="s">
        <v>1</v>
      </c>
      <c r="AR721" s="139" t="s">
        <v>187</v>
      </c>
      <c r="AT721" s="139" t="s">
        <v>147</v>
      </c>
      <c r="AU721" s="139" t="s">
        <v>84</v>
      </c>
      <c r="AY721" s="14" t="s">
        <v>145</v>
      </c>
      <c r="BE721" s="140">
        <f t="shared" si="265"/>
        <v>0</v>
      </c>
      <c r="BF721" s="140">
        <f t="shared" si="266"/>
        <v>0</v>
      </c>
      <c r="BG721" s="140">
        <f t="shared" si="267"/>
        <v>0</v>
      </c>
      <c r="BH721" s="140">
        <f t="shared" si="268"/>
        <v>0</v>
      </c>
      <c r="BI721" s="140">
        <f t="shared" si="269"/>
        <v>0</v>
      </c>
      <c r="BJ721" s="14" t="s">
        <v>84</v>
      </c>
      <c r="BK721" s="140">
        <f t="shared" si="270"/>
        <v>0</v>
      </c>
      <c r="BL721" s="14" t="s">
        <v>187</v>
      </c>
      <c r="BM721" s="139" t="s">
        <v>188</v>
      </c>
    </row>
    <row r="722" spans="2:51" s="12" customFormat="1" ht="12">
      <c r="B722" s="141"/>
      <c r="D722" s="142" t="s">
        <v>151</v>
      </c>
      <c r="E722" s="143"/>
      <c r="F722" s="144" t="s">
        <v>1749</v>
      </c>
      <c r="H722" s="143" t="s">
        <v>1</v>
      </c>
      <c r="M722" s="141"/>
      <c r="N722" s="145"/>
      <c r="Y722" s="146"/>
      <c r="AT722" s="143" t="s">
        <v>151</v>
      </c>
      <c r="AU722" s="143" t="s">
        <v>84</v>
      </c>
      <c r="AV722" s="12" t="s">
        <v>84</v>
      </c>
      <c r="AW722" s="12" t="s">
        <v>4</v>
      </c>
      <c r="AX722" s="12" t="s">
        <v>76</v>
      </c>
      <c r="AY722" s="143" t="s">
        <v>145</v>
      </c>
    </row>
    <row r="723" spans="2:65" s="1" customFormat="1" ht="16.5" customHeight="1">
      <c r="B723" s="127"/>
      <c r="C723" s="128"/>
      <c r="D723" s="128" t="s">
        <v>147</v>
      </c>
      <c r="E723" s="129"/>
      <c r="F723" s="130" t="s">
        <v>1750</v>
      </c>
      <c r="G723" s="131" t="s">
        <v>343</v>
      </c>
      <c r="H723" s="132">
        <v>1</v>
      </c>
      <c r="I723" s="133"/>
      <c r="J723" s="133"/>
      <c r="K723" s="133">
        <f>ROUND(P723*H723,2)</f>
        <v>0</v>
      </c>
      <c r="L723" s="130" t="s">
        <v>1</v>
      </c>
      <c r="M723" s="26"/>
      <c r="N723" s="134" t="s">
        <v>1</v>
      </c>
      <c r="O723" s="135" t="s">
        <v>39</v>
      </c>
      <c r="P723" s="136">
        <f>I723+J723</f>
        <v>0</v>
      </c>
      <c r="Q723" s="136">
        <f>ROUND(I723*H723,2)</f>
        <v>0</v>
      </c>
      <c r="R723" s="136">
        <f>ROUND(J723*H723,2)</f>
        <v>0</v>
      </c>
      <c r="S723" s="137">
        <v>0</v>
      </c>
      <c r="T723" s="137">
        <f>S723*H723</f>
        <v>0</v>
      </c>
      <c r="U723" s="137">
        <v>0</v>
      </c>
      <c r="V723" s="137">
        <f>U723*H723</f>
        <v>0</v>
      </c>
      <c r="W723" s="137">
        <v>0</v>
      </c>
      <c r="X723" s="137">
        <f>W723*H723</f>
        <v>0</v>
      </c>
      <c r="Y723" s="138" t="s">
        <v>1</v>
      </c>
      <c r="AR723" s="139" t="s">
        <v>187</v>
      </c>
      <c r="AT723" s="139" t="s">
        <v>147</v>
      </c>
      <c r="AU723" s="139" t="s">
        <v>84</v>
      </c>
      <c r="AY723" s="14" t="s">
        <v>145</v>
      </c>
      <c r="BE723" s="140">
        <f>IF(O723="základní",K723,0)</f>
        <v>0</v>
      </c>
      <c r="BF723" s="140">
        <f>IF(O723="snížená",K723,0)</f>
        <v>0</v>
      </c>
      <c r="BG723" s="140">
        <f>IF(O723="zákl. přenesená",K723,0)</f>
        <v>0</v>
      </c>
      <c r="BH723" s="140">
        <f>IF(O723="sníž. přenesená",K723,0)</f>
        <v>0</v>
      </c>
      <c r="BI723" s="140">
        <f>IF(O723="nulová",K723,0)</f>
        <v>0</v>
      </c>
      <c r="BJ723" s="14" t="s">
        <v>84</v>
      </c>
      <c r="BK723" s="140">
        <f>ROUND(P723*H723,2)</f>
        <v>0</v>
      </c>
      <c r="BL723" s="14" t="s">
        <v>187</v>
      </c>
      <c r="BM723" s="139" t="s">
        <v>188</v>
      </c>
    </row>
    <row r="724" spans="2:51" s="12" customFormat="1" ht="12">
      <c r="B724" s="141"/>
      <c r="D724" s="142" t="s">
        <v>151</v>
      </c>
      <c r="E724" s="143"/>
      <c r="F724" s="144" t="s">
        <v>1749</v>
      </c>
      <c r="H724" s="143" t="s">
        <v>1</v>
      </c>
      <c r="M724" s="141"/>
      <c r="N724" s="145"/>
      <c r="Y724" s="146"/>
      <c r="AT724" s="143" t="s">
        <v>151</v>
      </c>
      <c r="AU724" s="143" t="s">
        <v>84</v>
      </c>
      <c r="AV724" s="12" t="s">
        <v>84</v>
      </c>
      <c r="AW724" s="12" t="s">
        <v>4</v>
      </c>
      <c r="AX724" s="12" t="s">
        <v>76</v>
      </c>
      <c r="AY724" s="143" t="s">
        <v>145</v>
      </c>
    </row>
    <row r="725" spans="2:65" s="1" customFormat="1" ht="48">
      <c r="B725" s="127"/>
      <c r="C725" s="128"/>
      <c r="D725" s="128" t="s">
        <v>147</v>
      </c>
      <c r="E725" s="129"/>
      <c r="F725" s="130" t="s">
        <v>1751</v>
      </c>
      <c r="G725" s="131" t="s">
        <v>458</v>
      </c>
      <c r="H725" s="132">
        <v>95</v>
      </c>
      <c r="I725" s="133"/>
      <c r="J725" s="133"/>
      <c r="K725" s="133">
        <f aca="true" t="shared" si="271" ref="K725:K754">ROUND(P725*H725,2)</f>
        <v>0</v>
      </c>
      <c r="L725" s="130" t="s">
        <v>1</v>
      </c>
      <c r="M725" s="26"/>
      <c r="N725" s="134" t="s">
        <v>1</v>
      </c>
      <c r="O725" s="135" t="s">
        <v>39</v>
      </c>
      <c r="P725" s="136">
        <f aca="true" t="shared" si="272" ref="P725:P754">I725+J725</f>
        <v>0</v>
      </c>
      <c r="Q725" s="136">
        <f aca="true" t="shared" si="273" ref="Q725:Q754">ROUND(I725*H725,2)</f>
        <v>0</v>
      </c>
      <c r="R725" s="136">
        <f aca="true" t="shared" si="274" ref="R725:R754">ROUND(J725*H725,2)</f>
        <v>0</v>
      </c>
      <c r="S725" s="137">
        <v>0</v>
      </c>
      <c r="T725" s="137">
        <f aca="true" t="shared" si="275" ref="T725:T754">S725*H725</f>
        <v>0</v>
      </c>
      <c r="U725" s="137">
        <v>0</v>
      </c>
      <c r="V725" s="137">
        <f aca="true" t="shared" si="276" ref="V725:V754">U725*H725</f>
        <v>0</v>
      </c>
      <c r="W725" s="137">
        <v>0</v>
      </c>
      <c r="X725" s="137">
        <f aca="true" t="shared" si="277" ref="X725:X754">W725*H725</f>
        <v>0</v>
      </c>
      <c r="Y725" s="138" t="s">
        <v>1</v>
      </c>
      <c r="AR725" s="139" t="s">
        <v>187</v>
      </c>
      <c r="AT725" s="139" t="s">
        <v>147</v>
      </c>
      <c r="AU725" s="139" t="s">
        <v>84</v>
      </c>
      <c r="AY725" s="14" t="s">
        <v>145</v>
      </c>
      <c r="BE725" s="140">
        <f aca="true" t="shared" si="278" ref="BE725:BE754">IF(O725="základní",K725,0)</f>
        <v>0</v>
      </c>
      <c r="BF725" s="140">
        <f aca="true" t="shared" si="279" ref="BF725:BF754">IF(O725="snížená",K725,0)</f>
        <v>0</v>
      </c>
      <c r="BG725" s="140">
        <f aca="true" t="shared" si="280" ref="BG725:BG754">IF(O725="zákl. přenesená",K725,0)</f>
        <v>0</v>
      </c>
      <c r="BH725" s="140">
        <f aca="true" t="shared" si="281" ref="BH725:BH754">IF(O725="sníž. přenesená",K725,0)</f>
        <v>0</v>
      </c>
      <c r="BI725" s="140">
        <f aca="true" t="shared" si="282" ref="BI725:BI754">IF(O725="nulová",K725,0)</f>
        <v>0</v>
      </c>
      <c r="BJ725" s="14" t="s">
        <v>84</v>
      </c>
      <c r="BK725" s="140">
        <f aca="true" t="shared" si="283" ref="BK725:BK754">ROUND(P725*H725,2)</f>
        <v>0</v>
      </c>
      <c r="BL725" s="14" t="s">
        <v>187</v>
      </c>
      <c r="BM725" s="139" t="s">
        <v>188</v>
      </c>
    </row>
    <row r="726" spans="2:65" s="1" customFormat="1" ht="36">
      <c r="B726" s="127"/>
      <c r="C726" s="128"/>
      <c r="D726" s="128" t="s">
        <v>147</v>
      </c>
      <c r="E726" s="129"/>
      <c r="F726" s="130" t="s">
        <v>1752</v>
      </c>
      <c r="G726" s="131" t="s">
        <v>458</v>
      </c>
      <c r="H726" s="132">
        <v>130</v>
      </c>
      <c r="I726" s="133"/>
      <c r="J726" s="133"/>
      <c r="K726" s="133">
        <f t="shared" si="271"/>
        <v>0</v>
      </c>
      <c r="L726" s="130" t="s">
        <v>1</v>
      </c>
      <c r="M726" s="26"/>
      <c r="N726" s="134" t="s">
        <v>1</v>
      </c>
      <c r="O726" s="135" t="s">
        <v>39</v>
      </c>
      <c r="P726" s="136">
        <f t="shared" si="272"/>
        <v>0</v>
      </c>
      <c r="Q726" s="136">
        <f t="shared" si="273"/>
        <v>0</v>
      </c>
      <c r="R726" s="136">
        <f t="shared" si="274"/>
        <v>0</v>
      </c>
      <c r="S726" s="137">
        <v>0</v>
      </c>
      <c r="T726" s="137">
        <f t="shared" si="275"/>
        <v>0</v>
      </c>
      <c r="U726" s="137">
        <v>0</v>
      </c>
      <c r="V726" s="137">
        <f t="shared" si="276"/>
        <v>0</v>
      </c>
      <c r="W726" s="137">
        <v>0</v>
      </c>
      <c r="X726" s="137">
        <f t="shared" si="277"/>
        <v>0</v>
      </c>
      <c r="Y726" s="138" t="s">
        <v>1</v>
      </c>
      <c r="AR726" s="139" t="s">
        <v>187</v>
      </c>
      <c r="AT726" s="139" t="s">
        <v>147</v>
      </c>
      <c r="AU726" s="139" t="s">
        <v>84</v>
      </c>
      <c r="AY726" s="14" t="s">
        <v>145</v>
      </c>
      <c r="BE726" s="140">
        <f t="shared" si="278"/>
        <v>0</v>
      </c>
      <c r="BF726" s="140">
        <f t="shared" si="279"/>
        <v>0</v>
      </c>
      <c r="BG726" s="140">
        <f t="shared" si="280"/>
        <v>0</v>
      </c>
      <c r="BH726" s="140">
        <f t="shared" si="281"/>
        <v>0</v>
      </c>
      <c r="BI726" s="140">
        <f t="shared" si="282"/>
        <v>0</v>
      </c>
      <c r="BJ726" s="14" t="s">
        <v>84</v>
      </c>
      <c r="BK726" s="140">
        <f t="shared" si="283"/>
        <v>0</v>
      </c>
      <c r="BL726" s="14" t="s">
        <v>187</v>
      </c>
      <c r="BM726" s="139" t="s">
        <v>188</v>
      </c>
    </row>
    <row r="727" spans="2:65" s="1" customFormat="1" ht="36">
      <c r="B727" s="127"/>
      <c r="C727" s="128"/>
      <c r="D727" s="128" t="s">
        <v>147</v>
      </c>
      <c r="E727" s="129"/>
      <c r="F727" s="130" t="s">
        <v>1753</v>
      </c>
      <c r="G727" s="131" t="s">
        <v>458</v>
      </c>
      <c r="H727" s="132">
        <v>50</v>
      </c>
      <c r="I727" s="133"/>
      <c r="J727" s="133"/>
      <c r="K727" s="133">
        <f t="shared" si="271"/>
        <v>0</v>
      </c>
      <c r="L727" s="130" t="s">
        <v>1</v>
      </c>
      <c r="M727" s="26"/>
      <c r="N727" s="134" t="s">
        <v>1</v>
      </c>
      <c r="O727" s="135" t="s">
        <v>39</v>
      </c>
      <c r="P727" s="136">
        <f t="shared" si="272"/>
        <v>0</v>
      </c>
      <c r="Q727" s="136">
        <f t="shared" si="273"/>
        <v>0</v>
      </c>
      <c r="R727" s="136">
        <f t="shared" si="274"/>
        <v>0</v>
      </c>
      <c r="S727" s="137">
        <v>0</v>
      </c>
      <c r="T727" s="137">
        <f t="shared" si="275"/>
        <v>0</v>
      </c>
      <c r="U727" s="137">
        <v>0</v>
      </c>
      <c r="V727" s="137">
        <f t="shared" si="276"/>
        <v>0</v>
      </c>
      <c r="W727" s="137">
        <v>0</v>
      </c>
      <c r="X727" s="137">
        <f t="shared" si="277"/>
        <v>0</v>
      </c>
      <c r="Y727" s="138" t="s">
        <v>1</v>
      </c>
      <c r="AR727" s="139" t="s">
        <v>187</v>
      </c>
      <c r="AT727" s="139" t="s">
        <v>147</v>
      </c>
      <c r="AU727" s="139" t="s">
        <v>84</v>
      </c>
      <c r="AY727" s="14" t="s">
        <v>145</v>
      </c>
      <c r="BE727" s="140">
        <f t="shared" si="278"/>
        <v>0</v>
      </c>
      <c r="BF727" s="140">
        <f t="shared" si="279"/>
        <v>0</v>
      </c>
      <c r="BG727" s="140">
        <f t="shared" si="280"/>
        <v>0</v>
      </c>
      <c r="BH727" s="140">
        <f t="shared" si="281"/>
        <v>0</v>
      </c>
      <c r="BI727" s="140">
        <f t="shared" si="282"/>
        <v>0</v>
      </c>
      <c r="BJ727" s="14" t="s">
        <v>84</v>
      </c>
      <c r="BK727" s="140">
        <f t="shared" si="283"/>
        <v>0</v>
      </c>
      <c r="BL727" s="14" t="s">
        <v>187</v>
      </c>
      <c r="BM727" s="139" t="s">
        <v>188</v>
      </c>
    </row>
    <row r="728" spans="2:65" s="1" customFormat="1" ht="16.5" customHeight="1">
      <c r="B728" s="127"/>
      <c r="C728" s="128"/>
      <c r="D728" s="128" t="s">
        <v>147</v>
      </c>
      <c r="E728" s="129"/>
      <c r="F728" s="130" t="s">
        <v>1754</v>
      </c>
      <c r="G728" s="131" t="s">
        <v>458</v>
      </c>
      <c r="H728" s="132">
        <v>700</v>
      </c>
      <c r="I728" s="133"/>
      <c r="J728" s="133"/>
      <c r="K728" s="133">
        <f t="shared" si="271"/>
        <v>0</v>
      </c>
      <c r="L728" s="130" t="s">
        <v>1</v>
      </c>
      <c r="M728" s="26"/>
      <c r="N728" s="134" t="s">
        <v>1</v>
      </c>
      <c r="O728" s="135" t="s">
        <v>39</v>
      </c>
      <c r="P728" s="136">
        <f t="shared" si="272"/>
        <v>0</v>
      </c>
      <c r="Q728" s="136">
        <f t="shared" si="273"/>
        <v>0</v>
      </c>
      <c r="R728" s="136">
        <f t="shared" si="274"/>
        <v>0</v>
      </c>
      <c r="S728" s="137">
        <v>0</v>
      </c>
      <c r="T728" s="137">
        <f t="shared" si="275"/>
        <v>0</v>
      </c>
      <c r="U728" s="137">
        <v>0</v>
      </c>
      <c r="V728" s="137">
        <f t="shared" si="276"/>
        <v>0</v>
      </c>
      <c r="W728" s="137">
        <v>0</v>
      </c>
      <c r="X728" s="137">
        <f t="shared" si="277"/>
        <v>0</v>
      </c>
      <c r="Y728" s="138" t="s">
        <v>1</v>
      </c>
      <c r="AR728" s="139" t="s">
        <v>187</v>
      </c>
      <c r="AT728" s="139" t="s">
        <v>147</v>
      </c>
      <c r="AU728" s="139" t="s">
        <v>84</v>
      </c>
      <c r="AY728" s="14" t="s">
        <v>145</v>
      </c>
      <c r="BE728" s="140">
        <f t="shared" si="278"/>
        <v>0</v>
      </c>
      <c r="BF728" s="140">
        <f t="shared" si="279"/>
        <v>0</v>
      </c>
      <c r="BG728" s="140">
        <f t="shared" si="280"/>
        <v>0</v>
      </c>
      <c r="BH728" s="140">
        <f t="shared" si="281"/>
        <v>0</v>
      </c>
      <c r="BI728" s="140">
        <f t="shared" si="282"/>
        <v>0</v>
      </c>
      <c r="BJ728" s="14" t="s">
        <v>84</v>
      </c>
      <c r="BK728" s="140">
        <f t="shared" si="283"/>
        <v>0</v>
      </c>
      <c r="BL728" s="14" t="s">
        <v>187</v>
      </c>
      <c r="BM728" s="139" t="s">
        <v>188</v>
      </c>
    </row>
    <row r="729" spans="2:65" s="1" customFormat="1" ht="16.5" customHeight="1">
      <c r="B729" s="127"/>
      <c r="C729" s="128"/>
      <c r="D729" s="128" t="s">
        <v>147</v>
      </c>
      <c r="E729" s="129"/>
      <c r="F729" s="130" t="s">
        <v>1755</v>
      </c>
      <c r="G729" s="131" t="s">
        <v>458</v>
      </c>
      <c r="H729" s="132">
        <v>30</v>
      </c>
      <c r="I729" s="133"/>
      <c r="J729" s="133"/>
      <c r="K729" s="133">
        <f t="shared" si="271"/>
        <v>0</v>
      </c>
      <c r="L729" s="130" t="s">
        <v>1</v>
      </c>
      <c r="M729" s="26"/>
      <c r="N729" s="134" t="s">
        <v>1</v>
      </c>
      <c r="O729" s="135" t="s">
        <v>39</v>
      </c>
      <c r="P729" s="136">
        <f t="shared" si="272"/>
        <v>0</v>
      </c>
      <c r="Q729" s="136">
        <f t="shared" si="273"/>
        <v>0</v>
      </c>
      <c r="R729" s="136">
        <f t="shared" si="274"/>
        <v>0</v>
      </c>
      <c r="S729" s="137">
        <v>0</v>
      </c>
      <c r="T729" s="137">
        <f t="shared" si="275"/>
        <v>0</v>
      </c>
      <c r="U729" s="137">
        <v>0</v>
      </c>
      <c r="V729" s="137">
        <f t="shared" si="276"/>
        <v>0</v>
      </c>
      <c r="W729" s="137">
        <v>0</v>
      </c>
      <c r="X729" s="137">
        <f t="shared" si="277"/>
        <v>0</v>
      </c>
      <c r="Y729" s="138" t="s">
        <v>1</v>
      </c>
      <c r="AR729" s="139" t="s">
        <v>187</v>
      </c>
      <c r="AT729" s="139" t="s">
        <v>147</v>
      </c>
      <c r="AU729" s="139" t="s">
        <v>84</v>
      </c>
      <c r="AY729" s="14" t="s">
        <v>145</v>
      </c>
      <c r="BE729" s="140">
        <f t="shared" si="278"/>
        <v>0</v>
      </c>
      <c r="BF729" s="140">
        <f t="shared" si="279"/>
        <v>0</v>
      </c>
      <c r="BG729" s="140">
        <f t="shared" si="280"/>
        <v>0</v>
      </c>
      <c r="BH729" s="140">
        <f t="shared" si="281"/>
        <v>0</v>
      </c>
      <c r="BI729" s="140">
        <f t="shared" si="282"/>
        <v>0</v>
      </c>
      <c r="BJ729" s="14" t="s">
        <v>84</v>
      </c>
      <c r="BK729" s="140">
        <f t="shared" si="283"/>
        <v>0</v>
      </c>
      <c r="BL729" s="14" t="s">
        <v>187</v>
      </c>
      <c r="BM729" s="139" t="s">
        <v>188</v>
      </c>
    </row>
    <row r="730" spans="2:65" s="1" customFormat="1" ht="16.5" customHeight="1">
      <c r="B730" s="127"/>
      <c r="C730" s="128"/>
      <c r="D730" s="128" t="s">
        <v>147</v>
      </c>
      <c r="E730" s="129"/>
      <c r="F730" s="130" t="s">
        <v>1756</v>
      </c>
      <c r="G730" s="131" t="s">
        <v>458</v>
      </c>
      <c r="H730" s="132">
        <v>1780</v>
      </c>
      <c r="I730" s="133"/>
      <c r="J730" s="133"/>
      <c r="K730" s="133">
        <f t="shared" si="271"/>
        <v>0</v>
      </c>
      <c r="L730" s="130" t="s">
        <v>1</v>
      </c>
      <c r="M730" s="26"/>
      <c r="N730" s="134" t="s">
        <v>1</v>
      </c>
      <c r="O730" s="135" t="s">
        <v>39</v>
      </c>
      <c r="P730" s="136">
        <f t="shared" si="272"/>
        <v>0</v>
      </c>
      <c r="Q730" s="136">
        <f t="shared" si="273"/>
        <v>0</v>
      </c>
      <c r="R730" s="136">
        <f t="shared" si="274"/>
        <v>0</v>
      </c>
      <c r="S730" s="137">
        <v>0</v>
      </c>
      <c r="T730" s="137">
        <f t="shared" si="275"/>
        <v>0</v>
      </c>
      <c r="U730" s="137">
        <v>0</v>
      </c>
      <c r="V730" s="137">
        <f t="shared" si="276"/>
        <v>0</v>
      </c>
      <c r="W730" s="137">
        <v>0</v>
      </c>
      <c r="X730" s="137">
        <f t="shared" si="277"/>
        <v>0</v>
      </c>
      <c r="Y730" s="138" t="s">
        <v>1</v>
      </c>
      <c r="AR730" s="139" t="s">
        <v>187</v>
      </c>
      <c r="AT730" s="139" t="s">
        <v>147</v>
      </c>
      <c r="AU730" s="139" t="s">
        <v>84</v>
      </c>
      <c r="AY730" s="14" t="s">
        <v>145</v>
      </c>
      <c r="BE730" s="140">
        <f t="shared" si="278"/>
        <v>0</v>
      </c>
      <c r="BF730" s="140">
        <f t="shared" si="279"/>
        <v>0</v>
      </c>
      <c r="BG730" s="140">
        <f t="shared" si="280"/>
        <v>0</v>
      </c>
      <c r="BH730" s="140">
        <f t="shared" si="281"/>
        <v>0</v>
      </c>
      <c r="BI730" s="140">
        <f t="shared" si="282"/>
        <v>0</v>
      </c>
      <c r="BJ730" s="14" t="s">
        <v>84</v>
      </c>
      <c r="BK730" s="140">
        <f t="shared" si="283"/>
        <v>0</v>
      </c>
      <c r="BL730" s="14" t="s">
        <v>187</v>
      </c>
      <c r="BM730" s="139" t="s">
        <v>188</v>
      </c>
    </row>
    <row r="731" spans="2:65" s="1" customFormat="1" ht="16.5" customHeight="1">
      <c r="B731" s="127"/>
      <c r="C731" s="128"/>
      <c r="D731" s="128" t="s">
        <v>147</v>
      </c>
      <c r="E731" s="129"/>
      <c r="F731" s="130" t="s">
        <v>1757</v>
      </c>
      <c r="G731" s="131" t="s">
        <v>458</v>
      </c>
      <c r="H731" s="132">
        <v>44</v>
      </c>
      <c r="I731" s="133"/>
      <c r="J731" s="133"/>
      <c r="K731" s="133">
        <f t="shared" si="271"/>
        <v>0</v>
      </c>
      <c r="L731" s="130" t="s">
        <v>1</v>
      </c>
      <c r="M731" s="26"/>
      <c r="N731" s="134" t="s">
        <v>1</v>
      </c>
      <c r="O731" s="135" t="s">
        <v>39</v>
      </c>
      <c r="P731" s="136">
        <f t="shared" si="272"/>
        <v>0</v>
      </c>
      <c r="Q731" s="136">
        <f t="shared" si="273"/>
        <v>0</v>
      </c>
      <c r="R731" s="136">
        <f t="shared" si="274"/>
        <v>0</v>
      </c>
      <c r="S731" s="137">
        <v>0</v>
      </c>
      <c r="T731" s="137">
        <f t="shared" si="275"/>
        <v>0</v>
      </c>
      <c r="U731" s="137">
        <v>0</v>
      </c>
      <c r="V731" s="137">
        <f t="shared" si="276"/>
        <v>0</v>
      </c>
      <c r="W731" s="137">
        <v>0</v>
      </c>
      <c r="X731" s="137">
        <f t="shared" si="277"/>
        <v>0</v>
      </c>
      <c r="Y731" s="138" t="s">
        <v>1</v>
      </c>
      <c r="AR731" s="139" t="s">
        <v>187</v>
      </c>
      <c r="AT731" s="139" t="s">
        <v>147</v>
      </c>
      <c r="AU731" s="139" t="s">
        <v>84</v>
      </c>
      <c r="AY731" s="14" t="s">
        <v>145</v>
      </c>
      <c r="BE731" s="140">
        <f t="shared" si="278"/>
        <v>0</v>
      </c>
      <c r="BF731" s="140">
        <f t="shared" si="279"/>
        <v>0</v>
      </c>
      <c r="BG731" s="140">
        <f t="shared" si="280"/>
        <v>0</v>
      </c>
      <c r="BH731" s="140">
        <f t="shared" si="281"/>
        <v>0</v>
      </c>
      <c r="BI731" s="140">
        <f t="shared" si="282"/>
        <v>0</v>
      </c>
      <c r="BJ731" s="14" t="s">
        <v>84</v>
      </c>
      <c r="BK731" s="140">
        <f t="shared" si="283"/>
        <v>0</v>
      </c>
      <c r="BL731" s="14" t="s">
        <v>187</v>
      </c>
      <c r="BM731" s="139" t="s">
        <v>188</v>
      </c>
    </row>
    <row r="732" spans="2:65" s="1" customFormat="1" ht="16.5" customHeight="1">
      <c r="B732" s="127"/>
      <c r="C732" s="128"/>
      <c r="D732" s="128" t="s">
        <v>147</v>
      </c>
      <c r="E732" s="129"/>
      <c r="F732" s="130" t="s">
        <v>1758</v>
      </c>
      <c r="G732" s="131" t="s">
        <v>458</v>
      </c>
      <c r="H732" s="132">
        <v>1270</v>
      </c>
      <c r="I732" s="133"/>
      <c r="J732" s="133"/>
      <c r="K732" s="133">
        <f t="shared" si="271"/>
        <v>0</v>
      </c>
      <c r="L732" s="130" t="s">
        <v>1</v>
      </c>
      <c r="M732" s="26"/>
      <c r="N732" s="134" t="s">
        <v>1</v>
      </c>
      <c r="O732" s="135" t="s">
        <v>39</v>
      </c>
      <c r="P732" s="136">
        <f t="shared" si="272"/>
        <v>0</v>
      </c>
      <c r="Q732" s="136">
        <f t="shared" si="273"/>
        <v>0</v>
      </c>
      <c r="R732" s="136">
        <f t="shared" si="274"/>
        <v>0</v>
      </c>
      <c r="S732" s="137">
        <v>0</v>
      </c>
      <c r="T732" s="137">
        <f t="shared" si="275"/>
        <v>0</v>
      </c>
      <c r="U732" s="137">
        <v>0</v>
      </c>
      <c r="V732" s="137">
        <f t="shared" si="276"/>
        <v>0</v>
      </c>
      <c r="W732" s="137">
        <v>0</v>
      </c>
      <c r="X732" s="137">
        <f t="shared" si="277"/>
        <v>0</v>
      </c>
      <c r="Y732" s="138" t="s">
        <v>1</v>
      </c>
      <c r="AR732" s="139" t="s">
        <v>187</v>
      </c>
      <c r="AT732" s="139" t="s">
        <v>147</v>
      </c>
      <c r="AU732" s="139" t="s">
        <v>84</v>
      </c>
      <c r="AY732" s="14" t="s">
        <v>145</v>
      </c>
      <c r="BE732" s="140">
        <f t="shared" si="278"/>
        <v>0</v>
      </c>
      <c r="BF732" s="140">
        <f t="shared" si="279"/>
        <v>0</v>
      </c>
      <c r="BG732" s="140">
        <f t="shared" si="280"/>
        <v>0</v>
      </c>
      <c r="BH732" s="140">
        <f t="shared" si="281"/>
        <v>0</v>
      </c>
      <c r="BI732" s="140">
        <f t="shared" si="282"/>
        <v>0</v>
      </c>
      <c r="BJ732" s="14" t="s">
        <v>84</v>
      </c>
      <c r="BK732" s="140">
        <f t="shared" si="283"/>
        <v>0</v>
      </c>
      <c r="BL732" s="14" t="s">
        <v>187</v>
      </c>
      <c r="BM732" s="139" t="s">
        <v>188</v>
      </c>
    </row>
    <row r="733" spans="2:65" s="1" customFormat="1" ht="16.5" customHeight="1">
      <c r="B733" s="127"/>
      <c r="C733" s="128"/>
      <c r="D733" s="128" t="s">
        <v>147</v>
      </c>
      <c r="E733" s="129"/>
      <c r="F733" s="130" t="s">
        <v>1759</v>
      </c>
      <c r="G733" s="131" t="s">
        <v>458</v>
      </c>
      <c r="H733" s="132">
        <v>130</v>
      </c>
      <c r="I733" s="133"/>
      <c r="J733" s="133"/>
      <c r="K733" s="133">
        <f t="shared" si="271"/>
        <v>0</v>
      </c>
      <c r="L733" s="130" t="s">
        <v>1</v>
      </c>
      <c r="M733" s="26"/>
      <c r="N733" s="134" t="s">
        <v>1</v>
      </c>
      <c r="O733" s="135" t="s">
        <v>39</v>
      </c>
      <c r="P733" s="136">
        <f t="shared" si="272"/>
        <v>0</v>
      </c>
      <c r="Q733" s="136">
        <f t="shared" si="273"/>
        <v>0</v>
      </c>
      <c r="R733" s="136">
        <f t="shared" si="274"/>
        <v>0</v>
      </c>
      <c r="S733" s="137">
        <v>0</v>
      </c>
      <c r="T733" s="137">
        <f t="shared" si="275"/>
        <v>0</v>
      </c>
      <c r="U733" s="137">
        <v>0</v>
      </c>
      <c r="V733" s="137">
        <f t="shared" si="276"/>
        <v>0</v>
      </c>
      <c r="W733" s="137">
        <v>0</v>
      </c>
      <c r="X733" s="137">
        <f t="shared" si="277"/>
        <v>0</v>
      </c>
      <c r="Y733" s="138" t="s">
        <v>1</v>
      </c>
      <c r="AR733" s="139" t="s">
        <v>187</v>
      </c>
      <c r="AT733" s="139" t="s">
        <v>147</v>
      </c>
      <c r="AU733" s="139" t="s">
        <v>84</v>
      </c>
      <c r="AY733" s="14" t="s">
        <v>145</v>
      </c>
      <c r="BE733" s="140">
        <f t="shared" si="278"/>
        <v>0</v>
      </c>
      <c r="BF733" s="140">
        <f t="shared" si="279"/>
        <v>0</v>
      </c>
      <c r="BG733" s="140">
        <f t="shared" si="280"/>
        <v>0</v>
      </c>
      <c r="BH733" s="140">
        <f t="shared" si="281"/>
        <v>0</v>
      </c>
      <c r="BI733" s="140">
        <f t="shared" si="282"/>
        <v>0</v>
      </c>
      <c r="BJ733" s="14" t="s">
        <v>84</v>
      </c>
      <c r="BK733" s="140">
        <f t="shared" si="283"/>
        <v>0</v>
      </c>
      <c r="BL733" s="14" t="s">
        <v>187</v>
      </c>
      <c r="BM733" s="139" t="s">
        <v>188</v>
      </c>
    </row>
    <row r="734" spans="2:65" s="1" customFormat="1" ht="16.5" customHeight="1">
      <c r="B734" s="127"/>
      <c r="C734" s="128"/>
      <c r="D734" s="128" t="s">
        <v>147</v>
      </c>
      <c r="E734" s="129"/>
      <c r="F734" s="130" t="s">
        <v>1760</v>
      </c>
      <c r="G734" s="131" t="s">
        <v>458</v>
      </c>
      <c r="H734" s="132">
        <v>300</v>
      </c>
      <c r="I734" s="133"/>
      <c r="J734" s="133"/>
      <c r="K734" s="133">
        <f t="shared" si="271"/>
        <v>0</v>
      </c>
      <c r="L734" s="130" t="s">
        <v>1</v>
      </c>
      <c r="M734" s="26"/>
      <c r="N734" s="134" t="s">
        <v>1</v>
      </c>
      <c r="O734" s="135" t="s">
        <v>39</v>
      </c>
      <c r="P734" s="136">
        <f t="shared" si="272"/>
        <v>0</v>
      </c>
      <c r="Q734" s="136">
        <f t="shared" si="273"/>
        <v>0</v>
      </c>
      <c r="R734" s="136">
        <f t="shared" si="274"/>
        <v>0</v>
      </c>
      <c r="S734" s="137">
        <v>0</v>
      </c>
      <c r="T734" s="137">
        <f t="shared" si="275"/>
        <v>0</v>
      </c>
      <c r="U734" s="137">
        <v>0</v>
      </c>
      <c r="V734" s="137">
        <f t="shared" si="276"/>
        <v>0</v>
      </c>
      <c r="W734" s="137">
        <v>0</v>
      </c>
      <c r="X734" s="137">
        <f t="shared" si="277"/>
        <v>0</v>
      </c>
      <c r="Y734" s="138" t="s">
        <v>1</v>
      </c>
      <c r="AR734" s="139" t="s">
        <v>187</v>
      </c>
      <c r="AT734" s="139" t="s">
        <v>147</v>
      </c>
      <c r="AU734" s="139" t="s">
        <v>84</v>
      </c>
      <c r="AY734" s="14" t="s">
        <v>145</v>
      </c>
      <c r="BE734" s="140">
        <f t="shared" si="278"/>
        <v>0</v>
      </c>
      <c r="BF734" s="140">
        <f t="shared" si="279"/>
        <v>0</v>
      </c>
      <c r="BG734" s="140">
        <f t="shared" si="280"/>
        <v>0</v>
      </c>
      <c r="BH734" s="140">
        <f t="shared" si="281"/>
        <v>0</v>
      </c>
      <c r="BI734" s="140">
        <f t="shared" si="282"/>
        <v>0</v>
      </c>
      <c r="BJ734" s="14" t="s">
        <v>84</v>
      </c>
      <c r="BK734" s="140">
        <f t="shared" si="283"/>
        <v>0</v>
      </c>
      <c r="BL734" s="14" t="s">
        <v>187</v>
      </c>
      <c r="BM734" s="139" t="s">
        <v>188</v>
      </c>
    </row>
    <row r="735" spans="2:65" s="1" customFormat="1" ht="16.5" customHeight="1">
      <c r="B735" s="127"/>
      <c r="C735" s="128"/>
      <c r="D735" s="128" t="s">
        <v>147</v>
      </c>
      <c r="E735" s="129"/>
      <c r="F735" s="130" t="s">
        <v>1761</v>
      </c>
      <c r="G735" s="131" t="s">
        <v>458</v>
      </c>
      <c r="H735" s="132">
        <v>100</v>
      </c>
      <c r="I735" s="133"/>
      <c r="J735" s="133"/>
      <c r="K735" s="133">
        <f t="shared" si="271"/>
        <v>0</v>
      </c>
      <c r="L735" s="130" t="s">
        <v>1</v>
      </c>
      <c r="M735" s="26"/>
      <c r="N735" s="134" t="s">
        <v>1</v>
      </c>
      <c r="O735" s="135" t="s">
        <v>39</v>
      </c>
      <c r="P735" s="136">
        <f t="shared" si="272"/>
        <v>0</v>
      </c>
      <c r="Q735" s="136">
        <f t="shared" si="273"/>
        <v>0</v>
      </c>
      <c r="R735" s="136">
        <f t="shared" si="274"/>
        <v>0</v>
      </c>
      <c r="S735" s="137">
        <v>0</v>
      </c>
      <c r="T735" s="137">
        <f t="shared" si="275"/>
        <v>0</v>
      </c>
      <c r="U735" s="137">
        <v>0</v>
      </c>
      <c r="V735" s="137">
        <f t="shared" si="276"/>
        <v>0</v>
      </c>
      <c r="W735" s="137">
        <v>0</v>
      </c>
      <c r="X735" s="137">
        <f t="shared" si="277"/>
        <v>0</v>
      </c>
      <c r="Y735" s="138" t="s">
        <v>1</v>
      </c>
      <c r="AR735" s="139" t="s">
        <v>187</v>
      </c>
      <c r="AT735" s="139" t="s">
        <v>147</v>
      </c>
      <c r="AU735" s="139" t="s">
        <v>84</v>
      </c>
      <c r="AY735" s="14" t="s">
        <v>145</v>
      </c>
      <c r="BE735" s="140">
        <f t="shared" si="278"/>
        <v>0</v>
      </c>
      <c r="BF735" s="140">
        <f t="shared" si="279"/>
        <v>0</v>
      </c>
      <c r="BG735" s="140">
        <f t="shared" si="280"/>
        <v>0</v>
      </c>
      <c r="BH735" s="140">
        <f t="shared" si="281"/>
        <v>0</v>
      </c>
      <c r="BI735" s="140">
        <f t="shared" si="282"/>
        <v>0</v>
      </c>
      <c r="BJ735" s="14" t="s">
        <v>84</v>
      </c>
      <c r="BK735" s="140">
        <f t="shared" si="283"/>
        <v>0</v>
      </c>
      <c r="BL735" s="14" t="s">
        <v>187</v>
      </c>
      <c r="BM735" s="139" t="s">
        <v>188</v>
      </c>
    </row>
    <row r="736" spans="2:65" s="1" customFormat="1" ht="16.5" customHeight="1">
      <c r="B736" s="127"/>
      <c r="C736" s="128"/>
      <c r="D736" s="128" t="s">
        <v>147</v>
      </c>
      <c r="E736" s="129"/>
      <c r="F736" s="130" t="s">
        <v>1762</v>
      </c>
      <c r="G736" s="131" t="s">
        <v>458</v>
      </c>
      <c r="H736" s="132">
        <v>30</v>
      </c>
      <c r="I736" s="133"/>
      <c r="J736" s="133"/>
      <c r="K736" s="133">
        <f t="shared" si="271"/>
        <v>0</v>
      </c>
      <c r="L736" s="130" t="s">
        <v>1</v>
      </c>
      <c r="M736" s="26"/>
      <c r="N736" s="134" t="s">
        <v>1</v>
      </c>
      <c r="O736" s="135" t="s">
        <v>39</v>
      </c>
      <c r="P736" s="136">
        <f t="shared" si="272"/>
        <v>0</v>
      </c>
      <c r="Q736" s="136">
        <f t="shared" si="273"/>
        <v>0</v>
      </c>
      <c r="R736" s="136">
        <f t="shared" si="274"/>
        <v>0</v>
      </c>
      <c r="S736" s="137">
        <v>0</v>
      </c>
      <c r="T736" s="137">
        <f t="shared" si="275"/>
        <v>0</v>
      </c>
      <c r="U736" s="137">
        <v>0</v>
      </c>
      <c r="V736" s="137">
        <f t="shared" si="276"/>
        <v>0</v>
      </c>
      <c r="W736" s="137">
        <v>0</v>
      </c>
      <c r="X736" s="137">
        <f t="shared" si="277"/>
        <v>0</v>
      </c>
      <c r="Y736" s="138" t="s">
        <v>1</v>
      </c>
      <c r="AR736" s="139" t="s">
        <v>187</v>
      </c>
      <c r="AT736" s="139" t="s">
        <v>147</v>
      </c>
      <c r="AU736" s="139" t="s">
        <v>84</v>
      </c>
      <c r="AY736" s="14" t="s">
        <v>145</v>
      </c>
      <c r="BE736" s="140">
        <f t="shared" si="278"/>
        <v>0</v>
      </c>
      <c r="BF736" s="140">
        <f t="shared" si="279"/>
        <v>0</v>
      </c>
      <c r="BG736" s="140">
        <f t="shared" si="280"/>
        <v>0</v>
      </c>
      <c r="BH736" s="140">
        <f t="shared" si="281"/>
        <v>0</v>
      </c>
      <c r="BI736" s="140">
        <f t="shared" si="282"/>
        <v>0</v>
      </c>
      <c r="BJ736" s="14" t="s">
        <v>84</v>
      </c>
      <c r="BK736" s="140">
        <f t="shared" si="283"/>
        <v>0</v>
      </c>
      <c r="BL736" s="14" t="s">
        <v>187</v>
      </c>
      <c r="BM736" s="139" t="s">
        <v>188</v>
      </c>
    </row>
    <row r="737" spans="2:65" s="1" customFormat="1" ht="16.5" customHeight="1">
      <c r="B737" s="127"/>
      <c r="C737" s="128"/>
      <c r="D737" s="128" t="s">
        <v>147</v>
      </c>
      <c r="E737" s="129"/>
      <c r="F737" s="130" t="s">
        <v>1763</v>
      </c>
      <c r="G737" s="131" t="s">
        <v>458</v>
      </c>
      <c r="H737" s="132">
        <v>265</v>
      </c>
      <c r="I737" s="133"/>
      <c r="J737" s="133"/>
      <c r="K737" s="133">
        <f t="shared" si="271"/>
        <v>0</v>
      </c>
      <c r="L737" s="130" t="s">
        <v>1</v>
      </c>
      <c r="M737" s="26"/>
      <c r="N737" s="134" t="s">
        <v>1</v>
      </c>
      <c r="O737" s="135" t="s">
        <v>39</v>
      </c>
      <c r="P737" s="136">
        <f t="shared" si="272"/>
        <v>0</v>
      </c>
      <c r="Q737" s="136">
        <f t="shared" si="273"/>
        <v>0</v>
      </c>
      <c r="R737" s="136">
        <f t="shared" si="274"/>
        <v>0</v>
      </c>
      <c r="S737" s="137">
        <v>0</v>
      </c>
      <c r="T737" s="137">
        <f t="shared" si="275"/>
        <v>0</v>
      </c>
      <c r="U737" s="137">
        <v>0</v>
      </c>
      <c r="V737" s="137">
        <f t="shared" si="276"/>
        <v>0</v>
      </c>
      <c r="W737" s="137">
        <v>0</v>
      </c>
      <c r="X737" s="137">
        <f t="shared" si="277"/>
        <v>0</v>
      </c>
      <c r="Y737" s="138" t="s">
        <v>1</v>
      </c>
      <c r="AR737" s="139" t="s">
        <v>187</v>
      </c>
      <c r="AT737" s="139" t="s">
        <v>147</v>
      </c>
      <c r="AU737" s="139" t="s">
        <v>84</v>
      </c>
      <c r="AY737" s="14" t="s">
        <v>145</v>
      </c>
      <c r="BE737" s="140">
        <f t="shared" si="278"/>
        <v>0</v>
      </c>
      <c r="BF737" s="140">
        <f t="shared" si="279"/>
        <v>0</v>
      </c>
      <c r="BG737" s="140">
        <f t="shared" si="280"/>
        <v>0</v>
      </c>
      <c r="BH737" s="140">
        <f t="shared" si="281"/>
        <v>0</v>
      </c>
      <c r="BI737" s="140">
        <f t="shared" si="282"/>
        <v>0</v>
      </c>
      <c r="BJ737" s="14" t="s">
        <v>84</v>
      </c>
      <c r="BK737" s="140">
        <f t="shared" si="283"/>
        <v>0</v>
      </c>
      <c r="BL737" s="14" t="s">
        <v>187</v>
      </c>
      <c r="BM737" s="139" t="s">
        <v>188</v>
      </c>
    </row>
    <row r="738" spans="2:65" s="1" customFormat="1" ht="16.5" customHeight="1">
      <c r="B738" s="127"/>
      <c r="C738" s="128"/>
      <c r="D738" s="128" t="s">
        <v>147</v>
      </c>
      <c r="E738" s="129"/>
      <c r="F738" s="130" t="s">
        <v>1764</v>
      </c>
      <c r="G738" s="131" t="s">
        <v>458</v>
      </c>
      <c r="H738" s="132">
        <v>1340</v>
      </c>
      <c r="I738" s="133"/>
      <c r="J738" s="133"/>
      <c r="K738" s="133">
        <f t="shared" si="271"/>
        <v>0</v>
      </c>
      <c r="L738" s="130" t="s">
        <v>1</v>
      </c>
      <c r="M738" s="26"/>
      <c r="N738" s="134" t="s">
        <v>1</v>
      </c>
      <c r="O738" s="135" t="s">
        <v>39</v>
      </c>
      <c r="P738" s="136">
        <f t="shared" si="272"/>
        <v>0</v>
      </c>
      <c r="Q738" s="136">
        <f t="shared" si="273"/>
        <v>0</v>
      </c>
      <c r="R738" s="136">
        <f t="shared" si="274"/>
        <v>0</v>
      </c>
      <c r="S738" s="137">
        <v>0</v>
      </c>
      <c r="T738" s="137">
        <f t="shared" si="275"/>
        <v>0</v>
      </c>
      <c r="U738" s="137">
        <v>0</v>
      </c>
      <c r="V738" s="137">
        <f t="shared" si="276"/>
        <v>0</v>
      </c>
      <c r="W738" s="137">
        <v>0</v>
      </c>
      <c r="X738" s="137">
        <f t="shared" si="277"/>
        <v>0</v>
      </c>
      <c r="Y738" s="138" t="s">
        <v>1</v>
      </c>
      <c r="AR738" s="139" t="s">
        <v>187</v>
      </c>
      <c r="AT738" s="139" t="s">
        <v>147</v>
      </c>
      <c r="AU738" s="139" t="s">
        <v>84</v>
      </c>
      <c r="AY738" s="14" t="s">
        <v>145</v>
      </c>
      <c r="BE738" s="140">
        <f t="shared" si="278"/>
        <v>0</v>
      </c>
      <c r="BF738" s="140">
        <f t="shared" si="279"/>
        <v>0</v>
      </c>
      <c r="BG738" s="140">
        <f t="shared" si="280"/>
        <v>0</v>
      </c>
      <c r="BH738" s="140">
        <f t="shared" si="281"/>
        <v>0</v>
      </c>
      <c r="BI738" s="140">
        <f t="shared" si="282"/>
        <v>0</v>
      </c>
      <c r="BJ738" s="14" t="s">
        <v>84</v>
      </c>
      <c r="BK738" s="140">
        <f t="shared" si="283"/>
        <v>0</v>
      </c>
      <c r="BL738" s="14" t="s">
        <v>187</v>
      </c>
      <c r="BM738" s="139" t="s">
        <v>188</v>
      </c>
    </row>
    <row r="739" spans="2:65" s="1" customFormat="1" ht="16.5" customHeight="1">
      <c r="B739" s="127"/>
      <c r="C739" s="128"/>
      <c r="D739" s="128" t="s">
        <v>147</v>
      </c>
      <c r="E739" s="129"/>
      <c r="F739" s="130" t="s">
        <v>1765</v>
      </c>
      <c r="G739" s="131" t="s">
        <v>458</v>
      </c>
      <c r="H739" s="132">
        <v>160</v>
      </c>
      <c r="I739" s="133"/>
      <c r="J739" s="133"/>
      <c r="K739" s="133">
        <f t="shared" si="271"/>
        <v>0</v>
      </c>
      <c r="L739" s="130" t="s">
        <v>1</v>
      </c>
      <c r="M739" s="26"/>
      <c r="N739" s="134" t="s">
        <v>1</v>
      </c>
      <c r="O739" s="135" t="s">
        <v>39</v>
      </c>
      <c r="P739" s="136">
        <f t="shared" si="272"/>
        <v>0</v>
      </c>
      <c r="Q739" s="136">
        <f t="shared" si="273"/>
        <v>0</v>
      </c>
      <c r="R739" s="136">
        <f t="shared" si="274"/>
        <v>0</v>
      </c>
      <c r="S739" s="137">
        <v>0</v>
      </c>
      <c r="T739" s="137">
        <f t="shared" si="275"/>
        <v>0</v>
      </c>
      <c r="U739" s="137">
        <v>0</v>
      </c>
      <c r="V739" s="137">
        <f t="shared" si="276"/>
        <v>0</v>
      </c>
      <c r="W739" s="137">
        <v>0</v>
      </c>
      <c r="X739" s="137">
        <f t="shared" si="277"/>
        <v>0</v>
      </c>
      <c r="Y739" s="138" t="s">
        <v>1</v>
      </c>
      <c r="AR739" s="139" t="s">
        <v>187</v>
      </c>
      <c r="AT739" s="139" t="s">
        <v>147</v>
      </c>
      <c r="AU739" s="139" t="s">
        <v>84</v>
      </c>
      <c r="AY739" s="14" t="s">
        <v>145</v>
      </c>
      <c r="BE739" s="140">
        <f t="shared" si="278"/>
        <v>0</v>
      </c>
      <c r="BF739" s="140">
        <f t="shared" si="279"/>
        <v>0</v>
      </c>
      <c r="BG739" s="140">
        <f t="shared" si="280"/>
        <v>0</v>
      </c>
      <c r="BH739" s="140">
        <f t="shared" si="281"/>
        <v>0</v>
      </c>
      <c r="BI739" s="140">
        <f t="shared" si="282"/>
        <v>0</v>
      </c>
      <c r="BJ739" s="14" t="s">
        <v>84</v>
      </c>
      <c r="BK739" s="140">
        <f t="shared" si="283"/>
        <v>0</v>
      </c>
      <c r="BL739" s="14" t="s">
        <v>187</v>
      </c>
      <c r="BM739" s="139" t="s">
        <v>188</v>
      </c>
    </row>
    <row r="740" spans="2:65" s="1" customFormat="1" ht="16.5" customHeight="1">
      <c r="B740" s="127"/>
      <c r="C740" s="128"/>
      <c r="D740" s="128" t="s">
        <v>147</v>
      </c>
      <c r="E740" s="129"/>
      <c r="F740" s="130" t="s">
        <v>1766</v>
      </c>
      <c r="G740" s="131" t="s">
        <v>458</v>
      </c>
      <c r="H740" s="132">
        <v>120</v>
      </c>
      <c r="I740" s="133"/>
      <c r="J740" s="133"/>
      <c r="K740" s="133">
        <f t="shared" si="271"/>
        <v>0</v>
      </c>
      <c r="L740" s="130" t="s">
        <v>1</v>
      </c>
      <c r="M740" s="26"/>
      <c r="N740" s="134" t="s">
        <v>1</v>
      </c>
      <c r="O740" s="135" t="s">
        <v>39</v>
      </c>
      <c r="P740" s="136">
        <f t="shared" si="272"/>
        <v>0</v>
      </c>
      <c r="Q740" s="136">
        <f t="shared" si="273"/>
        <v>0</v>
      </c>
      <c r="R740" s="136">
        <f t="shared" si="274"/>
        <v>0</v>
      </c>
      <c r="S740" s="137">
        <v>0</v>
      </c>
      <c r="T740" s="137">
        <f t="shared" si="275"/>
        <v>0</v>
      </c>
      <c r="U740" s="137">
        <v>0</v>
      </c>
      <c r="V740" s="137">
        <f t="shared" si="276"/>
        <v>0</v>
      </c>
      <c r="W740" s="137">
        <v>0</v>
      </c>
      <c r="X740" s="137">
        <f t="shared" si="277"/>
        <v>0</v>
      </c>
      <c r="Y740" s="138" t="s">
        <v>1</v>
      </c>
      <c r="AR740" s="139" t="s">
        <v>187</v>
      </c>
      <c r="AT740" s="139" t="s">
        <v>147</v>
      </c>
      <c r="AU740" s="139" t="s">
        <v>84</v>
      </c>
      <c r="AY740" s="14" t="s">
        <v>145</v>
      </c>
      <c r="BE740" s="140">
        <f t="shared" si="278"/>
        <v>0</v>
      </c>
      <c r="BF740" s="140">
        <f t="shared" si="279"/>
        <v>0</v>
      </c>
      <c r="BG740" s="140">
        <f t="shared" si="280"/>
        <v>0</v>
      </c>
      <c r="BH740" s="140">
        <f t="shared" si="281"/>
        <v>0</v>
      </c>
      <c r="BI740" s="140">
        <f t="shared" si="282"/>
        <v>0</v>
      </c>
      <c r="BJ740" s="14" t="s">
        <v>84</v>
      </c>
      <c r="BK740" s="140">
        <f t="shared" si="283"/>
        <v>0</v>
      </c>
      <c r="BL740" s="14" t="s">
        <v>187</v>
      </c>
      <c r="BM740" s="139" t="s">
        <v>188</v>
      </c>
    </row>
    <row r="741" spans="2:65" s="1" customFormat="1" ht="16.5" customHeight="1">
      <c r="B741" s="127"/>
      <c r="C741" s="128"/>
      <c r="D741" s="128" t="s">
        <v>147</v>
      </c>
      <c r="E741" s="129"/>
      <c r="F741" s="130" t="s">
        <v>1767</v>
      </c>
      <c r="G741" s="131" t="s">
        <v>458</v>
      </c>
      <c r="H741" s="132">
        <v>120</v>
      </c>
      <c r="I741" s="133"/>
      <c r="J741" s="133"/>
      <c r="K741" s="133">
        <f t="shared" si="271"/>
        <v>0</v>
      </c>
      <c r="L741" s="130" t="s">
        <v>1</v>
      </c>
      <c r="M741" s="26"/>
      <c r="N741" s="134" t="s">
        <v>1</v>
      </c>
      <c r="O741" s="135" t="s">
        <v>39</v>
      </c>
      <c r="P741" s="136">
        <f t="shared" si="272"/>
        <v>0</v>
      </c>
      <c r="Q741" s="136">
        <f t="shared" si="273"/>
        <v>0</v>
      </c>
      <c r="R741" s="136">
        <f t="shared" si="274"/>
        <v>0</v>
      </c>
      <c r="S741" s="137">
        <v>0</v>
      </c>
      <c r="T741" s="137">
        <f t="shared" si="275"/>
        <v>0</v>
      </c>
      <c r="U741" s="137">
        <v>0</v>
      </c>
      <c r="V741" s="137">
        <f t="shared" si="276"/>
        <v>0</v>
      </c>
      <c r="W741" s="137">
        <v>0</v>
      </c>
      <c r="X741" s="137">
        <f t="shared" si="277"/>
        <v>0</v>
      </c>
      <c r="Y741" s="138" t="s">
        <v>1</v>
      </c>
      <c r="AR741" s="139" t="s">
        <v>187</v>
      </c>
      <c r="AT741" s="139" t="s">
        <v>147</v>
      </c>
      <c r="AU741" s="139" t="s">
        <v>84</v>
      </c>
      <c r="AY741" s="14" t="s">
        <v>145</v>
      </c>
      <c r="BE741" s="140">
        <f t="shared" si="278"/>
        <v>0</v>
      </c>
      <c r="BF741" s="140">
        <f t="shared" si="279"/>
        <v>0</v>
      </c>
      <c r="BG741" s="140">
        <f t="shared" si="280"/>
        <v>0</v>
      </c>
      <c r="BH741" s="140">
        <f t="shared" si="281"/>
        <v>0</v>
      </c>
      <c r="BI741" s="140">
        <f t="shared" si="282"/>
        <v>0</v>
      </c>
      <c r="BJ741" s="14" t="s">
        <v>84</v>
      </c>
      <c r="BK741" s="140">
        <f t="shared" si="283"/>
        <v>0</v>
      </c>
      <c r="BL741" s="14" t="s">
        <v>187</v>
      </c>
      <c r="BM741" s="139" t="s">
        <v>188</v>
      </c>
    </row>
    <row r="742" spans="2:65" s="1" customFormat="1" ht="16.5" customHeight="1">
      <c r="B742" s="127"/>
      <c r="C742" s="128"/>
      <c r="D742" s="128" t="s">
        <v>147</v>
      </c>
      <c r="E742" s="129"/>
      <c r="F742" s="130" t="s">
        <v>1768</v>
      </c>
      <c r="G742" s="131" t="s">
        <v>458</v>
      </c>
      <c r="H742" s="132">
        <v>30</v>
      </c>
      <c r="I742" s="133"/>
      <c r="J742" s="133"/>
      <c r="K742" s="133">
        <f t="shared" si="271"/>
        <v>0</v>
      </c>
      <c r="L742" s="130" t="s">
        <v>1</v>
      </c>
      <c r="M742" s="26"/>
      <c r="N742" s="134" t="s">
        <v>1</v>
      </c>
      <c r="O742" s="135" t="s">
        <v>39</v>
      </c>
      <c r="P742" s="136">
        <f t="shared" si="272"/>
        <v>0</v>
      </c>
      <c r="Q742" s="136">
        <f t="shared" si="273"/>
        <v>0</v>
      </c>
      <c r="R742" s="136">
        <f t="shared" si="274"/>
        <v>0</v>
      </c>
      <c r="S742" s="137">
        <v>0</v>
      </c>
      <c r="T742" s="137">
        <f t="shared" si="275"/>
        <v>0</v>
      </c>
      <c r="U742" s="137">
        <v>0</v>
      </c>
      <c r="V742" s="137">
        <f t="shared" si="276"/>
        <v>0</v>
      </c>
      <c r="W742" s="137">
        <v>0</v>
      </c>
      <c r="X742" s="137">
        <f t="shared" si="277"/>
        <v>0</v>
      </c>
      <c r="Y742" s="138" t="s">
        <v>1</v>
      </c>
      <c r="AR742" s="139" t="s">
        <v>187</v>
      </c>
      <c r="AT742" s="139" t="s">
        <v>147</v>
      </c>
      <c r="AU742" s="139" t="s">
        <v>84</v>
      </c>
      <c r="AY742" s="14" t="s">
        <v>145</v>
      </c>
      <c r="BE742" s="140">
        <f t="shared" si="278"/>
        <v>0</v>
      </c>
      <c r="BF742" s="140">
        <f t="shared" si="279"/>
        <v>0</v>
      </c>
      <c r="BG742" s="140">
        <f t="shared" si="280"/>
        <v>0</v>
      </c>
      <c r="BH742" s="140">
        <f t="shared" si="281"/>
        <v>0</v>
      </c>
      <c r="BI742" s="140">
        <f t="shared" si="282"/>
        <v>0</v>
      </c>
      <c r="BJ742" s="14" t="s">
        <v>84</v>
      </c>
      <c r="BK742" s="140">
        <f t="shared" si="283"/>
        <v>0</v>
      </c>
      <c r="BL742" s="14" t="s">
        <v>187</v>
      </c>
      <c r="BM742" s="139" t="s">
        <v>188</v>
      </c>
    </row>
    <row r="743" spans="2:65" s="1" customFormat="1" ht="16.5" customHeight="1">
      <c r="B743" s="127"/>
      <c r="C743" s="128"/>
      <c r="D743" s="128" t="s">
        <v>147</v>
      </c>
      <c r="E743" s="129"/>
      <c r="F743" s="130" t="s">
        <v>1769</v>
      </c>
      <c r="G743" s="131" t="s">
        <v>458</v>
      </c>
      <c r="H743" s="132">
        <v>760</v>
      </c>
      <c r="I743" s="133"/>
      <c r="J743" s="133"/>
      <c r="K743" s="133">
        <f t="shared" si="271"/>
        <v>0</v>
      </c>
      <c r="L743" s="130" t="s">
        <v>1</v>
      </c>
      <c r="M743" s="26"/>
      <c r="N743" s="134" t="s">
        <v>1</v>
      </c>
      <c r="O743" s="135" t="s">
        <v>39</v>
      </c>
      <c r="P743" s="136">
        <f t="shared" si="272"/>
        <v>0</v>
      </c>
      <c r="Q743" s="136">
        <f t="shared" si="273"/>
        <v>0</v>
      </c>
      <c r="R743" s="136">
        <f t="shared" si="274"/>
        <v>0</v>
      </c>
      <c r="S743" s="137">
        <v>0</v>
      </c>
      <c r="T743" s="137">
        <f t="shared" si="275"/>
        <v>0</v>
      </c>
      <c r="U743" s="137">
        <v>0</v>
      </c>
      <c r="V743" s="137">
        <f t="shared" si="276"/>
        <v>0</v>
      </c>
      <c r="W743" s="137">
        <v>0</v>
      </c>
      <c r="X743" s="137">
        <f t="shared" si="277"/>
        <v>0</v>
      </c>
      <c r="Y743" s="138" t="s">
        <v>1</v>
      </c>
      <c r="AR743" s="139" t="s">
        <v>187</v>
      </c>
      <c r="AT743" s="139" t="s">
        <v>147</v>
      </c>
      <c r="AU743" s="139" t="s">
        <v>84</v>
      </c>
      <c r="AY743" s="14" t="s">
        <v>145</v>
      </c>
      <c r="BE743" s="140">
        <f t="shared" si="278"/>
        <v>0</v>
      </c>
      <c r="BF743" s="140">
        <f t="shared" si="279"/>
        <v>0</v>
      </c>
      <c r="BG743" s="140">
        <f t="shared" si="280"/>
        <v>0</v>
      </c>
      <c r="BH743" s="140">
        <f t="shared" si="281"/>
        <v>0</v>
      </c>
      <c r="BI743" s="140">
        <f t="shared" si="282"/>
        <v>0</v>
      </c>
      <c r="BJ743" s="14" t="s">
        <v>84</v>
      </c>
      <c r="BK743" s="140">
        <f t="shared" si="283"/>
        <v>0</v>
      </c>
      <c r="BL743" s="14" t="s">
        <v>187</v>
      </c>
      <c r="BM743" s="139" t="s">
        <v>188</v>
      </c>
    </row>
    <row r="744" spans="2:65" s="1" customFormat="1" ht="16.5" customHeight="1">
      <c r="B744" s="127"/>
      <c r="C744" s="128"/>
      <c r="D744" s="128" t="s">
        <v>147</v>
      </c>
      <c r="E744" s="129"/>
      <c r="F744" s="130" t="s">
        <v>1770</v>
      </c>
      <c r="G744" s="131" t="s">
        <v>458</v>
      </c>
      <c r="H744" s="132">
        <v>1120</v>
      </c>
      <c r="I744" s="133"/>
      <c r="J744" s="133"/>
      <c r="K744" s="133">
        <f t="shared" si="271"/>
        <v>0</v>
      </c>
      <c r="L744" s="130" t="s">
        <v>1</v>
      </c>
      <c r="M744" s="26"/>
      <c r="N744" s="134" t="s">
        <v>1</v>
      </c>
      <c r="O744" s="135" t="s">
        <v>39</v>
      </c>
      <c r="P744" s="136">
        <f t="shared" si="272"/>
        <v>0</v>
      </c>
      <c r="Q744" s="136">
        <f t="shared" si="273"/>
        <v>0</v>
      </c>
      <c r="R744" s="136">
        <f t="shared" si="274"/>
        <v>0</v>
      </c>
      <c r="S744" s="137">
        <v>0</v>
      </c>
      <c r="T744" s="137">
        <f t="shared" si="275"/>
        <v>0</v>
      </c>
      <c r="U744" s="137">
        <v>0</v>
      </c>
      <c r="V744" s="137">
        <f t="shared" si="276"/>
        <v>0</v>
      </c>
      <c r="W744" s="137">
        <v>0</v>
      </c>
      <c r="X744" s="137">
        <f t="shared" si="277"/>
        <v>0</v>
      </c>
      <c r="Y744" s="138" t="s">
        <v>1</v>
      </c>
      <c r="AR744" s="139" t="s">
        <v>187</v>
      </c>
      <c r="AT744" s="139" t="s">
        <v>147</v>
      </c>
      <c r="AU744" s="139" t="s">
        <v>84</v>
      </c>
      <c r="AY744" s="14" t="s">
        <v>145</v>
      </c>
      <c r="BE744" s="140">
        <f t="shared" si="278"/>
        <v>0</v>
      </c>
      <c r="BF744" s="140">
        <f t="shared" si="279"/>
        <v>0</v>
      </c>
      <c r="BG744" s="140">
        <f t="shared" si="280"/>
        <v>0</v>
      </c>
      <c r="BH744" s="140">
        <f t="shared" si="281"/>
        <v>0</v>
      </c>
      <c r="BI744" s="140">
        <f t="shared" si="282"/>
        <v>0</v>
      </c>
      <c r="BJ744" s="14" t="s">
        <v>84</v>
      </c>
      <c r="BK744" s="140">
        <f t="shared" si="283"/>
        <v>0</v>
      </c>
      <c r="BL744" s="14" t="s">
        <v>187</v>
      </c>
      <c r="BM744" s="139" t="s">
        <v>188</v>
      </c>
    </row>
    <row r="745" spans="2:65" s="1" customFormat="1" ht="16.5" customHeight="1">
      <c r="B745" s="127"/>
      <c r="C745" s="128"/>
      <c r="D745" s="128" t="s">
        <v>147</v>
      </c>
      <c r="E745" s="129"/>
      <c r="F745" s="130" t="s">
        <v>1771</v>
      </c>
      <c r="G745" s="131" t="s">
        <v>458</v>
      </c>
      <c r="H745" s="132">
        <v>40</v>
      </c>
      <c r="I745" s="133"/>
      <c r="J745" s="133"/>
      <c r="K745" s="133">
        <f t="shared" si="271"/>
        <v>0</v>
      </c>
      <c r="L745" s="130" t="s">
        <v>1</v>
      </c>
      <c r="M745" s="26"/>
      <c r="N745" s="134" t="s">
        <v>1</v>
      </c>
      <c r="O745" s="135" t="s">
        <v>39</v>
      </c>
      <c r="P745" s="136">
        <f t="shared" si="272"/>
        <v>0</v>
      </c>
      <c r="Q745" s="136">
        <f t="shared" si="273"/>
        <v>0</v>
      </c>
      <c r="R745" s="136">
        <f t="shared" si="274"/>
        <v>0</v>
      </c>
      <c r="S745" s="137">
        <v>0</v>
      </c>
      <c r="T745" s="137">
        <f t="shared" si="275"/>
        <v>0</v>
      </c>
      <c r="U745" s="137">
        <v>0</v>
      </c>
      <c r="V745" s="137">
        <f t="shared" si="276"/>
        <v>0</v>
      </c>
      <c r="W745" s="137">
        <v>0</v>
      </c>
      <c r="X745" s="137">
        <f t="shared" si="277"/>
        <v>0</v>
      </c>
      <c r="Y745" s="138" t="s">
        <v>1</v>
      </c>
      <c r="AR745" s="139" t="s">
        <v>187</v>
      </c>
      <c r="AT745" s="139" t="s">
        <v>147</v>
      </c>
      <c r="AU745" s="139" t="s">
        <v>84</v>
      </c>
      <c r="AY745" s="14" t="s">
        <v>145</v>
      </c>
      <c r="BE745" s="140">
        <f t="shared" si="278"/>
        <v>0</v>
      </c>
      <c r="BF745" s="140">
        <f t="shared" si="279"/>
        <v>0</v>
      </c>
      <c r="BG745" s="140">
        <f t="shared" si="280"/>
        <v>0</v>
      </c>
      <c r="BH745" s="140">
        <f t="shared" si="281"/>
        <v>0</v>
      </c>
      <c r="BI745" s="140">
        <f t="shared" si="282"/>
        <v>0</v>
      </c>
      <c r="BJ745" s="14" t="s">
        <v>84</v>
      </c>
      <c r="BK745" s="140">
        <f t="shared" si="283"/>
        <v>0</v>
      </c>
      <c r="BL745" s="14" t="s">
        <v>187</v>
      </c>
      <c r="BM745" s="139" t="s">
        <v>188</v>
      </c>
    </row>
    <row r="746" spans="2:65" s="1" customFormat="1" ht="16.5" customHeight="1">
      <c r="B746" s="127"/>
      <c r="C746" s="128"/>
      <c r="D746" s="128" t="s">
        <v>147</v>
      </c>
      <c r="E746" s="129"/>
      <c r="F746" s="130" t="s">
        <v>1772</v>
      </c>
      <c r="G746" s="131" t="s">
        <v>458</v>
      </c>
      <c r="H746" s="132">
        <v>150</v>
      </c>
      <c r="I746" s="133"/>
      <c r="J746" s="133"/>
      <c r="K746" s="133">
        <f t="shared" si="271"/>
        <v>0</v>
      </c>
      <c r="L746" s="130" t="s">
        <v>1</v>
      </c>
      <c r="M746" s="26"/>
      <c r="N746" s="134" t="s">
        <v>1</v>
      </c>
      <c r="O746" s="135" t="s">
        <v>39</v>
      </c>
      <c r="P746" s="136">
        <f t="shared" si="272"/>
        <v>0</v>
      </c>
      <c r="Q746" s="136">
        <f t="shared" si="273"/>
        <v>0</v>
      </c>
      <c r="R746" s="136">
        <f t="shared" si="274"/>
        <v>0</v>
      </c>
      <c r="S746" s="137">
        <v>0</v>
      </c>
      <c r="T746" s="137">
        <f t="shared" si="275"/>
        <v>0</v>
      </c>
      <c r="U746" s="137">
        <v>0</v>
      </c>
      <c r="V746" s="137">
        <f t="shared" si="276"/>
        <v>0</v>
      </c>
      <c r="W746" s="137">
        <v>0</v>
      </c>
      <c r="X746" s="137">
        <f t="shared" si="277"/>
        <v>0</v>
      </c>
      <c r="Y746" s="138" t="s">
        <v>1</v>
      </c>
      <c r="AR746" s="139" t="s">
        <v>187</v>
      </c>
      <c r="AT746" s="139" t="s">
        <v>147</v>
      </c>
      <c r="AU746" s="139" t="s">
        <v>84</v>
      </c>
      <c r="AY746" s="14" t="s">
        <v>145</v>
      </c>
      <c r="BE746" s="140">
        <f t="shared" si="278"/>
        <v>0</v>
      </c>
      <c r="BF746" s="140">
        <f t="shared" si="279"/>
        <v>0</v>
      </c>
      <c r="BG746" s="140">
        <f t="shared" si="280"/>
        <v>0</v>
      </c>
      <c r="BH746" s="140">
        <f t="shared" si="281"/>
        <v>0</v>
      </c>
      <c r="BI746" s="140">
        <f t="shared" si="282"/>
        <v>0</v>
      </c>
      <c r="BJ746" s="14" t="s">
        <v>84</v>
      </c>
      <c r="BK746" s="140">
        <f t="shared" si="283"/>
        <v>0</v>
      </c>
      <c r="BL746" s="14" t="s">
        <v>187</v>
      </c>
      <c r="BM746" s="139" t="s">
        <v>188</v>
      </c>
    </row>
    <row r="747" spans="2:65" s="1" customFormat="1" ht="16.5" customHeight="1">
      <c r="B747" s="127"/>
      <c r="C747" s="128"/>
      <c r="D747" s="128" t="s">
        <v>147</v>
      </c>
      <c r="E747" s="129"/>
      <c r="F747" s="130" t="s">
        <v>1773</v>
      </c>
      <c r="G747" s="131" t="s">
        <v>458</v>
      </c>
      <c r="H747" s="132">
        <v>130</v>
      </c>
      <c r="I747" s="133"/>
      <c r="J747" s="133"/>
      <c r="K747" s="133">
        <f t="shared" si="271"/>
        <v>0</v>
      </c>
      <c r="L747" s="130" t="s">
        <v>1</v>
      </c>
      <c r="M747" s="26"/>
      <c r="N747" s="134" t="s">
        <v>1</v>
      </c>
      <c r="O747" s="135" t="s">
        <v>39</v>
      </c>
      <c r="P747" s="136">
        <f t="shared" si="272"/>
        <v>0</v>
      </c>
      <c r="Q747" s="136">
        <f t="shared" si="273"/>
        <v>0</v>
      </c>
      <c r="R747" s="136">
        <f t="shared" si="274"/>
        <v>0</v>
      </c>
      <c r="S747" s="137">
        <v>0</v>
      </c>
      <c r="T747" s="137">
        <f t="shared" si="275"/>
        <v>0</v>
      </c>
      <c r="U747" s="137">
        <v>0</v>
      </c>
      <c r="V747" s="137">
        <f t="shared" si="276"/>
        <v>0</v>
      </c>
      <c r="W747" s="137">
        <v>0</v>
      </c>
      <c r="X747" s="137">
        <f t="shared" si="277"/>
        <v>0</v>
      </c>
      <c r="Y747" s="138" t="s">
        <v>1</v>
      </c>
      <c r="AR747" s="139" t="s">
        <v>187</v>
      </c>
      <c r="AT747" s="139" t="s">
        <v>147</v>
      </c>
      <c r="AU747" s="139" t="s">
        <v>84</v>
      </c>
      <c r="AY747" s="14" t="s">
        <v>145</v>
      </c>
      <c r="BE747" s="140">
        <f t="shared" si="278"/>
        <v>0</v>
      </c>
      <c r="BF747" s="140">
        <f t="shared" si="279"/>
        <v>0</v>
      </c>
      <c r="BG747" s="140">
        <f t="shared" si="280"/>
        <v>0</v>
      </c>
      <c r="BH747" s="140">
        <f t="shared" si="281"/>
        <v>0</v>
      </c>
      <c r="BI747" s="140">
        <f t="shared" si="282"/>
        <v>0</v>
      </c>
      <c r="BJ747" s="14" t="s">
        <v>84</v>
      </c>
      <c r="BK747" s="140">
        <f t="shared" si="283"/>
        <v>0</v>
      </c>
      <c r="BL747" s="14" t="s">
        <v>187</v>
      </c>
      <c r="BM747" s="139" t="s">
        <v>188</v>
      </c>
    </row>
    <row r="748" spans="2:65" s="1" customFormat="1" ht="16.5" customHeight="1">
      <c r="B748" s="127"/>
      <c r="C748" s="128"/>
      <c r="D748" s="128" t="s">
        <v>147</v>
      </c>
      <c r="E748" s="129"/>
      <c r="F748" s="130" t="s">
        <v>1774</v>
      </c>
      <c r="G748" s="131" t="s">
        <v>458</v>
      </c>
      <c r="H748" s="132">
        <v>300</v>
      </c>
      <c r="I748" s="133"/>
      <c r="J748" s="133"/>
      <c r="K748" s="133">
        <f t="shared" si="271"/>
        <v>0</v>
      </c>
      <c r="L748" s="130" t="s">
        <v>1</v>
      </c>
      <c r="M748" s="26"/>
      <c r="N748" s="134" t="s">
        <v>1</v>
      </c>
      <c r="O748" s="135" t="s">
        <v>39</v>
      </c>
      <c r="P748" s="136">
        <f t="shared" si="272"/>
        <v>0</v>
      </c>
      <c r="Q748" s="136">
        <f t="shared" si="273"/>
        <v>0</v>
      </c>
      <c r="R748" s="136">
        <f t="shared" si="274"/>
        <v>0</v>
      </c>
      <c r="S748" s="137">
        <v>0</v>
      </c>
      <c r="T748" s="137">
        <f t="shared" si="275"/>
        <v>0</v>
      </c>
      <c r="U748" s="137">
        <v>0</v>
      </c>
      <c r="V748" s="137">
        <f t="shared" si="276"/>
        <v>0</v>
      </c>
      <c r="W748" s="137">
        <v>0</v>
      </c>
      <c r="X748" s="137">
        <f t="shared" si="277"/>
        <v>0</v>
      </c>
      <c r="Y748" s="138" t="s">
        <v>1</v>
      </c>
      <c r="AR748" s="139" t="s">
        <v>187</v>
      </c>
      <c r="AT748" s="139" t="s">
        <v>147</v>
      </c>
      <c r="AU748" s="139" t="s">
        <v>84</v>
      </c>
      <c r="AY748" s="14" t="s">
        <v>145</v>
      </c>
      <c r="BE748" s="140">
        <f t="shared" si="278"/>
        <v>0</v>
      </c>
      <c r="BF748" s="140">
        <f t="shared" si="279"/>
        <v>0</v>
      </c>
      <c r="BG748" s="140">
        <f t="shared" si="280"/>
        <v>0</v>
      </c>
      <c r="BH748" s="140">
        <f t="shared" si="281"/>
        <v>0</v>
      </c>
      <c r="BI748" s="140">
        <f t="shared" si="282"/>
        <v>0</v>
      </c>
      <c r="BJ748" s="14" t="s">
        <v>84</v>
      </c>
      <c r="BK748" s="140">
        <f t="shared" si="283"/>
        <v>0</v>
      </c>
      <c r="BL748" s="14" t="s">
        <v>187</v>
      </c>
      <c r="BM748" s="139" t="s">
        <v>188</v>
      </c>
    </row>
    <row r="749" spans="2:65" s="1" customFormat="1" ht="16.5" customHeight="1">
      <c r="B749" s="127"/>
      <c r="C749" s="189"/>
      <c r="D749" s="189" t="s">
        <v>147</v>
      </c>
      <c r="E749" s="190"/>
      <c r="F749" s="191" t="s">
        <v>1775</v>
      </c>
      <c r="G749" s="192" t="s">
        <v>244</v>
      </c>
      <c r="H749" s="193">
        <v>5</v>
      </c>
      <c r="I749" s="194"/>
      <c r="J749" s="194"/>
      <c r="K749" s="194">
        <f t="shared" si="271"/>
        <v>0</v>
      </c>
      <c r="L749" s="191" t="s">
        <v>1</v>
      </c>
      <c r="M749" s="26"/>
      <c r="N749" s="134" t="s">
        <v>1</v>
      </c>
      <c r="O749" s="135" t="s">
        <v>39</v>
      </c>
      <c r="P749" s="136">
        <f t="shared" si="272"/>
        <v>0</v>
      </c>
      <c r="Q749" s="136">
        <f t="shared" si="273"/>
        <v>0</v>
      </c>
      <c r="R749" s="136">
        <f t="shared" si="274"/>
        <v>0</v>
      </c>
      <c r="S749" s="137">
        <v>0</v>
      </c>
      <c r="T749" s="137">
        <f t="shared" si="275"/>
        <v>0</v>
      </c>
      <c r="U749" s="137">
        <v>0</v>
      </c>
      <c r="V749" s="137">
        <f t="shared" si="276"/>
        <v>0</v>
      </c>
      <c r="W749" s="137">
        <v>0</v>
      </c>
      <c r="X749" s="137">
        <f t="shared" si="277"/>
        <v>0</v>
      </c>
      <c r="Y749" s="138" t="s">
        <v>1</v>
      </c>
      <c r="AR749" s="139" t="s">
        <v>187</v>
      </c>
      <c r="AT749" s="139" t="s">
        <v>147</v>
      </c>
      <c r="AU749" s="139" t="s">
        <v>84</v>
      </c>
      <c r="AY749" s="14" t="s">
        <v>145</v>
      </c>
      <c r="BE749" s="140">
        <f t="shared" si="278"/>
        <v>0</v>
      </c>
      <c r="BF749" s="140">
        <f t="shared" si="279"/>
        <v>0</v>
      </c>
      <c r="BG749" s="140">
        <f t="shared" si="280"/>
        <v>0</v>
      </c>
      <c r="BH749" s="140">
        <f t="shared" si="281"/>
        <v>0</v>
      </c>
      <c r="BI749" s="140">
        <f t="shared" si="282"/>
        <v>0</v>
      </c>
      <c r="BJ749" s="14" t="s">
        <v>84</v>
      </c>
      <c r="BK749" s="140">
        <f t="shared" si="283"/>
        <v>0</v>
      </c>
      <c r="BL749" s="14" t="s">
        <v>187</v>
      </c>
      <c r="BM749" s="139" t="s">
        <v>188</v>
      </c>
    </row>
    <row r="750" spans="2:65" s="1" customFormat="1" ht="16.5" customHeight="1">
      <c r="B750" s="127"/>
      <c r="C750" s="189"/>
      <c r="D750" s="189" t="s">
        <v>147</v>
      </c>
      <c r="E750" s="190"/>
      <c r="F750" s="191" t="s">
        <v>1776</v>
      </c>
      <c r="G750" s="192" t="s">
        <v>244</v>
      </c>
      <c r="H750" s="193">
        <v>12</v>
      </c>
      <c r="I750" s="194"/>
      <c r="J750" s="194"/>
      <c r="K750" s="194">
        <f t="shared" si="271"/>
        <v>0</v>
      </c>
      <c r="L750" s="191" t="s">
        <v>1</v>
      </c>
      <c r="M750" s="26"/>
      <c r="N750" s="134" t="s">
        <v>1</v>
      </c>
      <c r="O750" s="135" t="s">
        <v>39</v>
      </c>
      <c r="P750" s="136">
        <f t="shared" si="272"/>
        <v>0</v>
      </c>
      <c r="Q750" s="136">
        <f t="shared" si="273"/>
        <v>0</v>
      </c>
      <c r="R750" s="136">
        <f t="shared" si="274"/>
        <v>0</v>
      </c>
      <c r="S750" s="137">
        <v>0</v>
      </c>
      <c r="T750" s="137">
        <f t="shared" si="275"/>
        <v>0</v>
      </c>
      <c r="U750" s="137">
        <v>0</v>
      </c>
      <c r="V750" s="137">
        <f t="shared" si="276"/>
        <v>0</v>
      </c>
      <c r="W750" s="137">
        <v>0</v>
      </c>
      <c r="X750" s="137">
        <f t="shared" si="277"/>
        <v>0</v>
      </c>
      <c r="Y750" s="138" t="s">
        <v>1</v>
      </c>
      <c r="AR750" s="139" t="s">
        <v>187</v>
      </c>
      <c r="AT750" s="139" t="s">
        <v>147</v>
      </c>
      <c r="AU750" s="139" t="s">
        <v>84</v>
      </c>
      <c r="AY750" s="14" t="s">
        <v>145</v>
      </c>
      <c r="BE750" s="140">
        <f t="shared" si="278"/>
        <v>0</v>
      </c>
      <c r="BF750" s="140">
        <f t="shared" si="279"/>
        <v>0</v>
      </c>
      <c r="BG750" s="140">
        <f t="shared" si="280"/>
        <v>0</v>
      </c>
      <c r="BH750" s="140">
        <f t="shared" si="281"/>
        <v>0</v>
      </c>
      <c r="BI750" s="140">
        <f t="shared" si="282"/>
        <v>0</v>
      </c>
      <c r="BJ750" s="14" t="s">
        <v>84</v>
      </c>
      <c r="BK750" s="140">
        <f t="shared" si="283"/>
        <v>0</v>
      </c>
      <c r="BL750" s="14" t="s">
        <v>187</v>
      </c>
      <c r="BM750" s="139" t="s">
        <v>188</v>
      </c>
    </row>
    <row r="751" spans="2:65" s="1" customFormat="1" ht="16.5" customHeight="1">
      <c r="B751" s="127"/>
      <c r="C751" s="128"/>
      <c r="D751" s="128" t="s">
        <v>147</v>
      </c>
      <c r="E751" s="129"/>
      <c r="F751" s="130" t="s">
        <v>1318</v>
      </c>
      <c r="G751" s="131" t="s">
        <v>1002</v>
      </c>
      <c r="H751" s="132">
        <v>1</v>
      </c>
      <c r="I751" s="133"/>
      <c r="J751" s="133"/>
      <c r="K751" s="133">
        <f t="shared" si="271"/>
        <v>0</v>
      </c>
      <c r="L751" s="130" t="s">
        <v>1</v>
      </c>
      <c r="M751" s="26"/>
      <c r="N751" s="134" t="s">
        <v>1</v>
      </c>
      <c r="O751" s="135" t="s">
        <v>39</v>
      </c>
      <c r="P751" s="136">
        <f t="shared" si="272"/>
        <v>0</v>
      </c>
      <c r="Q751" s="136">
        <f t="shared" si="273"/>
        <v>0</v>
      </c>
      <c r="R751" s="136">
        <f t="shared" si="274"/>
        <v>0</v>
      </c>
      <c r="S751" s="137">
        <v>0</v>
      </c>
      <c r="T751" s="137">
        <f t="shared" si="275"/>
        <v>0</v>
      </c>
      <c r="U751" s="137">
        <v>0</v>
      </c>
      <c r="V751" s="137">
        <f t="shared" si="276"/>
        <v>0</v>
      </c>
      <c r="W751" s="137">
        <v>0</v>
      </c>
      <c r="X751" s="137">
        <f t="shared" si="277"/>
        <v>0</v>
      </c>
      <c r="Y751" s="138" t="s">
        <v>1</v>
      </c>
      <c r="AR751" s="139" t="s">
        <v>187</v>
      </c>
      <c r="AT751" s="139" t="s">
        <v>147</v>
      </c>
      <c r="AU751" s="139" t="s">
        <v>84</v>
      </c>
      <c r="AY751" s="14" t="s">
        <v>145</v>
      </c>
      <c r="BE751" s="140">
        <f t="shared" si="278"/>
        <v>0</v>
      </c>
      <c r="BF751" s="140">
        <f t="shared" si="279"/>
        <v>0</v>
      </c>
      <c r="BG751" s="140">
        <f t="shared" si="280"/>
        <v>0</v>
      </c>
      <c r="BH751" s="140">
        <f t="shared" si="281"/>
        <v>0</v>
      </c>
      <c r="BI751" s="140">
        <f t="shared" si="282"/>
        <v>0</v>
      </c>
      <c r="BJ751" s="14" t="s">
        <v>84</v>
      </c>
      <c r="BK751" s="140">
        <f t="shared" si="283"/>
        <v>0</v>
      </c>
      <c r="BL751" s="14" t="s">
        <v>187</v>
      </c>
      <c r="BM751" s="139" t="s">
        <v>188</v>
      </c>
    </row>
    <row r="752" spans="2:65" s="1" customFormat="1" ht="24">
      <c r="B752" s="127"/>
      <c r="C752" s="128"/>
      <c r="D752" s="128" t="s">
        <v>147</v>
      </c>
      <c r="E752" s="129"/>
      <c r="F752" s="130" t="s">
        <v>1054</v>
      </c>
      <c r="G752" s="131" t="s">
        <v>1002</v>
      </c>
      <c r="H752" s="132">
        <v>1</v>
      </c>
      <c r="I752" s="133"/>
      <c r="J752" s="133"/>
      <c r="K752" s="133">
        <f t="shared" si="271"/>
        <v>0</v>
      </c>
      <c r="L752" s="130" t="s">
        <v>1</v>
      </c>
      <c r="M752" s="26"/>
      <c r="N752" s="134" t="s">
        <v>1</v>
      </c>
      <c r="O752" s="135" t="s">
        <v>39</v>
      </c>
      <c r="P752" s="136">
        <f t="shared" si="272"/>
        <v>0</v>
      </c>
      <c r="Q752" s="136">
        <f t="shared" si="273"/>
        <v>0</v>
      </c>
      <c r="R752" s="136">
        <f t="shared" si="274"/>
        <v>0</v>
      </c>
      <c r="S752" s="137">
        <v>0</v>
      </c>
      <c r="T752" s="137">
        <f t="shared" si="275"/>
        <v>0</v>
      </c>
      <c r="U752" s="137">
        <v>0</v>
      </c>
      <c r="V752" s="137">
        <f t="shared" si="276"/>
        <v>0</v>
      </c>
      <c r="W752" s="137">
        <v>0</v>
      </c>
      <c r="X752" s="137">
        <f t="shared" si="277"/>
        <v>0</v>
      </c>
      <c r="Y752" s="138" t="s">
        <v>1</v>
      </c>
      <c r="AR752" s="139" t="s">
        <v>187</v>
      </c>
      <c r="AT752" s="139" t="s">
        <v>147</v>
      </c>
      <c r="AU752" s="139" t="s">
        <v>84</v>
      </c>
      <c r="AY752" s="14" t="s">
        <v>145</v>
      </c>
      <c r="BE752" s="140">
        <f t="shared" si="278"/>
        <v>0</v>
      </c>
      <c r="BF752" s="140">
        <f t="shared" si="279"/>
        <v>0</v>
      </c>
      <c r="BG752" s="140">
        <f t="shared" si="280"/>
        <v>0</v>
      </c>
      <c r="BH752" s="140">
        <f t="shared" si="281"/>
        <v>0</v>
      </c>
      <c r="BI752" s="140">
        <f t="shared" si="282"/>
        <v>0</v>
      </c>
      <c r="BJ752" s="14" t="s">
        <v>84</v>
      </c>
      <c r="BK752" s="140">
        <f t="shared" si="283"/>
        <v>0</v>
      </c>
      <c r="BL752" s="14" t="s">
        <v>187</v>
      </c>
      <c r="BM752" s="139" t="s">
        <v>188</v>
      </c>
    </row>
    <row r="753" spans="2:65" s="1" customFormat="1" ht="24">
      <c r="B753" s="127"/>
      <c r="C753" s="128"/>
      <c r="D753" s="128" t="s">
        <v>147</v>
      </c>
      <c r="E753" s="129"/>
      <c r="F753" s="130" t="s">
        <v>1777</v>
      </c>
      <c r="G753" s="131" t="s">
        <v>1002</v>
      </c>
      <c r="H753" s="132">
        <v>1</v>
      </c>
      <c r="I753" s="133"/>
      <c r="J753" s="133"/>
      <c r="K753" s="133">
        <f t="shared" si="271"/>
        <v>0</v>
      </c>
      <c r="L753" s="130" t="s">
        <v>1</v>
      </c>
      <c r="M753" s="26"/>
      <c r="N753" s="134" t="s">
        <v>1</v>
      </c>
      <c r="O753" s="135" t="s">
        <v>39</v>
      </c>
      <c r="P753" s="136">
        <f t="shared" si="272"/>
        <v>0</v>
      </c>
      <c r="Q753" s="136">
        <f t="shared" si="273"/>
        <v>0</v>
      </c>
      <c r="R753" s="136">
        <f t="shared" si="274"/>
        <v>0</v>
      </c>
      <c r="S753" s="137">
        <v>0</v>
      </c>
      <c r="T753" s="137">
        <f t="shared" si="275"/>
        <v>0</v>
      </c>
      <c r="U753" s="137">
        <v>0</v>
      </c>
      <c r="V753" s="137">
        <f t="shared" si="276"/>
        <v>0</v>
      </c>
      <c r="W753" s="137">
        <v>0</v>
      </c>
      <c r="X753" s="137">
        <f t="shared" si="277"/>
        <v>0</v>
      </c>
      <c r="Y753" s="138" t="s">
        <v>1</v>
      </c>
      <c r="AR753" s="139" t="s">
        <v>187</v>
      </c>
      <c r="AT753" s="139" t="s">
        <v>147</v>
      </c>
      <c r="AU753" s="139" t="s">
        <v>84</v>
      </c>
      <c r="AY753" s="14" t="s">
        <v>145</v>
      </c>
      <c r="BE753" s="140">
        <f t="shared" si="278"/>
        <v>0</v>
      </c>
      <c r="BF753" s="140">
        <f t="shared" si="279"/>
        <v>0</v>
      </c>
      <c r="BG753" s="140">
        <f t="shared" si="280"/>
        <v>0</v>
      </c>
      <c r="BH753" s="140">
        <f t="shared" si="281"/>
        <v>0</v>
      </c>
      <c r="BI753" s="140">
        <f t="shared" si="282"/>
        <v>0</v>
      </c>
      <c r="BJ753" s="14" t="s">
        <v>84</v>
      </c>
      <c r="BK753" s="140">
        <f t="shared" si="283"/>
        <v>0</v>
      </c>
      <c r="BL753" s="14" t="s">
        <v>187</v>
      </c>
      <c r="BM753" s="139" t="s">
        <v>188</v>
      </c>
    </row>
    <row r="754" spans="2:65" s="1" customFormat="1" ht="192">
      <c r="B754" s="127"/>
      <c r="C754" s="128"/>
      <c r="D754" s="128" t="s">
        <v>147</v>
      </c>
      <c r="E754" s="129"/>
      <c r="F754" s="130" t="s">
        <v>1778</v>
      </c>
      <c r="G754" s="131" t="s">
        <v>1779</v>
      </c>
      <c r="H754" s="132">
        <v>7</v>
      </c>
      <c r="I754" s="133"/>
      <c r="J754" s="133"/>
      <c r="K754" s="133">
        <f t="shared" si="271"/>
        <v>0</v>
      </c>
      <c r="L754" s="130" t="s">
        <v>1</v>
      </c>
      <c r="M754" s="26"/>
      <c r="N754" s="134" t="s">
        <v>1</v>
      </c>
      <c r="O754" s="135" t="s">
        <v>39</v>
      </c>
      <c r="P754" s="136">
        <f t="shared" si="272"/>
        <v>0</v>
      </c>
      <c r="Q754" s="136">
        <f t="shared" si="273"/>
        <v>0</v>
      </c>
      <c r="R754" s="136">
        <f t="shared" si="274"/>
        <v>0</v>
      </c>
      <c r="S754" s="137">
        <v>0</v>
      </c>
      <c r="T754" s="137">
        <f t="shared" si="275"/>
        <v>0</v>
      </c>
      <c r="U754" s="137">
        <v>0</v>
      </c>
      <c r="V754" s="137">
        <f t="shared" si="276"/>
        <v>0</v>
      </c>
      <c r="W754" s="137">
        <v>0</v>
      </c>
      <c r="X754" s="137">
        <f t="shared" si="277"/>
        <v>0</v>
      </c>
      <c r="Y754" s="138" t="s">
        <v>1</v>
      </c>
      <c r="AR754" s="139" t="s">
        <v>187</v>
      </c>
      <c r="AT754" s="139" t="s">
        <v>147</v>
      </c>
      <c r="AU754" s="139" t="s">
        <v>84</v>
      </c>
      <c r="AY754" s="14" t="s">
        <v>145</v>
      </c>
      <c r="BE754" s="140">
        <f t="shared" si="278"/>
        <v>0</v>
      </c>
      <c r="BF754" s="140">
        <f t="shared" si="279"/>
        <v>0</v>
      </c>
      <c r="BG754" s="140">
        <f t="shared" si="280"/>
        <v>0</v>
      </c>
      <c r="BH754" s="140">
        <f t="shared" si="281"/>
        <v>0</v>
      </c>
      <c r="BI754" s="140">
        <f t="shared" si="282"/>
        <v>0</v>
      </c>
      <c r="BJ754" s="14" t="s">
        <v>84</v>
      </c>
      <c r="BK754" s="140">
        <f t="shared" si="283"/>
        <v>0</v>
      </c>
      <c r="BL754" s="14" t="s">
        <v>187</v>
      </c>
      <c r="BM754" s="139" t="s">
        <v>188</v>
      </c>
    </row>
    <row r="755" spans="2:51" s="12" customFormat="1" ht="101.25">
      <c r="B755" s="141"/>
      <c r="D755" s="142" t="s">
        <v>151</v>
      </c>
      <c r="E755" s="143" t="s">
        <v>1</v>
      </c>
      <c r="F755" s="144" t="s">
        <v>1261</v>
      </c>
      <c r="H755" s="143" t="s">
        <v>1</v>
      </c>
      <c r="M755" s="141"/>
      <c r="N755" s="145"/>
      <c r="Y755" s="146"/>
      <c r="AT755" s="143" t="s">
        <v>151</v>
      </c>
      <c r="AU755" s="143" t="s">
        <v>84</v>
      </c>
      <c r="AV755" s="12" t="s">
        <v>84</v>
      </c>
      <c r="AW755" s="12" t="s">
        <v>4</v>
      </c>
      <c r="AX755" s="12" t="s">
        <v>76</v>
      </c>
      <c r="AY755" s="143" t="s">
        <v>145</v>
      </c>
    </row>
    <row r="756" spans="2:63" s="11" customFormat="1" ht="25.9" customHeight="1">
      <c r="B756" s="115"/>
      <c r="C756" s="160"/>
      <c r="D756" s="161" t="s">
        <v>75</v>
      </c>
      <c r="E756" s="162" t="s">
        <v>189</v>
      </c>
      <c r="F756" s="162" t="s">
        <v>190</v>
      </c>
      <c r="G756" s="160"/>
      <c r="H756" s="160"/>
      <c r="I756" s="160"/>
      <c r="J756" s="160"/>
      <c r="K756" s="163">
        <f>BK756</f>
        <v>0</v>
      </c>
      <c r="L756" s="160"/>
      <c r="M756" s="115"/>
      <c r="N756" s="119"/>
      <c r="Q756" s="120">
        <f>SUM(Q757:Q800)</f>
        <v>0</v>
      </c>
      <c r="R756" s="120">
        <f>SUM(R757:R800)</f>
        <v>0</v>
      </c>
      <c r="T756" s="121">
        <f>SUM(T757:T800)</f>
        <v>0</v>
      </c>
      <c r="V756" s="121">
        <f>SUM(V757:V800)</f>
        <v>0</v>
      </c>
      <c r="X756" s="121">
        <f>SUM(X757:X800)</f>
        <v>0</v>
      </c>
      <c r="Y756" s="122"/>
      <c r="AR756" s="116" t="s">
        <v>86</v>
      </c>
      <c r="AT756" s="123" t="s">
        <v>75</v>
      </c>
      <c r="AU756" s="123" t="s">
        <v>76</v>
      </c>
      <c r="AY756" s="116" t="s">
        <v>145</v>
      </c>
      <c r="BK756" s="124">
        <f>SUM(BK757:BK800)</f>
        <v>0</v>
      </c>
    </row>
    <row r="757" spans="2:65" s="1" customFormat="1" ht="24">
      <c r="B757" s="127"/>
      <c r="C757" s="128"/>
      <c r="D757" s="128" t="s">
        <v>147</v>
      </c>
      <c r="E757" s="129" t="s">
        <v>148</v>
      </c>
      <c r="F757" s="130" t="s">
        <v>1262</v>
      </c>
      <c r="G757" s="131" t="s">
        <v>1002</v>
      </c>
      <c r="H757" s="132">
        <v>1</v>
      </c>
      <c r="I757" s="133"/>
      <c r="J757" s="133"/>
      <c r="K757" s="133">
        <f>ROUND(P757*H757,2)</f>
        <v>0</v>
      </c>
      <c r="L757" s="130" t="s">
        <v>1</v>
      </c>
      <c r="M757" s="26"/>
      <c r="N757" s="134" t="s">
        <v>1</v>
      </c>
      <c r="O757" s="135" t="s">
        <v>39</v>
      </c>
      <c r="P757" s="136">
        <f>I757+J757</f>
        <v>0</v>
      </c>
      <c r="Q757" s="136">
        <f>ROUND(I757*H757,2)</f>
        <v>0</v>
      </c>
      <c r="R757" s="136">
        <f>ROUND(J757*H757,2)</f>
        <v>0</v>
      </c>
      <c r="S757" s="137">
        <v>0</v>
      </c>
      <c r="T757" s="137">
        <f>S757*H757</f>
        <v>0</v>
      </c>
      <c r="U757" s="137">
        <v>0</v>
      </c>
      <c r="V757" s="137">
        <f>U757*H757</f>
        <v>0</v>
      </c>
      <c r="W757" s="137">
        <v>0</v>
      </c>
      <c r="X757" s="137">
        <f>W757*H757</f>
        <v>0</v>
      </c>
      <c r="Y757" s="138" t="s">
        <v>1</v>
      </c>
      <c r="AR757" s="139" t="s">
        <v>187</v>
      </c>
      <c r="AT757" s="139" t="s">
        <v>147</v>
      </c>
      <c r="AU757" s="139" t="s">
        <v>84</v>
      </c>
      <c r="AY757" s="14" t="s">
        <v>145</v>
      </c>
      <c r="BE757" s="140">
        <f>IF(O757="základní",K757,0)</f>
        <v>0</v>
      </c>
      <c r="BF757" s="140">
        <f>IF(O757="snížená",K757,0)</f>
        <v>0</v>
      </c>
      <c r="BG757" s="140">
        <f>IF(O757="zákl. přenesená",K757,0)</f>
        <v>0</v>
      </c>
      <c r="BH757" s="140">
        <f>IF(O757="sníž. přenesená",K757,0)</f>
        <v>0</v>
      </c>
      <c r="BI757" s="140">
        <f>IF(O757="nulová",K757,0)</f>
        <v>0</v>
      </c>
      <c r="BJ757" s="14" t="s">
        <v>84</v>
      </c>
      <c r="BK757" s="140">
        <f>ROUND(P757*H757,2)</f>
        <v>0</v>
      </c>
      <c r="BL757" s="14" t="s">
        <v>187</v>
      </c>
      <c r="BM757" s="139" t="s">
        <v>191</v>
      </c>
    </row>
    <row r="758" spans="2:51" s="12" customFormat="1" ht="33.75">
      <c r="B758" s="141"/>
      <c r="D758" s="142" t="s">
        <v>151</v>
      </c>
      <c r="E758" s="143" t="s">
        <v>1</v>
      </c>
      <c r="F758" s="144" t="s">
        <v>1263</v>
      </c>
      <c r="H758" s="143" t="s">
        <v>1</v>
      </c>
      <c r="M758" s="141"/>
      <c r="N758" s="145"/>
      <c r="Y758" s="146"/>
      <c r="AT758" s="143" t="s">
        <v>151</v>
      </c>
      <c r="AU758" s="143" t="s">
        <v>84</v>
      </c>
      <c r="AV758" s="12" t="s">
        <v>84</v>
      </c>
      <c r="AW758" s="12" t="s">
        <v>4</v>
      </c>
      <c r="AX758" s="12" t="s">
        <v>76</v>
      </c>
      <c r="AY758" s="143" t="s">
        <v>145</v>
      </c>
    </row>
    <row r="759" spans="2:65" s="1" customFormat="1" ht="48">
      <c r="B759" s="127"/>
      <c r="C759" s="128"/>
      <c r="D759" s="128" t="s">
        <v>147</v>
      </c>
      <c r="E759" s="129" t="s">
        <v>152</v>
      </c>
      <c r="F759" s="130" t="s">
        <v>1265</v>
      </c>
      <c r="G759" s="131" t="s">
        <v>343</v>
      </c>
      <c r="H759" s="132">
        <v>3</v>
      </c>
      <c r="I759" s="133"/>
      <c r="J759" s="133"/>
      <c r="K759" s="133">
        <f>ROUND(P759*H759,2)</f>
        <v>0</v>
      </c>
      <c r="L759" s="130" t="s">
        <v>1</v>
      </c>
      <c r="M759" s="26"/>
      <c r="N759" s="134" t="s">
        <v>1</v>
      </c>
      <c r="O759" s="135" t="s">
        <v>39</v>
      </c>
      <c r="P759" s="136">
        <f>I759+J759</f>
        <v>0</v>
      </c>
      <c r="Q759" s="136">
        <f>ROUND(I759*H759,2)</f>
        <v>0</v>
      </c>
      <c r="R759" s="136">
        <f>ROUND(J759*H759,2)</f>
        <v>0</v>
      </c>
      <c r="S759" s="137">
        <v>0</v>
      </c>
      <c r="T759" s="137">
        <f>S759*H759</f>
        <v>0</v>
      </c>
      <c r="U759" s="137">
        <v>0</v>
      </c>
      <c r="V759" s="137">
        <f>U759*H759</f>
        <v>0</v>
      </c>
      <c r="W759" s="137">
        <v>0</v>
      </c>
      <c r="X759" s="137">
        <f>W759*H759</f>
        <v>0</v>
      </c>
      <c r="Y759" s="138" t="s">
        <v>1</v>
      </c>
      <c r="AR759" s="139" t="s">
        <v>187</v>
      </c>
      <c r="AT759" s="139" t="s">
        <v>147</v>
      </c>
      <c r="AU759" s="139" t="s">
        <v>84</v>
      </c>
      <c r="AY759" s="14" t="s">
        <v>145</v>
      </c>
      <c r="BE759" s="140">
        <f>IF(O759="základní",K759,0)</f>
        <v>0</v>
      </c>
      <c r="BF759" s="140">
        <f>IF(O759="snížená",K759,0)</f>
        <v>0</v>
      </c>
      <c r="BG759" s="140">
        <f>IF(O759="zákl. přenesená",K759,0)</f>
        <v>0</v>
      </c>
      <c r="BH759" s="140">
        <f>IF(O759="sníž. přenesená",K759,0)</f>
        <v>0</v>
      </c>
      <c r="BI759" s="140">
        <f>IF(O759="nulová",K759,0)</f>
        <v>0</v>
      </c>
      <c r="BJ759" s="14" t="s">
        <v>84</v>
      </c>
      <c r="BK759" s="140">
        <f>ROUND(P759*H759,2)</f>
        <v>0</v>
      </c>
      <c r="BL759" s="14" t="s">
        <v>187</v>
      </c>
      <c r="BM759" s="139" t="s">
        <v>192</v>
      </c>
    </row>
    <row r="760" spans="2:51" s="12" customFormat="1" ht="45">
      <c r="B760" s="141"/>
      <c r="D760" s="142" t="s">
        <v>151</v>
      </c>
      <c r="E760" s="143" t="s">
        <v>1</v>
      </c>
      <c r="F760" s="144" t="s">
        <v>1264</v>
      </c>
      <c r="H760" s="143" t="s">
        <v>1</v>
      </c>
      <c r="M760" s="141"/>
      <c r="N760" s="145"/>
      <c r="Y760" s="146"/>
      <c r="AT760" s="143" t="s">
        <v>151</v>
      </c>
      <c r="AU760" s="143" t="s">
        <v>84</v>
      </c>
      <c r="AV760" s="12" t="s">
        <v>84</v>
      </c>
      <c r="AW760" s="12" t="s">
        <v>4</v>
      </c>
      <c r="AX760" s="12" t="s">
        <v>76</v>
      </c>
      <c r="AY760" s="143" t="s">
        <v>145</v>
      </c>
    </row>
    <row r="761" spans="2:65" s="1" customFormat="1" ht="16.5" customHeight="1">
      <c r="B761" s="127"/>
      <c r="C761" s="128"/>
      <c r="D761" s="128" t="s">
        <v>147</v>
      </c>
      <c r="E761" s="129" t="s">
        <v>349</v>
      </c>
      <c r="F761" s="165" t="s">
        <v>1266</v>
      </c>
      <c r="G761" s="131" t="s">
        <v>458</v>
      </c>
      <c r="H761" s="132">
        <v>22</v>
      </c>
      <c r="I761" s="133"/>
      <c r="J761" s="133"/>
      <c r="K761" s="133">
        <f aca="true" t="shared" si="284" ref="K761:K800">ROUND(P761*H761,2)</f>
        <v>0</v>
      </c>
      <c r="L761" s="130" t="s">
        <v>1</v>
      </c>
      <c r="M761" s="26"/>
      <c r="N761" s="134" t="s">
        <v>1</v>
      </c>
      <c r="O761" s="135" t="s">
        <v>39</v>
      </c>
      <c r="P761" s="136">
        <f aca="true" t="shared" si="285" ref="P761:P800">I761+J761</f>
        <v>0</v>
      </c>
      <c r="Q761" s="136">
        <f aca="true" t="shared" si="286" ref="Q761:Q800">ROUND(I761*H761,2)</f>
        <v>0</v>
      </c>
      <c r="R761" s="136">
        <f aca="true" t="shared" si="287" ref="R761:R800">ROUND(J761*H761,2)</f>
        <v>0</v>
      </c>
      <c r="S761" s="137">
        <v>0</v>
      </c>
      <c r="T761" s="137">
        <f aca="true" t="shared" si="288" ref="T761:T800">S761*H761</f>
        <v>0</v>
      </c>
      <c r="U761" s="137">
        <v>0</v>
      </c>
      <c r="V761" s="137">
        <f aca="true" t="shared" si="289" ref="V761:V800">U761*H761</f>
        <v>0</v>
      </c>
      <c r="W761" s="137">
        <v>0</v>
      </c>
      <c r="X761" s="137">
        <f aca="true" t="shared" si="290" ref="X761:X800">W761*H761</f>
        <v>0</v>
      </c>
      <c r="Y761" s="138" t="s">
        <v>1</v>
      </c>
      <c r="AR761" s="139" t="s">
        <v>187</v>
      </c>
      <c r="AT761" s="139" t="s">
        <v>147</v>
      </c>
      <c r="AU761" s="139" t="s">
        <v>84</v>
      </c>
      <c r="AY761" s="14" t="s">
        <v>145</v>
      </c>
      <c r="BE761" s="140">
        <f aca="true" t="shared" si="291" ref="BE761:BE800">IF(O761="základní",K761,0)</f>
        <v>0</v>
      </c>
      <c r="BF761" s="140">
        <f aca="true" t="shared" si="292" ref="BF761:BF800">IF(O761="snížená",K761,0)</f>
        <v>0</v>
      </c>
      <c r="BG761" s="140">
        <f aca="true" t="shared" si="293" ref="BG761:BG800">IF(O761="zákl. přenesená",K761,0)</f>
        <v>0</v>
      </c>
      <c r="BH761" s="140">
        <f aca="true" t="shared" si="294" ref="BH761:BH800">IF(O761="sníž. přenesená",K761,0)</f>
        <v>0</v>
      </c>
      <c r="BI761" s="140">
        <f aca="true" t="shared" si="295" ref="BI761:BI800">IF(O761="nulová",K761,0)</f>
        <v>0</v>
      </c>
      <c r="BJ761" s="14" t="s">
        <v>84</v>
      </c>
      <c r="BK761" s="140">
        <f aca="true" t="shared" si="296" ref="BK761:BK800">ROUND(P761*H761,2)</f>
        <v>0</v>
      </c>
      <c r="BL761" s="14" t="s">
        <v>187</v>
      </c>
      <c r="BM761" s="139" t="s">
        <v>192</v>
      </c>
    </row>
    <row r="762" spans="2:65" s="1" customFormat="1" ht="16.5" customHeight="1">
      <c r="B762" s="127"/>
      <c r="C762" s="128"/>
      <c r="D762" s="128" t="s">
        <v>147</v>
      </c>
      <c r="E762" s="129" t="s">
        <v>351</v>
      </c>
      <c r="F762" s="165" t="s">
        <v>1267</v>
      </c>
      <c r="G762" s="131" t="s">
        <v>458</v>
      </c>
      <c r="H762" s="132">
        <v>72</v>
      </c>
      <c r="I762" s="133"/>
      <c r="J762" s="133"/>
      <c r="K762" s="133">
        <f t="shared" si="284"/>
        <v>0</v>
      </c>
      <c r="L762" s="130" t="s">
        <v>1</v>
      </c>
      <c r="M762" s="26"/>
      <c r="N762" s="134" t="s">
        <v>1</v>
      </c>
      <c r="O762" s="135" t="s">
        <v>39</v>
      </c>
      <c r="P762" s="136">
        <f t="shared" si="285"/>
        <v>0</v>
      </c>
      <c r="Q762" s="136">
        <f t="shared" si="286"/>
        <v>0</v>
      </c>
      <c r="R762" s="136">
        <f t="shared" si="287"/>
        <v>0</v>
      </c>
      <c r="S762" s="137">
        <v>0</v>
      </c>
      <c r="T762" s="137">
        <f t="shared" si="288"/>
        <v>0</v>
      </c>
      <c r="U762" s="137">
        <v>0</v>
      </c>
      <c r="V762" s="137">
        <f t="shared" si="289"/>
        <v>0</v>
      </c>
      <c r="W762" s="137">
        <v>0</v>
      </c>
      <c r="X762" s="137">
        <f t="shared" si="290"/>
        <v>0</v>
      </c>
      <c r="Y762" s="138" t="s">
        <v>1</v>
      </c>
      <c r="AR762" s="139" t="s">
        <v>187</v>
      </c>
      <c r="AT762" s="139" t="s">
        <v>147</v>
      </c>
      <c r="AU762" s="139" t="s">
        <v>84</v>
      </c>
      <c r="AY762" s="14" t="s">
        <v>145</v>
      </c>
      <c r="BE762" s="140">
        <f t="shared" si="291"/>
        <v>0</v>
      </c>
      <c r="BF762" s="140">
        <f t="shared" si="292"/>
        <v>0</v>
      </c>
      <c r="BG762" s="140">
        <f t="shared" si="293"/>
        <v>0</v>
      </c>
      <c r="BH762" s="140">
        <f t="shared" si="294"/>
        <v>0</v>
      </c>
      <c r="BI762" s="140">
        <f t="shared" si="295"/>
        <v>0</v>
      </c>
      <c r="BJ762" s="14" t="s">
        <v>84</v>
      </c>
      <c r="BK762" s="140">
        <f t="shared" si="296"/>
        <v>0</v>
      </c>
      <c r="BL762" s="14" t="s">
        <v>187</v>
      </c>
      <c r="BM762" s="139" t="s">
        <v>192</v>
      </c>
    </row>
    <row r="763" spans="2:65" s="1" customFormat="1" ht="36">
      <c r="B763" s="127"/>
      <c r="C763" s="128"/>
      <c r="D763" s="128" t="s">
        <v>147</v>
      </c>
      <c r="E763" s="129" t="s">
        <v>352</v>
      </c>
      <c r="F763" s="130" t="s">
        <v>1268</v>
      </c>
      <c r="G763" s="131" t="s">
        <v>1002</v>
      </c>
      <c r="H763" s="132">
        <v>1</v>
      </c>
      <c r="I763" s="133"/>
      <c r="J763" s="133"/>
      <c r="K763" s="133">
        <f t="shared" si="284"/>
        <v>0</v>
      </c>
      <c r="L763" s="130" t="s">
        <v>1</v>
      </c>
      <c r="M763" s="26"/>
      <c r="N763" s="134" t="s">
        <v>1</v>
      </c>
      <c r="O763" s="135" t="s">
        <v>39</v>
      </c>
      <c r="P763" s="136">
        <f t="shared" si="285"/>
        <v>0</v>
      </c>
      <c r="Q763" s="136">
        <f t="shared" si="286"/>
        <v>0</v>
      </c>
      <c r="R763" s="136">
        <f t="shared" si="287"/>
        <v>0</v>
      </c>
      <c r="S763" s="137">
        <v>0</v>
      </c>
      <c r="T763" s="137">
        <f t="shared" si="288"/>
        <v>0</v>
      </c>
      <c r="U763" s="137">
        <v>0</v>
      </c>
      <c r="V763" s="137">
        <f t="shared" si="289"/>
        <v>0</v>
      </c>
      <c r="W763" s="137">
        <v>0</v>
      </c>
      <c r="X763" s="137">
        <f t="shared" si="290"/>
        <v>0</v>
      </c>
      <c r="Y763" s="138" t="s">
        <v>1</v>
      </c>
      <c r="AR763" s="139" t="s">
        <v>187</v>
      </c>
      <c r="AT763" s="139" t="s">
        <v>147</v>
      </c>
      <c r="AU763" s="139" t="s">
        <v>84</v>
      </c>
      <c r="AY763" s="14" t="s">
        <v>145</v>
      </c>
      <c r="BE763" s="140">
        <f t="shared" si="291"/>
        <v>0</v>
      </c>
      <c r="BF763" s="140">
        <f t="shared" si="292"/>
        <v>0</v>
      </c>
      <c r="BG763" s="140">
        <f t="shared" si="293"/>
        <v>0</v>
      </c>
      <c r="BH763" s="140">
        <f t="shared" si="294"/>
        <v>0</v>
      </c>
      <c r="BI763" s="140">
        <f t="shared" si="295"/>
        <v>0</v>
      </c>
      <c r="BJ763" s="14" t="s">
        <v>84</v>
      </c>
      <c r="BK763" s="140">
        <f t="shared" si="296"/>
        <v>0</v>
      </c>
      <c r="BL763" s="14" t="s">
        <v>187</v>
      </c>
      <c r="BM763" s="139" t="s">
        <v>192</v>
      </c>
    </row>
    <row r="764" spans="2:65" s="1" customFormat="1" ht="16.5" customHeight="1">
      <c r="B764" s="127"/>
      <c r="C764" s="128"/>
      <c r="D764" s="128" t="s">
        <v>147</v>
      </c>
      <c r="E764" s="129" t="s">
        <v>399</v>
      </c>
      <c r="F764" s="130" t="s">
        <v>1269</v>
      </c>
      <c r="G764" s="131" t="s">
        <v>343</v>
      </c>
      <c r="H764" s="132">
        <v>1</v>
      </c>
      <c r="I764" s="133"/>
      <c r="J764" s="133"/>
      <c r="K764" s="133">
        <f t="shared" si="284"/>
        <v>0</v>
      </c>
      <c r="L764" s="130" t="s">
        <v>1</v>
      </c>
      <c r="M764" s="26"/>
      <c r="N764" s="134" t="s">
        <v>1</v>
      </c>
      <c r="O764" s="135" t="s">
        <v>39</v>
      </c>
      <c r="P764" s="136">
        <f t="shared" si="285"/>
        <v>0</v>
      </c>
      <c r="Q764" s="136">
        <f t="shared" si="286"/>
        <v>0</v>
      </c>
      <c r="R764" s="136">
        <f t="shared" si="287"/>
        <v>0</v>
      </c>
      <c r="S764" s="137">
        <v>0</v>
      </c>
      <c r="T764" s="137">
        <f t="shared" si="288"/>
        <v>0</v>
      </c>
      <c r="U764" s="137">
        <v>0</v>
      </c>
      <c r="V764" s="137">
        <f t="shared" si="289"/>
        <v>0</v>
      </c>
      <c r="W764" s="137">
        <v>0</v>
      </c>
      <c r="X764" s="137">
        <f t="shared" si="290"/>
        <v>0</v>
      </c>
      <c r="Y764" s="138" t="s">
        <v>1</v>
      </c>
      <c r="AR764" s="139" t="s">
        <v>187</v>
      </c>
      <c r="AT764" s="139" t="s">
        <v>147</v>
      </c>
      <c r="AU764" s="139" t="s">
        <v>84</v>
      </c>
      <c r="AY764" s="14" t="s">
        <v>145</v>
      </c>
      <c r="BE764" s="140">
        <f t="shared" si="291"/>
        <v>0</v>
      </c>
      <c r="BF764" s="140">
        <f t="shared" si="292"/>
        <v>0</v>
      </c>
      <c r="BG764" s="140">
        <f t="shared" si="293"/>
        <v>0</v>
      </c>
      <c r="BH764" s="140">
        <f t="shared" si="294"/>
        <v>0</v>
      </c>
      <c r="BI764" s="140">
        <f t="shared" si="295"/>
        <v>0</v>
      </c>
      <c r="BJ764" s="14" t="s">
        <v>84</v>
      </c>
      <c r="BK764" s="140">
        <f t="shared" si="296"/>
        <v>0</v>
      </c>
      <c r="BL764" s="14" t="s">
        <v>187</v>
      </c>
      <c r="BM764" s="139" t="s">
        <v>192</v>
      </c>
    </row>
    <row r="765" spans="2:65" s="1" customFormat="1" ht="16.5" customHeight="1">
      <c r="B765" s="127"/>
      <c r="C765" s="128"/>
      <c r="D765" s="128" t="s">
        <v>147</v>
      </c>
      <c r="E765" s="129" t="s">
        <v>400</v>
      </c>
      <c r="F765" s="130" t="s">
        <v>1270</v>
      </c>
      <c r="G765" s="131" t="s">
        <v>1133</v>
      </c>
      <c r="H765" s="132">
        <v>1</v>
      </c>
      <c r="I765" s="133"/>
      <c r="J765" s="133"/>
      <c r="K765" s="133">
        <f t="shared" si="284"/>
        <v>0</v>
      </c>
      <c r="L765" s="130" t="s">
        <v>1</v>
      </c>
      <c r="M765" s="26"/>
      <c r="N765" s="134" t="s">
        <v>1</v>
      </c>
      <c r="O765" s="135" t="s">
        <v>39</v>
      </c>
      <c r="P765" s="136">
        <f t="shared" si="285"/>
        <v>0</v>
      </c>
      <c r="Q765" s="136">
        <f t="shared" si="286"/>
        <v>0</v>
      </c>
      <c r="R765" s="136">
        <f t="shared" si="287"/>
        <v>0</v>
      </c>
      <c r="S765" s="137">
        <v>0</v>
      </c>
      <c r="T765" s="137">
        <f t="shared" si="288"/>
        <v>0</v>
      </c>
      <c r="U765" s="137">
        <v>0</v>
      </c>
      <c r="V765" s="137">
        <f t="shared" si="289"/>
        <v>0</v>
      </c>
      <c r="W765" s="137">
        <v>0</v>
      </c>
      <c r="X765" s="137">
        <f t="shared" si="290"/>
        <v>0</v>
      </c>
      <c r="Y765" s="138" t="s">
        <v>1</v>
      </c>
      <c r="AR765" s="139" t="s">
        <v>187</v>
      </c>
      <c r="AT765" s="139" t="s">
        <v>147</v>
      </c>
      <c r="AU765" s="139" t="s">
        <v>84</v>
      </c>
      <c r="AY765" s="14" t="s">
        <v>145</v>
      </c>
      <c r="BE765" s="140">
        <f t="shared" si="291"/>
        <v>0</v>
      </c>
      <c r="BF765" s="140">
        <f t="shared" si="292"/>
        <v>0</v>
      </c>
      <c r="BG765" s="140">
        <f t="shared" si="293"/>
        <v>0</v>
      </c>
      <c r="BH765" s="140">
        <f t="shared" si="294"/>
        <v>0</v>
      </c>
      <c r="BI765" s="140">
        <f t="shared" si="295"/>
        <v>0</v>
      </c>
      <c r="BJ765" s="14" t="s">
        <v>84</v>
      </c>
      <c r="BK765" s="140">
        <f t="shared" si="296"/>
        <v>0</v>
      </c>
      <c r="BL765" s="14" t="s">
        <v>187</v>
      </c>
      <c r="BM765" s="139" t="s">
        <v>192</v>
      </c>
    </row>
    <row r="766" spans="2:65" s="1" customFormat="1" ht="24">
      <c r="B766" s="127"/>
      <c r="C766" s="128"/>
      <c r="D766" s="128" t="s">
        <v>147</v>
      </c>
      <c r="E766" s="129" t="s">
        <v>401</v>
      </c>
      <c r="F766" s="130" t="s">
        <v>1271</v>
      </c>
      <c r="G766" s="131" t="s">
        <v>343</v>
      </c>
      <c r="H766" s="132">
        <v>3</v>
      </c>
      <c r="I766" s="133"/>
      <c r="J766" s="133"/>
      <c r="K766" s="133">
        <f t="shared" si="284"/>
        <v>0</v>
      </c>
      <c r="L766" s="130" t="s">
        <v>1</v>
      </c>
      <c r="M766" s="26"/>
      <c r="N766" s="134" t="s">
        <v>1</v>
      </c>
      <c r="O766" s="135" t="s">
        <v>39</v>
      </c>
      <c r="P766" s="136">
        <f t="shared" si="285"/>
        <v>0</v>
      </c>
      <c r="Q766" s="136">
        <f t="shared" si="286"/>
        <v>0</v>
      </c>
      <c r="R766" s="136">
        <f t="shared" si="287"/>
        <v>0</v>
      </c>
      <c r="S766" s="137">
        <v>0</v>
      </c>
      <c r="T766" s="137">
        <f t="shared" si="288"/>
        <v>0</v>
      </c>
      <c r="U766" s="137">
        <v>0</v>
      </c>
      <c r="V766" s="137">
        <f t="shared" si="289"/>
        <v>0</v>
      </c>
      <c r="W766" s="137">
        <v>0</v>
      </c>
      <c r="X766" s="137">
        <f t="shared" si="290"/>
        <v>0</v>
      </c>
      <c r="Y766" s="138" t="s">
        <v>1</v>
      </c>
      <c r="AR766" s="139" t="s">
        <v>187</v>
      </c>
      <c r="AT766" s="139" t="s">
        <v>147</v>
      </c>
      <c r="AU766" s="139" t="s">
        <v>84</v>
      </c>
      <c r="AY766" s="14" t="s">
        <v>145</v>
      </c>
      <c r="BE766" s="140">
        <f t="shared" si="291"/>
        <v>0</v>
      </c>
      <c r="BF766" s="140">
        <f t="shared" si="292"/>
        <v>0</v>
      </c>
      <c r="BG766" s="140">
        <f t="shared" si="293"/>
        <v>0</v>
      </c>
      <c r="BH766" s="140">
        <f t="shared" si="294"/>
        <v>0</v>
      </c>
      <c r="BI766" s="140">
        <f t="shared" si="295"/>
        <v>0</v>
      </c>
      <c r="BJ766" s="14" t="s">
        <v>84</v>
      </c>
      <c r="BK766" s="140">
        <f t="shared" si="296"/>
        <v>0</v>
      </c>
      <c r="BL766" s="14" t="s">
        <v>187</v>
      </c>
      <c r="BM766" s="139" t="s">
        <v>192</v>
      </c>
    </row>
    <row r="767" spans="2:65" s="1" customFormat="1" ht="24">
      <c r="B767" s="127"/>
      <c r="C767" s="128"/>
      <c r="D767" s="128" t="s">
        <v>147</v>
      </c>
      <c r="E767" s="129" t="s">
        <v>402</v>
      </c>
      <c r="F767" s="130" t="s">
        <v>1272</v>
      </c>
      <c r="G767" s="131" t="s">
        <v>343</v>
      </c>
      <c r="H767" s="132">
        <v>9</v>
      </c>
      <c r="I767" s="133"/>
      <c r="J767" s="133"/>
      <c r="K767" s="133">
        <f t="shared" si="284"/>
        <v>0</v>
      </c>
      <c r="L767" s="130" t="s">
        <v>1</v>
      </c>
      <c r="M767" s="26"/>
      <c r="N767" s="134" t="s">
        <v>1</v>
      </c>
      <c r="O767" s="135" t="s">
        <v>39</v>
      </c>
      <c r="P767" s="136">
        <f t="shared" si="285"/>
        <v>0</v>
      </c>
      <c r="Q767" s="136">
        <f t="shared" si="286"/>
        <v>0</v>
      </c>
      <c r="R767" s="136">
        <f t="shared" si="287"/>
        <v>0</v>
      </c>
      <c r="S767" s="137">
        <v>0</v>
      </c>
      <c r="T767" s="137">
        <f t="shared" si="288"/>
        <v>0</v>
      </c>
      <c r="U767" s="137">
        <v>0</v>
      </c>
      <c r="V767" s="137">
        <f t="shared" si="289"/>
        <v>0</v>
      </c>
      <c r="W767" s="137">
        <v>0</v>
      </c>
      <c r="X767" s="137">
        <f t="shared" si="290"/>
        <v>0</v>
      </c>
      <c r="Y767" s="138" t="s">
        <v>1</v>
      </c>
      <c r="AR767" s="139" t="s">
        <v>187</v>
      </c>
      <c r="AT767" s="139" t="s">
        <v>147</v>
      </c>
      <c r="AU767" s="139" t="s">
        <v>84</v>
      </c>
      <c r="AY767" s="14" t="s">
        <v>145</v>
      </c>
      <c r="BE767" s="140">
        <f t="shared" si="291"/>
        <v>0</v>
      </c>
      <c r="BF767" s="140">
        <f t="shared" si="292"/>
        <v>0</v>
      </c>
      <c r="BG767" s="140">
        <f t="shared" si="293"/>
        <v>0</v>
      </c>
      <c r="BH767" s="140">
        <f t="shared" si="294"/>
        <v>0</v>
      </c>
      <c r="BI767" s="140">
        <f t="shared" si="295"/>
        <v>0</v>
      </c>
      <c r="BJ767" s="14" t="s">
        <v>84</v>
      </c>
      <c r="BK767" s="140">
        <f t="shared" si="296"/>
        <v>0</v>
      </c>
      <c r="BL767" s="14" t="s">
        <v>187</v>
      </c>
      <c r="BM767" s="139" t="s">
        <v>192</v>
      </c>
    </row>
    <row r="768" spans="2:65" s="1" customFormat="1" ht="24">
      <c r="B768" s="127"/>
      <c r="C768" s="128"/>
      <c r="D768" s="128" t="s">
        <v>147</v>
      </c>
      <c r="E768" s="129" t="s">
        <v>403</v>
      </c>
      <c r="F768" s="130" t="s">
        <v>1273</v>
      </c>
      <c r="G768" s="131" t="s">
        <v>343</v>
      </c>
      <c r="H768" s="132">
        <v>3</v>
      </c>
      <c r="I768" s="133"/>
      <c r="J768" s="133"/>
      <c r="K768" s="133">
        <f t="shared" si="284"/>
        <v>0</v>
      </c>
      <c r="L768" s="130" t="s">
        <v>1</v>
      </c>
      <c r="M768" s="26"/>
      <c r="N768" s="134" t="s">
        <v>1</v>
      </c>
      <c r="O768" s="135" t="s">
        <v>39</v>
      </c>
      <c r="P768" s="136">
        <f t="shared" si="285"/>
        <v>0</v>
      </c>
      <c r="Q768" s="136">
        <f t="shared" si="286"/>
        <v>0</v>
      </c>
      <c r="R768" s="136">
        <f t="shared" si="287"/>
        <v>0</v>
      </c>
      <c r="S768" s="137">
        <v>0</v>
      </c>
      <c r="T768" s="137">
        <f t="shared" si="288"/>
        <v>0</v>
      </c>
      <c r="U768" s="137">
        <v>0</v>
      </c>
      <c r="V768" s="137">
        <f t="shared" si="289"/>
        <v>0</v>
      </c>
      <c r="W768" s="137">
        <v>0</v>
      </c>
      <c r="X768" s="137">
        <f t="shared" si="290"/>
        <v>0</v>
      </c>
      <c r="Y768" s="138" t="s">
        <v>1</v>
      </c>
      <c r="AR768" s="139" t="s">
        <v>187</v>
      </c>
      <c r="AT768" s="139" t="s">
        <v>147</v>
      </c>
      <c r="AU768" s="139" t="s">
        <v>84</v>
      </c>
      <c r="AY768" s="14" t="s">
        <v>145</v>
      </c>
      <c r="BE768" s="140">
        <f t="shared" si="291"/>
        <v>0</v>
      </c>
      <c r="BF768" s="140">
        <f t="shared" si="292"/>
        <v>0</v>
      </c>
      <c r="BG768" s="140">
        <f t="shared" si="293"/>
        <v>0</v>
      </c>
      <c r="BH768" s="140">
        <f t="shared" si="294"/>
        <v>0</v>
      </c>
      <c r="BI768" s="140">
        <f t="shared" si="295"/>
        <v>0</v>
      </c>
      <c r="BJ768" s="14" t="s">
        <v>84</v>
      </c>
      <c r="BK768" s="140">
        <f t="shared" si="296"/>
        <v>0</v>
      </c>
      <c r="BL768" s="14" t="s">
        <v>187</v>
      </c>
      <c r="BM768" s="139" t="s">
        <v>192</v>
      </c>
    </row>
    <row r="769" spans="2:65" s="1" customFormat="1" ht="12">
      <c r="B769" s="127"/>
      <c r="C769" s="128"/>
      <c r="D769" s="128" t="s">
        <v>147</v>
      </c>
      <c r="E769" s="129" t="s">
        <v>1673</v>
      </c>
      <c r="F769" s="130" t="s">
        <v>1274</v>
      </c>
      <c r="G769" s="131" t="s">
        <v>343</v>
      </c>
      <c r="H769" s="132">
        <v>3</v>
      </c>
      <c r="I769" s="133"/>
      <c r="J769" s="133"/>
      <c r="K769" s="133">
        <f t="shared" si="284"/>
        <v>0</v>
      </c>
      <c r="L769" s="130" t="s">
        <v>1</v>
      </c>
      <c r="M769" s="26"/>
      <c r="N769" s="134" t="s">
        <v>1</v>
      </c>
      <c r="O769" s="135" t="s">
        <v>39</v>
      </c>
      <c r="P769" s="136">
        <f t="shared" si="285"/>
        <v>0</v>
      </c>
      <c r="Q769" s="136">
        <f t="shared" si="286"/>
        <v>0</v>
      </c>
      <c r="R769" s="136">
        <f t="shared" si="287"/>
        <v>0</v>
      </c>
      <c r="S769" s="137">
        <v>0</v>
      </c>
      <c r="T769" s="137">
        <f t="shared" si="288"/>
        <v>0</v>
      </c>
      <c r="U769" s="137">
        <v>0</v>
      </c>
      <c r="V769" s="137">
        <f t="shared" si="289"/>
        <v>0</v>
      </c>
      <c r="W769" s="137">
        <v>0</v>
      </c>
      <c r="X769" s="137">
        <f t="shared" si="290"/>
        <v>0</v>
      </c>
      <c r="Y769" s="138" t="s">
        <v>1</v>
      </c>
      <c r="AR769" s="139" t="s">
        <v>187</v>
      </c>
      <c r="AT769" s="139" t="s">
        <v>147</v>
      </c>
      <c r="AU769" s="139" t="s">
        <v>84</v>
      </c>
      <c r="AY769" s="14" t="s">
        <v>145</v>
      </c>
      <c r="BE769" s="140">
        <f t="shared" si="291"/>
        <v>0</v>
      </c>
      <c r="BF769" s="140">
        <f t="shared" si="292"/>
        <v>0</v>
      </c>
      <c r="BG769" s="140">
        <f t="shared" si="293"/>
        <v>0</v>
      </c>
      <c r="BH769" s="140">
        <f t="shared" si="294"/>
        <v>0</v>
      </c>
      <c r="BI769" s="140">
        <f t="shared" si="295"/>
        <v>0</v>
      </c>
      <c r="BJ769" s="14" t="s">
        <v>84</v>
      </c>
      <c r="BK769" s="140">
        <f t="shared" si="296"/>
        <v>0</v>
      </c>
      <c r="BL769" s="14" t="s">
        <v>187</v>
      </c>
      <c r="BM769" s="139" t="s">
        <v>192</v>
      </c>
    </row>
    <row r="770" spans="2:65" s="1" customFormat="1" ht="24">
      <c r="B770" s="127"/>
      <c r="C770" s="128"/>
      <c r="D770" s="128" t="s">
        <v>147</v>
      </c>
      <c r="E770" s="129" t="s">
        <v>1674</v>
      </c>
      <c r="F770" s="130" t="s">
        <v>1275</v>
      </c>
      <c r="G770" s="131" t="s">
        <v>458</v>
      </c>
      <c r="H770" s="132">
        <v>110</v>
      </c>
      <c r="I770" s="133"/>
      <c r="J770" s="133"/>
      <c r="K770" s="133">
        <f t="shared" si="284"/>
        <v>0</v>
      </c>
      <c r="L770" s="130" t="s">
        <v>1</v>
      </c>
      <c r="M770" s="26"/>
      <c r="N770" s="134" t="s">
        <v>1</v>
      </c>
      <c r="O770" s="135" t="s">
        <v>39</v>
      </c>
      <c r="P770" s="136">
        <f t="shared" si="285"/>
        <v>0</v>
      </c>
      <c r="Q770" s="136">
        <f t="shared" si="286"/>
        <v>0</v>
      </c>
      <c r="R770" s="136">
        <f t="shared" si="287"/>
        <v>0</v>
      </c>
      <c r="S770" s="137">
        <v>0</v>
      </c>
      <c r="T770" s="137">
        <f t="shared" si="288"/>
        <v>0</v>
      </c>
      <c r="U770" s="137">
        <v>0</v>
      </c>
      <c r="V770" s="137">
        <f t="shared" si="289"/>
        <v>0</v>
      </c>
      <c r="W770" s="137">
        <v>0</v>
      </c>
      <c r="X770" s="137">
        <f t="shared" si="290"/>
        <v>0</v>
      </c>
      <c r="Y770" s="138" t="s">
        <v>1</v>
      </c>
      <c r="AR770" s="139" t="s">
        <v>187</v>
      </c>
      <c r="AT770" s="139" t="s">
        <v>147</v>
      </c>
      <c r="AU770" s="139" t="s">
        <v>84</v>
      </c>
      <c r="AY770" s="14" t="s">
        <v>145</v>
      </c>
      <c r="BE770" s="140">
        <f t="shared" si="291"/>
        <v>0</v>
      </c>
      <c r="BF770" s="140">
        <f t="shared" si="292"/>
        <v>0</v>
      </c>
      <c r="BG770" s="140">
        <f t="shared" si="293"/>
        <v>0</v>
      </c>
      <c r="BH770" s="140">
        <f t="shared" si="294"/>
        <v>0</v>
      </c>
      <c r="BI770" s="140">
        <f t="shared" si="295"/>
        <v>0</v>
      </c>
      <c r="BJ770" s="14" t="s">
        <v>84</v>
      </c>
      <c r="BK770" s="140">
        <f t="shared" si="296"/>
        <v>0</v>
      </c>
      <c r="BL770" s="14" t="s">
        <v>187</v>
      </c>
      <c r="BM770" s="139" t="s">
        <v>192</v>
      </c>
    </row>
    <row r="771" spans="2:65" s="1" customFormat="1" ht="16.5" customHeight="1">
      <c r="B771" s="127"/>
      <c r="C771" s="128"/>
      <c r="D771" s="128" t="s">
        <v>147</v>
      </c>
      <c r="E771" s="129" t="s">
        <v>1675</v>
      </c>
      <c r="F771" s="130" t="s">
        <v>1276</v>
      </c>
      <c r="G771" s="131" t="s">
        <v>343</v>
      </c>
      <c r="H771" s="132">
        <v>90</v>
      </c>
      <c r="I771" s="133"/>
      <c r="J771" s="133"/>
      <c r="K771" s="133">
        <f t="shared" si="284"/>
        <v>0</v>
      </c>
      <c r="L771" s="130" t="s">
        <v>1</v>
      </c>
      <c r="M771" s="26"/>
      <c r="N771" s="134" t="s">
        <v>1</v>
      </c>
      <c r="O771" s="135" t="s">
        <v>39</v>
      </c>
      <c r="P771" s="136">
        <f t="shared" si="285"/>
        <v>0</v>
      </c>
      <c r="Q771" s="136">
        <f t="shared" si="286"/>
        <v>0</v>
      </c>
      <c r="R771" s="136">
        <f t="shared" si="287"/>
        <v>0</v>
      </c>
      <c r="S771" s="137">
        <v>0</v>
      </c>
      <c r="T771" s="137">
        <f t="shared" si="288"/>
        <v>0</v>
      </c>
      <c r="U771" s="137">
        <v>0</v>
      </c>
      <c r="V771" s="137">
        <f t="shared" si="289"/>
        <v>0</v>
      </c>
      <c r="W771" s="137">
        <v>0</v>
      </c>
      <c r="X771" s="137">
        <f t="shared" si="290"/>
        <v>0</v>
      </c>
      <c r="Y771" s="138" t="s">
        <v>1</v>
      </c>
      <c r="AR771" s="139" t="s">
        <v>187</v>
      </c>
      <c r="AT771" s="139" t="s">
        <v>147</v>
      </c>
      <c r="AU771" s="139" t="s">
        <v>84</v>
      </c>
      <c r="AY771" s="14" t="s">
        <v>145</v>
      </c>
      <c r="BE771" s="140">
        <f t="shared" si="291"/>
        <v>0</v>
      </c>
      <c r="BF771" s="140">
        <f t="shared" si="292"/>
        <v>0</v>
      </c>
      <c r="BG771" s="140">
        <f t="shared" si="293"/>
        <v>0</v>
      </c>
      <c r="BH771" s="140">
        <f t="shared" si="294"/>
        <v>0</v>
      </c>
      <c r="BI771" s="140">
        <f t="shared" si="295"/>
        <v>0</v>
      </c>
      <c r="BJ771" s="14" t="s">
        <v>84</v>
      </c>
      <c r="BK771" s="140">
        <f t="shared" si="296"/>
        <v>0</v>
      </c>
      <c r="BL771" s="14" t="s">
        <v>187</v>
      </c>
      <c r="BM771" s="139" t="s">
        <v>192</v>
      </c>
    </row>
    <row r="772" spans="2:65" s="1" customFormat="1" ht="16.5" customHeight="1">
      <c r="B772" s="127"/>
      <c r="C772" s="128"/>
      <c r="D772" s="128" t="s">
        <v>147</v>
      </c>
      <c r="E772" s="129" t="s">
        <v>1676</v>
      </c>
      <c r="F772" s="130" t="s">
        <v>1277</v>
      </c>
      <c r="G772" s="131" t="s">
        <v>343</v>
      </c>
      <c r="H772" s="132">
        <v>20</v>
      </c>
      <c r="I772" s="133"/>
      <c r="J772" s="133"/>
      <c r="K772" s="133">
        <f t="shared" si="284"/>
        <v>0</v>
      </c>
      <c r="L772" s="130" t="s">
        <v>1</v>
      </c>
      <c r="M772" s="26"/>
      <c r="N772" s="134" t="s">
        <v>1</v>
      </c>
      <c r="O772" s="135" t="s">
        <v>39</v>
      </c>
      <c r="P772" s="136">
        <f t="shared" si="285"/>
        <v>0</v>
      </c>
      <c r="Q772" s="136">
        <f t="shared" si="286"/>
        <v>0</v>
      </c>
      <c r="R772" s="136">
        <f t="shared" si="287"/>
        <v>0</v>
      </c>
      <c r="S772" s="137">
        <v>0</v>
      </c>
      <c r="T772" s="137">
        <f t="shared" si="288"/>
        <v>0</v>
      </c>
      <c r="U772" s="137">
        <v>0</v>
      </c>
      <c r="V772" s="137">
        <f t="shared" si="289"/>
        <v>0</v>
      </c>
      <c r="W772" s="137">
        <v>0</v>
      </c>
      <c r="X772" s="137">
        <f t="shared" si="290"/>
        <v>0</v>
      </c>
      <c r="Y772" s="138" t="s">
        <v>1</v>
      </c>
      <c r="AR772" s="139" t="s">
        <v>187</v>
      </c>
      <c r="AT772" s="139" t="s">
        <v>147</v>
      </c>
      <c r="AU772" s="139" t="s">
        <v>84</v>
      </c>
      <c r="AY772" s="14" t="s">
        <v>145</v>
      </c>
      <c r="BE772" s="140">
        <f t="shared" si="291"/>
        <v>0</v>
      </c>
      <c r="BF772" s="140">
        <f t="shared" si="292"/>
        <v>0</v>
      </c>
      <c r="BG772" s="140">
        <f t="shared" si="293"/>
        <v>0</v>
      </c>
      <c r="BH772" s="140">
        <f t="shared" si="294"/>
        <v>0</v>
      </c>
      <c r="BI772" s="140">
        <f t="shared" si="295"/>
        <v>0</v>
      </c>
      <c r="BJ772" s="14" t="s">
        <v>84</v>
      </c>
      <c r="BK772" s="140">
        <f t="shared" si="296"/>
        <v>0</v>
      </c>
      <c r="BL772" s="14" t="s">
        <v>187</v>
      </c>
      <c r="BM772" s="139" t="s">
        <v>192</v>
      </c>
    </row>
    <row r="773" spans="2:65" s="1" customFormat="1" ht="16.5" customHeight="1">
      <c r="B773" s="127"/>
      <c r="C773" s="128"/>
      <c r="D773" s="128" t="s">
        <v>147</v>
      </c>
      <c r="E773" s="129" t="s">
        <v>1677</v>
      </c>
      <c r="F773" s="130" t="s">
        <v>1278</v>
      </c>
      <c r="G773" s="131" t="s">
        <v>1279</v>
      </c>
      <c r="H773" s="132">
        <v>2</v>
      </c>
      <c r="I773" s="133"/>
      <c r="J773" s="133"/>
      <c r="K773" s="133">
        <f t="shared" si="284"/>
        <v>0</v>
      </c>
      <c r="L773" s="130" t="s">
        <v>1</v>
      </c>
      <c r="M773" s="26"/>
      <c r="N773" s="134" t="s">
        <v>1</v>
      </c>
      <c r="O773" s="135" t="s">
        <v>39</v>
      </c>
      <c r="P773" s="136">
        <f t="shared" si="285"/>
        <v>0</v>
      </c>
      <c r="Q773" s="136">
        <f t="shared" si="286"/>
        <v>0</v>
      </c>
      <c r="R773" s="136">
        <f t="shared" si="287"/>
        <v>0</v>
      </c>
      <c r="S773" s="137">
        <v>0</v>
      </c>
      <c r="T773" s="137">
        <f t="shared" si="288"/>
        <v>0</v>
      </c>
      <c r="U773" s="137">
        <v>0</v>
      </c>
      <c r="V773" s="137">
        <f t="shared" si="289"/>
        <v>0</v>
      </c>
      <c r="W773" s="137">
        <v>0</v>
      </c>
      <c r="X773" s="137">
        <f t="shared" si="290"/>
        <v>0</v>
      </c>
      <c r="Y773" s="138" t="s">
        <v>1</v>
      </c>
      <c r="AR773" s="139" t="s">
        <v>187</v>
      </c>
      <c r="AT773" s="139" t="s">
        <v>147</v>
      </c>
      <c r="AU773" s="139" t="s">
        <v>84</v>
      </c>
      <c r="AY773" s="14" t="s">
        <v>145</v>
      </c>
      <c r="BE773" s="140">
        <f t="shared" si="291"/>
        <v>0</v>
      </c>
      <c r="BF773" s="140">
        <f t="shared" si="292"/>
        <v>0</v>
      </c>
      <c r="BG773" s="140">
        <f t="shared" si="293"/>
        <v>0</v>
      </c>
      <c r="BH773" s="140">
        <f t="shared" si="294"/>
        <v>0</v>
      </c>
      <c r="BI773" s="140">
        <f t="shared" si="295"/>
        <v>0</v>
      </c>
      <c r="BJ773" s="14" t="s">
        <v>84</v>
      </c>
      <c r="BK773" s="140">
        <f t="shared" si="296"/>
        <v>0</v>
      </c>
      <c r="BL773" s="14" t="s">
        <v>187</v>
      </c>
      <c r="BM773" s="139" t="s">
        <v>192</v>
      </c>
    </row>
    <row r="774" spans="2:65" s="1" customFormat="1" ht="16.5" customHeight="1">
      <c r="B774" s="127"/>
      <c r="C774" s="128"/>
      <c r="D774" s="128" t="s">
        <v>147</v>
      </c>
      <c r="E774" s="129" t="s">
        <v>1678</v>
      </c>
      <c r="F774" s="130" t="s">
        <v>1280</v>
      </c>
      <c r="G774" s="131" t="s">
        <v>343</v>
      </c>
      <c r="H774" s="132">
        <v>3</v>
      </c>
      <c r="I774" s="133"/>
      <c r="J774" s="133"/>
      <c r="K774" s="133">
        <f t="shared" si="284"/>
        <v>0</v>
      </c>
      <c r="L774" s="130" t="s">
        <v>1</v>
      </c>
      <c r="M774" s="26"/>
      <c r="N774" s="134" t="s">
        <v>1</v>
      </c>
      <c r="O774" s="135" t="s">
        <v>39</v>
      </c>
      <c r="P774" s="136">
        <f t="shared" si="285"/>
        <v>0</v>
      </c>
      <c r="Q774" s="136">
        <f t="shared" si="286"/>
        <v>0</v>
      </c>
      <c r="R774" s="136">
        <f t="shared" si="287"/>
        <v>0</v>
      </c>
      <c r="S774" s="137">
        <v>0</v>
      </c>
      <c r="T774" s="137">
        <f t="shared" si="288"/>
        <v>0</v>
      </c>
      <c r="U774" s="137">
        <v>0</v>
      </c>
      <c r="V774" s="137">
        <f t="shared" si="289"/>
        <v>0</v>
      </c>
      <c r="W774" s="137">
        <v>0</v>
      </c>
      <c r="X774" s="137">
        <f t="shared" si="290"/>
        <v>0</v>
      </c>
      <c r="Y774" s="138" t="s">
        <v>1</v>
      </c>
      <c r="AR774" s="139" t="s">
        <v>187</v>
      </c>
      <c r="AT774" s="139" t="s">
        <v>147</v>
      </c>
      <c r="AU774" s="139" t="s">
        <v>84</v>
      </c>
      <c r="AY774" s="14" t="s">
        <v>145</v>
      </c>
      <c r="BE774" s="140">
        <f t="shared" si="291"/>
        <v>0</v>
      </c>
      <c r="BF774" s="140">
        <f t="shared" si="292"/>
        <v>0</v>
      </c>
      <c r="BG774" s="140">
        <f t="shared" si="293"/>
        <v>0</v>
      </c>
      <c r="BH774" s="140">
        <f t="shared" si="294"/>
        <v>0</v>
      </c>
      <c r="BI774" s="140">
        <f t="shared" si="295"/>
        <v>0</v>
      </c>
      <c r="BJ774" s="14" t="s">
        <v>84</v>
      </c>
      <c r="BK774" s="140">
        <f t="shared" si="296"/>
        <v>0</v>
      </c>
      <c r="BL774" s="14" t="s">
        <v>187</v>
      </c>
      <c r="BM774" s="139" t="s">
        <v>192</v>
      </c>
    </row>
    <row r="775" spans="2:65" s="1" customFormat="1" ht="16.5" customHeight="1">
      <c r="B775" s="127"/>
      <c r="C775" s="128"/>
      <c r="D775" s="128" t="s">
        <v>147</v>
      </c>
      <c r="E775" s="129" t="s">
        <v>1679</v>
      </c>
      <c r="F775" s="130" t="s">
        <v>1281</v>
      </c>
      <c r="G775" s="131" t="s">
        <v>458</v>
      </c>
      <c r="H775" s="132">
        <v>30</v>
      </c>
      <c r="I775" s="133"/>
      <c r="J775" s="133"/>
      <c r="K775" s="133">
        <f t="shared" si="284"/>
        <v>0</v>
      </c>
      <c r="L775" s="130" t="s">
        <v>1</v>
      </c>
      <c r="M775" s="26"/>
      <c r="N775" s="134" t="s">
        <v>1</v>
      </c>
      <c r="O775" s="135" t="s">
        <v>39</v>
      </c>
      <c r="P775" s="136">
        <f t="shared" si="285"/>
        <v>0</v>
      </c>
      <c r="Q775" s="136">
        <f t="shared" si="286"/>
        <v>0</v>
      </c>
      <c r="R775" s="136">
        <f t="shared" si="287"/>
        <v>0</v>
      </c>
      <c r="S775" s="137">
        <v>0</v>
      </c>
      <c r="T775" s="137">
        <f t="shared" si="288"/>
        <v>0</v>
      </c>
      <c r="U775" s="137">
        <v>0</v>
      </c>
      <c r="V775" s="137">
        <f t="shared" si="289"/>
        <v>0</v>
      </c>
      <c r="W775" s="137">
        <v>0</v>
      </c>
      <c r="X775" s="137">
        <f t="shared" si="290"/>
        <v>0</v>
      </c>
      <c r="Y775" s="138" t="s">
        <v>1</v>
      </c>
      <c r="AR775" s="139" t="s">
        <v>187</v>
      </c>
      <c r="AT775" s="139" t="s">
        <v>147</v>
      </c>
      <c r="AU775" s="139" t="s">
        <v>84</v>
      </c>
      <c r="AY775" s="14" t="s">
        <v>145</v>
      </c>
      <c r="BE775" s="140">
        <f t="shared" si="291"/>
        <v>0</v>
      </c>
      <c r="BF775" s="140">
        <f t="shared" si="292"/>
        <v>0</v>
      </c>
      <c r="BG775" s="140">
        <f t="shared" si="293"/>
        <v>0</v>
      </c>
      <c r="BH775" s="140">
        <f t="shared" si="294"/>
        <v>0</v>
      </c>
      <c r="BI775" s="140">
        <f t="shared" si="295"/>
        <v>0</v>
      </c>
      <c r="BJ775" s="14" t="s">
        <v>84</v>
      </c>
      <c r="BK775" s="140">
        <f t="shared" si="296"/>
        <v>0</v>
      </c>
      <c r="BL775" s="14" t="s">
        <v>187</v>
      </c>
      <c r="BM775" s="139" t="s">
        <v>192</v>
      </c>
    </row>
    <row r="776" spans="2:65" s="1" customFormat="1" ht="16.5" customHeight="1">
      <c r="B776" s="127"/>
      <c r="C776" s="128"/>
      <c r="D776" s="128" t="s">
        <v>147</v>
      </c>
      <c r="E776" s="129" t="s">
        <v>1680</v>
      </c>
      <c r="F776" s="130" t="s">
        <v>1282</v>
      </c>
      <c r="G776" s="131" t="s">
        <v>458</v>
      </c>
      <c r="H776" s="132">
        <v>30</v>
      </c>
      <c r="I776" s="133"/>
      <c r="J776" s="133"/>
      <c r="K776" s="133">
        <f t="shared" si="284"/>
        <v>0</v>
      </c>
      <c r="L776" s="130" t="s">
        <v>1</v>
      </c>
      <c r="M776" s="26"/>
      <c r="N776" s="134" t="s">
        <v>1</v>
      </c>
      <c r="O776" s="135" t="s">
        <v>39</v>
      </c>
      <c r="P776" s="136">
        <f t="shared" si="285"/>
        <v>0</v>
      </c>
      <c r="Q776" s="136">
        <f t="shared" si="286"/>
        <v>0</v>
      </c>
      <c r="R776" s="136">
        <f t="shared" si="287"/>
        <v>0</v>
      </c>
      <c r="S776" s="137">
        <v>0</v>
      </c>
      <c r="T776" s="137">
        <f t="shared" si="288"/>
        <v>0</v>
      </c>
      <c r="U776" s="137">
        <v>0</v>
      </c>
      <c r="V776" s="137">
        <f t="shared" si="289"/>
        <v>0</v>
      </c>
      <c r="W776" s="137">
        <v>0</v>
      </c>
      <c r="X776" s="137">
        <f t="shared" si="290"/>
        <v>0</v>
      </c>
      <c r="Y776" s="138" t="s">
        <v>1</v>
      </c>
      <c r="AR776" s="139" t="s">
        <v>187</v>
      </c>
      <c r="AT776" s="139" t="s">
        <v>147</v>
      </c>
      <c r="AU776" s="139" t="s">
        <v>84</v>
      </c>
      <c r="AY776" s="14" t="s">
        <v>145</v>
      </c>
      <c r="BE776" s="140">
        <f t="shared" si="291"/>
        <v>0</v>
      </c>
      <c r="BF776" s="140">
        <f t="shared" si="292"/>
        <v>0</v>
      </c>
      <c r="BG776" s="140">
        <f t="shared" si="293"/>
        <v>0</v>
      </c>
      <c r="BH776" s="140">
        <f t="shared" si="294"/>
        <v>0</v>
      </c>
      <c r="BI776" s="140">
        <f t="shared" si="295"/>
        <v>0</v>
      </c>
      <c r="BJ776" s="14" t="s">
        <v>84</v>
      </c>
      <c r="BK776" s="140">
        <f t="shared" si="296"/>
        <v>0</v>
      </c>
      <c r="BL776" s="14" t="s">
        <v>187</v>
      </c>
      <c r="BM776" s="139" t="s">
        <v>192</v>
      </c>
    </row>
    <row r="777" spans="2:65" s="1" customFormat="1" ht="16.5" customHeight="1">
      <c r="B777" s="127"/>
      <c r="C777" s="128"/>
      <c r="D777" s="128" t="s">
        <v>147</v>
      </c>
      <c r="E777" s="129" t="s">
        <v>1681</v>
      </c>
      <c r="F777" s="130" t="s">
        <v>1283</v>
      </c>
      <c r="G777" s="131" t="s">
        <v>458</v>
      </c>
      <c r="H777" s="132">
        <v>16</v>
      </c>
      <c r="I777" s="133"/>
      <c r="J777" s="133"/>
      <c r="K777" s="133">
        <f t="shared" si="284"/>
        <v>0</v>
      </c>
      <c r="L777" s="130" t="s">
        <v>1</v>
      </c>
      <c r="M777" s="26"/>
      <c r="N777" s="134" t="s">
        <v>1</v>
      </c>
      <c r="O777" s="135" t="s">
        <v>39</v>
      </c>
      <c r="P777" s="136">
        <f t="shared" si="285"/>
        <v>0</v>
      </c>
      <c r="Q777" s="136">
        <f t="shared" si="286"/>
        <v>0</v>
      </c>
      <c r="R777" s="136">
        <f t="shared" si="287"/>
        <v>0</v>
      </c>
      <c r="S777" s="137">
        <v>0</v>
      </c>
      <c r="T777" s="137">
        <f t="shared" si="288"/>
        <v>0</v>
      </c>
      <c r="U777" s="137">
        <v>0</v>
      </c>
      <c r="V777" s="137">
        <f t="shared" si="289"/>
        <v>0</v>
      </c>
      <c r="W777" s="137">
        <v>0</v>
      </c>
      <c r="X777" s="137">
        <f t="shared" si="290"/>
        <v>0</v>
      </c>
      <c r="Y777" s="138" t="s">
        <v>1</v>
      </c>
      <c r="AR777" s="139" t="s">
        <v>187</v>
      </c>
      <c r="AT777" s="139" t="s">
        <v>147</v>
      </c>
      <c r="AU777" s="139" t="s">
        <v>84</v>
      </c>
      <c r="AY777" s="14" t="s">
        <v>145</v>
      </c>
      <c r="BE777" s="140">
        <f t="shared" si="291"/>
        <v>0</v>
      </c>
      <c r="BF777" s="140">
        <f t="shared" si="292"/>
        <v>0</v>
      </c>
      <c r="BG777" s="140">
        <f t="shared" si="293"/>
        <v>0</v>
      </c>
      <c r="BH777" s="140">
        <f t="shared" si="294"/>
        <v>0</v>
      </c>
      <c r="BI777" s="140">
        <f t="shared" si="295"/>
        <v>0</v>
      </c>
      <c r="BJ777" s="14" t="s">
        <v>84</v>
      </c>
      <c r="BK777" s="140">
        <f t="shared" si="296"/>
        <v>0</v>
      </c>
      <c r="BL777" s="14" t="s">
        <v>187</v>
      </c>
      <c r="BM777" s="139" t="s">
        <v>192</v>
      </c>
    </row>
    <row r="778" spans="2:65" s="1" customFormat="1" ht="24">
      <c r="B778" s="127"/>
      <c r="C778" s="128"/>
      <c r="D778" s="128" t="s">
        <v>147</v>
      </c>
      <c r="E778" s="129" t="s">
        <v>1682</v>
      </c>
      <c r="F778" s="130" t="s">
        <v>1284</v>
      </c>
      <c r="G778" s="131" t="s">
        <v>343</v>
      </c>
      <c r="H778" s="132">
        <v>1</v>
      </c>
      <c r="I778" s="133"/>
      <c r="J778" s="133"/>
      <c r="K778" s="133">
        <f t="shared" si="284"/>
        <v>0</v>
      </c>
      <c r="L778" s="130" t="s">
        <v>1</v>
      </c>
      <c r="M778" s="26"/>
      <c r="N778" s="134" t="s">
        <v>1</v>
      </c>
      <c r="O778" s="135" t="s">
        <v>39</v>
      </c>
      <c r="P778" s="136">
        <f t="shared" si="285"/>
        <v>0</v>
      </c>
      <c r="Q778" s="136">
        <f t="shared" si="286"/>
        <v>0</v>
      </c>
      <c r="R778" s="136">
        <f t="shared" si="287"/>
        <v>0</v>
      </c>
      <c r="S778" s="137">
        <v>0</v>
      </c>
      <c r="T778" s="137">
        <f t="shared" si="288"/>
        <v>0</v>
      </c>
      <c r="U778" s="137">
        <v>0</v>
      </c>
      <c r="V778" s="137">
        <f t="shared" si="289"/>
        <v>0</v>
      </c>
      <c r="W778" s="137">
        <v>0</v>
      </c>
      <c r="X778" s="137">
        <f t="shared" si="290"/>
        <v>0</v>
      </c>
      <c r="Y778" s="138" t="s">
        <v>1</v>
      </c>
      <c r="AR778" s="139" t="s">
        <v>187</v>
      </c>
      <c r="AT778" s="139" t="s">
        <v>147</v>
      </c>
      <c r="AU778" s="139" t="s">
        <v>84</v>
      </c>
      <c r="AY778" s="14" t="s">
        <v>145</v>
      </c>
      <c r="BE778" s="140">
        <f t="shared" si="291"/>
        <v>0</v>
      </c>
      <c r="BF778" s="140">
        <f t="shared" si="292"/>
        <v>0</v>
      </c>
      <c r="BG778" s="140">
        <f t="shared" si="293"/>
        <v>0</v>
      </c>
      <c r="BH778" s="140">
        <f t="shared" si="294"/>
        <v>0</v>
      </c>
      <c r="BI778" s="140">
        <f t="shared" si="295"/>
        <v>0</v>
      </c>
      <c r="BJ778" s="14" t="s">
        <v>84</v>
      </c>
      <c r="BK778" s="140">
        <f t="shared" si="296"/>
        <v>0</v>
      </c>
      <c r="BL778" s="14" t="s">
        <v>187</v>
      </c>
      <c r="BM778" s="139" t="s">
        <v>192</v>
      </c>
    </row>
    <row r="779" spans="2:65" s="1" customFormat="1" ht="24">
      <c r="B779" s="127"/>
      <c r="C779" s="128"/>
      <c r="D779" s="128" t="s">
        <v>147</v>
      </c>
      <c r="E779" s="129" t="s">
        <v>1683</v>
      </c>
      <c r="F779" s="130" t="s">
        <v>1285</v>
      </c>
      <c r="G779" s="131" t="s">
        <v>1002</v>
      </c>
      <c r="H779" s="132">
        <v>3</v>
      </c>
      <c r="I779" s="133"/>
      <c r="J779" s="133"/>
      <c r="K779" s="133">
        <f t="shared" si="284"/>
        <v>0</v>
      </c>
      <c r="L779" s="130" t="s">
        <v>1</v>
      </c>
      <c r="M779" s="26"/>
      <c r="N779" s="134" t="s">
        <v>1</v>
      </c>
      <c r="O779" s="135" t="s">
        <v>39</v>
      </c>
      <c r="P779" s="136">
        <f t="shared" si="285"/>
        <v>0</v>
      </c>
      <c r="Q779" s="136">
        <f t="shared" si="286"/>
        <v>0</v>
      </c>
      <c r="R779" s="136">
        <f t="shared" si="287"/>
        <v>0</v>
      </c>
      <c r="S779" s="137">
        <v>0</v>
      </c>
      <c r="T779" s="137">
        <f t="shared" si="288"/>
        <v>0</v>
      </c>
      <c r="U779" s="137">
        <v>0</v>
      </c>
      <c r="V779" s="137">
        <f t="shared" si="289"/>
        <v>0</v>
      </c>
      <c r="W779" s="137">
        <v>0</v>
      </c>
      <c r="X779" s="137">
        <f t="shared" si="290"/>
        <v>0</v>
      </c>
      <c r="Y779" s="138" t="s">
        <v>1</v>
      </c>
      <c r="AR779" s="139" t="s">
        <v>187</v>
      </c>
      <c r="AT779" s="139" t="s">
        <v>147</v>
      </c>
      <c r="AU779" s="139" t="s">
        <v>84</v>
      </c>
      <c r="AY779" s="14" t="s">
        <v>145</v>
      </c>
      <c r="BE779" s="140">
        <f t="shared" si="291"/>
        <v>0</v>
      </c>
      <c r="BF779" s="140">
        <f t="shared" si="292"/>
        <v>0</v>
      </c>
      <c r="BG779" s="140">
        <f t="shared" si="293"/>
        <v>0</v>
      </c>
      <c r="BH779" s="140">
        <f t="shared" si="294"/>
        <v>0</v>
      </c>
      <c r="BI779" s="140">
        <f t="shared" si="295"/>
        <v>0</v>
      </c>
      <c r="BJ779" s="14" t="s">
        <v>84</v>
      </c>
      <c r="BK779" s="140">
        <f t="shared" si="296"/>
        <v>0</v>
      </c>
      <c r="BL779" s="14" t="s">
        <v>187</v>
      </c>
      <c r="BM779" s="139" t="s">
        <v>192</v>
      </c>
    </row>
    <row r="780" spans="2:65" s="1" customFormat="1" ht="16.5" customHeight="1">
      <c r="B780" s="127"/>
      <c r="C780" s="128"/>
      <c r="D780" s="128" t="s">
        <v>147</v>
      </c>
      <c r="E780" s="129" t="s">
        <v>1684</v>
      </c>
      <c r="F780" s="130" t="s">
        <v>1286</v>
      </c>
      <c r="G780" s="131" t="s">
        <v>458</v>
      </c>
      <c r="H780" s="132">
        <v>130</v>
      </c>
      <c r="I780" s="133"/>
      <c r="J780" s="133"/>
      <c r="K780" s="133">
        <f t="shared" si="284"/>
        <v>0</v>
      </c>
      <c r="L780" s="130" t="s">
        <v>1</v>
      </c>
      <c r="M780" s="26"/>
      <c r="N780" s="134" t="s">
        <v>1</v>
      </c>
      <c r="O780" s="135" t="s">
        <v>39</v>
      </c>
      <c r="P780" s="136">
        <f t="shared" si="285"/>
        <v>0</v>
      </c>
      <c r="Q780" s="136">
        <f t="shared" si="286"/>
        <v>0</v>
      </c>
      <c r="R780" s="136">
        <f t="shared" si="287"/>
        <v>0</v>
      </c>
      <c r="S780" s="137">
        <v>0</v>
      </c>
      <c r="T780" s="137">
        <f t="shared" si="288"/>
        <v>0</v>
      </c>
      <c r="U780" s="137">
        <v>0</v>
      </c>
      <c r="V780" s="137">
        <f t="shared" si="289"/>
        <v>0</v>
      </c>
      <c r="W780" s="137">
        <v>0</v>
      </c>
      <c r="X780" s="137">
        <f t="shared" si="290"/>
        <v>0</v>
      </c>
      <c r="Y780" s="138" t="s">
        <v>1</v>
      </c>
      <c r="AR780" s="139" t="s">
        <v>187</v>
      </c>
      <c r="AT780" s="139" t="s">
        <v>147</v>
      </c>
      <c r="AU780" s="139" t="s">
        <v>84</v>
      </c>
      <c r="AY780" s="14" t="s">
        <v>145</v>
      </c>
      <c r="BE780" s="140">
        <f t="shared" si="291"/>
        <v>0</v>
      </c>
      <c r="BF780" s="140">
        <f t="shared" si="292"/>
        <v>0</v>
      </c>
      <c r="BG780" s="140">
        <f t="shared" si="293"/>
        <v>0</v>
      </c>
      <c r="BH780" s="140">
        <f t="shared" si="294"/>
        <v>0</v>
      </c>
      <c r="BI780" s="140">
        <f t="shared" si="295"/>
        <v>0</v>
      </c>
      <c r="BJ780" s="14" t="s">
        <v>84</v>
      </c>
      <c r="BK780" s="140">
        <f t="shared" si="296"/>
        <v>0</v>
      </c>
      <c r="BL780" s="14" t="s">
        <v>187</v>
      </c>
      <c r="BM780" s="139" t="s">
        <v>192</v>
      </c>
    </row>
    <row r="781" spans="2:65" s="1" customFormat="1" ht="16.5" customHeight="1">
      <c r="B781" s="127"/>
      <c r="C781" s="128"/>
      <c r="D781" s="128" t="s">
        <v>147</v>
      </c>
      <c r="E781" s="129" t="s">
        <v>1685</v>
      </c>
      <c r="F781" s="130" t="s">
        <v>1287</v>
      </c>
      <c r="G781" s="131" t="s">
        <v>458</v>
      </c>
      <c r="H781" s="132">
        <v>66</v>
      </c>
      <c r="I781" s="133"/>
      <c r="J781" s="133"/>
      <c r="K781" s="133">
        <f t="shared" si="284"/>
        <v>0</v>
      </c>
      <c r="L781" s="130" t="s">
        <v>1</v>
      </c>
      <c r="M781" s="26"/>
      <c r="N781" s="134" t="s">
        <v>1</v>
      </c>
      <c r="O781" s="135" t="s">
        <v>39</v>
      </c>
      <c r="P781" s="136">
        <f t="shared" si="285"/>
        <v>0</v>
      </c>
      <c r="Q781" s="136">
        <f t="shared" si="286"/>
        <v>0</v>
      </c>
      <c r="R781" s="136">
        <f t="shared" si="287"/>
        <v>0</v>
      </c>
      <c r="S781" s="137">
        <v>0</v>
      </c>
      <c r="T781" s="137">
        <f t="shared" si="288"/>
        <v>0</v>
      </c>
      <c r="U781" s="137">
        <v>0</v>
      </c>
      <c r="V781" s="137">
        <f t="shared" si="289"/>
        <v>0</v>
      </c>
      <c r="W781" s="137">
        <v>0</v>
      </c>
      <c r="X781" s="137">
        <f t="shared" si="290"/>
        <v>0</v>
      </c>
      <c r="Y781" s="138" t="s">
        <v>1</v>
      </c>
      <c r="AR781" s="139" t="s">
        <v>187</v>
      </c>
      <c r="AT781" s="139" t="s">
        <v>147</v>
      </c>
      <c r="AU781" s="139" t="s">
        <v>84</v>
      </c>
      <c r="AY781" s="14" t="s">
        <v>145</v>
      </c>
      <c r="BE781" s="140">
        <f t="shared" si="291"/>
        <v>0</v>
      </c>
      <c r="BF781" s="140">
        <f t="shared" si="292"/>
        <v>0</v>
      </c>
      <c r="BG781" s="140">
        <f t="shared" si="293"/>
        <v>0</v>
      </c>
      <c r="BH781" s="140">
        <f t="shared" si="294"/>
        <v>0</v>
      </c>
      <c r="BI781" s="140">
        <f t="shared" si="295"/>
        <v>0</v>
      </c>
      <c r="BJ781" s="14" t="s">
        <v>84</v>
      </c>
      <c r="BK781" s="140">
        <f t="shared" si="296"/>
        <v>0</v>
      </c>
      <c r="BL781" s="14" t="s">
        <v>187</v>
      </c>
      <c r="BM781" s="139" t="s">
        <v>192</v>
      </c>
    </row>
    <row r="782" spans="2:65" s="1" customFormat="1" ht="24">
      <c r="B782" s="127"/>
      <c r="C782" s="128"/>
      <c r="D782" s="128" t="s">
        <v>147</v>
      </c>
      <c r="E782" s="129" t="s">
        <v>1686</v>
      </c>
      <c r="F782" s="130" t="s">
        <v>1288</v>
      </c>
      <c r="G782" s="131" t="s">
        <v>343</v>
      </c>
      <c r="H782" s="132">
        <v>3</v>
      </c>
      <c r="I782" s="133"/>
      <c r="J782" s="133"/>
      <c r="K782" s="133">
        <f t="shared" si="284"/>
        <v>0</v>
      </c>
      <c r="L782" s="130" t="s">
        <v>1</v>
      </c>
      <c r="M782" s="26"/>
      <c r="N782" s="134" t="s">
        <v>1</v>
      </c>
      <c r="O782" s="135" t="s">
        <v>39</v>
      </c>
      <c r="P782" s="136">
        <f t="shared" si="285"/>
        <v>0</v>
      </c>
      <c r="Q782" s="136">
        <f t="shared" si="286"/>
        <v>0</v>
      </c>
      <c r="R782" s="136">
        <f t="shared" si="287"/>
        <v>0</v>
      </c>
      <c r="S782" s="137">
        <v>0</v>
      </c>
      <c r="T782" s="137">
        <f t="shared" si="288"/>
        <v>0</v>
      </c>
      <c r="U782" s="137">
        <v>0</v>
      </c>
      <c r="V782" s="137">
        <f t="shared" si="289"/>
        <v>0</v>
      </c>
      <c r="W782" s="137">
        <v>0</v>
      </c>
      <c r="X782" s="137">
        <f t="shared" si="290"/>
        <v>0</v>
      </c>
      <c r="Y782" s="138" t="s">
        <v>1</v>
      </c>
      <c r="AR782" s="139" t="s">
        <v>187</v>
      </c>
      <c r="AT782" s="139" t="s">
        <v>147</v>
      </c>
      <c r="AU782" s="139" t="s">
        <v>84</v>
      </c>
      <c r="AY782" s="14" t="s">
        <v>145</v>
      </c>
      <c r="BE782" s="140">
        <f t="shared" si="291"/>
        <v>0</v>
      </c>
      <c r="BF782" s="140">
        <f t="shared" si="292"/>
        <v>0</v>
      </c>
      <c r="BG782" s="140">
        <f t="shared" si="293"/>
        <v>0</v>
      </c>
      <c r="BH782" s="140">
        <f t="shared" si="294"/>
        <v>0</v>
      </c>
      <c r="BI782" s="140">
        <f t="shared" si="295"/>
        <v>0</v>
      </c>
      <c r="BJ782" s="14" t="s">
        <v>84</v>
      </c>
      <c r="BK782" s="140">
        <f t="shared" si="296"/>
        <v>0</v>
      </c>
      <c r="BL782" s="14" t="s">
        <v>187</v>
      </c>
      <c r="BM782" s="139" t="s">
        <v>192</v>
      </c>
    </row>
    <row r="783" spans="2:65" s="1" customFormat="1" ht="24">
      <c r="B783" s="127"/>
      <c r="C783" s="128"/>
      <c r="D783" s="128" t="s">
        <v>147</v>
      </c>
      <c r="E783" s="129" t="s">
        <v>1687</v>
      </c>
      <c r="F783" s="130" t="s">
        <v>1289</v>
      </c>
      <c r="G783" s="131" t="s">
        <v>343</v>
      </c>
      <c r="H783" s="132">
        <v>3</v>
      </c>
      <c r="I783" s="133"/>
      <c r="J783" s="133"/>
      <c r="K783" s="133">
        <f t="shared" si="284"/>
        <v>0</v>
      </c>
      <c r="L783" s="130" t="s">
        <v>1</v>
      </c>
      <c r="M783" s="26"/>
      <c r="N783" s="134" t="s">
        <v>1</v>
      </c>
      <c r="O783" s="135" t="s">
        <v>39</v>
      </c>
      <c r="P783" s="136">
        <f t="shared" si="285"/>
        <v>0</v>
      </c>
      <c r="Q783" s="136">
        <f t="shared" si="286"/>
        <v>0</v>
      </c>
      <c r="R783" s="136">
        <f t="shared" si="287"/>
        <v>0</v>
      </c>
      <c r="S783" s="137">
        <v>0</v>
      </c>
      <c r="T783" s="137">
        <f t="shared" si="288"/>
        <v>0</v>
      </c>
      <c r="U783" s="137">
        <v>0</v>
      </c>
      <c r="V783" s="137">
        <f t="shared" si="289"/>
        <v>0</v>
      </c>
      <c r="W783" s="137">
        <v>0</v>
      </c>
      <c r="X783" s="137">
        <f t="shared" si="290"/>
        <v>0</v>
      </c>
      <c r="Y783" s="138" t="s">
        <v>1</v>
      </c>
      <c r="AR783" s="139" t="s">
        <v>187</v>
      </c>
      <c r="AT783" s="139" t="s">
        <v>147</v>
      </c>
      <c r="AU783" s="139" t="s">
        <v>84</v>
      </c>
      <c r="AY783" s="14" t="s">
        <v>145</v>
      </c>
      <c r="BE783" s="140">
        <f t="shared" si="291"/>
        <v>0</v>
      </c>
      <c r="BF783" s="140">
        <f t="shared" si="292"/>
        <v>0</v>
      </c>
      <c r="BG783" s="140">
        <f t="shared" si="293"/>
        <v>0</v>
      </c>
      <c r="BH783" s="140">
        <f t="shared" si="294"/>
        <v>0</v>
      </c>
      <c r="BI783" s="140">
        <f t="shared" si="295"/>
        <v>0</v>
      </c>
      <c r="BJ783" s="14" t="s">
        <v>84</v>
      </c>
      <c r="BK783" s="140">
        <f t="shared" si="296"/>
        <v>0</v>
      </c>
      <c r="BL783" s="14" t="s">
        <v>187</v>
      </c>
      <c r="BM783" s="139" t="s">
        <v>192</v>
      </c>
    </row>
    <row r="784" spans="2:65" s="1" customFormat="1" ht="16.5" customHeight="1">
      <c r="B784" s="127"/>
      <c r="C784" s="128"/>
      <c r="D784" s="128" t="s">
        <v>147</v>
      </c>
      <c r="E784" s="129" t="s">
        <v>1688</v>
      </c>
      <c r="F784" s="130" t="s">
        <v>1290</v>
      </c>
      <c r="G784" s="131" t="s">
        <v>343</v>
      </c>
      <c r="H784" s="132">
        <v>1</v>
      </c>
      <c r="I784" s="133"/>
      <c r="J784" s="133"/>
      <c r="K784" s="133">
        <f t="shared" si="284"/>
        <v>0</v>
      </c>
      <c r="L784" s="130" t="s">
        <v>1</v>
      </c>
      <c r="M784" s="26"/>
      <c r="N784" s="134" t="s">
        <v>1</v>
      </c>
      <c r="O784" s="135" t="s">
        <v>39</v>
      </c>
      <c r="P784" s="136">
        <f t="shared" si="285"/>
        <v>0</v>
      </c>
      <c r="Q784" s="136">
        <f t="shared" si="286"/>
        <v>0</v>
      </c>
      <c r="R784" s="136">
        <f t="shared" si="287"/>
        <v>0</v>
      </c>
      <c r="S784" s="137">
        <v>0</v>
      </c>
      <c r="T784" s="137">
        <f t="shared" si="288"/>
        <v>0</v>
      </c>
      <c r="U784" s="137">
        <v>0</v>
      </c>
      <c r="V784" s="137">
        <f t="shared" si="289"/>
        <v>0</v>
      </c>
      <c r="W784" s="137">
        <v>0</v>
      </c>
      <c r="X784" s="137">
        <f t="shared" si="290"/>
        <v>0</v>
      </c>
      <c r="Y784" s="138" t="s">
        <v>1</v>
      </c>
      <c r="AR784" s="139" t="s">
        <v>187</v>
      </c>
      <c r="AT784" s="139" t="s">
        <v>147</v>
      </c>
      <c r="AU784" s="139" t="s">
        <v>84</v>
      </c>
      <c r="AY784" s="14" t="s">
        <v>145</v>
      </c>
      <c r="BE784" s="140">
        <f t="shared" si="291"/>
        <v>0</v>
      </c>
      <c r="BF784" s="140">
        <f t="shared" si="292"/>
        <v>0</v>
      </c>
      <c r="BG784" s="140">
        <f t="shared" si="293"/>
        <v>0</v>
      </c>
      <c r="BH784" s="140">
        <f t="shared" si="294"/>
        <v>0</v>
      </c>
      <c r="BI784" s="140">
        <f t="shared" si="295"/>
        <v>0</v>
      </c>
      <c r="BJ784" s="14" t="s">
        <v>84</v>
      </c>
      <c r="BK784" s="140">
        <f t="shared" si="296"/>
        <v>0</v>
      </c>
      <c r="BL784" s="14" t="s">
        <v>187</v>
      </c>
      <c r="BM784" s="139" t="s">
        <v>192</v>
      </c>
    </row>
    <row r="785" spans="2:65" s="1" customFormat="1" ht="16.5" customHeight="1">
      <c r="B785" s="127"/>
      <c r="C785" s="128"/>
      <c r="D785" s="128" t="s">
        <v>147</v>
      </c>
      <c r="E785" s="129" t="s">
        <v>1689</v>
      </c>
      <c r="F785" s="130" t="s">
        <v>1250</v>
      </c>
      <c r="G785" s="131" t="s">
        <v>1002</v>
      </c>
      <c r="H785" s="132">
        <v>1</v>
      </c>
      <c r="I785" s="133"/>
      <c r="J785" s="133"/>
      <c r="K785" s="133">
        <f t="shared" si="284"/>
        <v>0</v>
      </c>
      <c r="L785" s="130" t="s">
        <v>1</v>
      </c>
      <c r="M785" s="26"/>
      <c r="N785" s="134" t="s">
        <v>1</v>
      </c>
      <c r="O785" s="135" t="s">
        <v>39</v>
      </c>
      <c r="P785" s="136">
        <f t="shared" si="285"/>
        <v>0</v>
      </c>
      <c r="Q785" s="136">
        <f t="shared" si="286"/>
        <v>0</v>
      </c>
      <c r="R785" s="136">
        <f t="shared" si="287"/>
        <v>0</v>
      </c>
      <c r="S785" s="137">
        <v>0</v>
      </c>
      <c r="T785" s="137">
        <f t="shared" si="288"/>
        <v>0</v>
      </c>
      <c r="U785" s="137">
        <v>0</v>
      </c>
      <c r="V785" s="137">
        <f t="shared" si="289"/>
        <v>0</v>
      </c>
      <c r="W785" s="137">
        <v>0</v>
      </c>
      <c r="X785" s="137">
        <f t="shared" si="290"/>
        <v>0</v>
      </c>
      <c r="Y785" s="138" t="s">
        <v>1</v>
      </c>
      <c r="AR785" s="139" t="s">
        <v>187</v>
      </c>
      <c r="AT785" s="139" t="s">
        <v>147</v>
      </c>
      <c r="AU785" s="139" t="s">
        <v>84</v>
      </c>
      <c r="AY785" s="14" t="s">
        <v>145</v>
      </c>
      <c r="BE785" s="140">
        <f t="shared" si="291"/>
        <v>0</v>
      </c>
      <c r="BF785" s="140">
        <f t="shared" si="292"/>
        <v>0</v>
      </c>
      <c r="BG785" s="140">
        <f t="shared" si="293"/>
        <v>0</v>
      </c>
      <c r="BH785" s="140">
        <f t="shared" si="294"/>
        <v>0</v>
      </c>
      <c r="BI785" s="140">
        <f t="shared" si="295"/>
        <v>0</v>
      </c>
      <c r="BJ785" s="14" t="s">
        <v>84</v>
      </c>
      <c r="BK785" s="140">
        <f t="shared" si="296"/>
        <v>0</v>
      </c>
      <c r="BL785" s="14" t="s">
        <v>187</v>
      </c>
      <c r="BM785" s="139" t="s">
        <v>192</v>
      </c>
    </row>
    <row r="786" spans="2:65" s="1" customFormat="1" ht="16.5" customHeight="1">
      <c r="B786" s="127"/>
      <c r="C786" s="128"/>
      <c r="D786" s="128" t="s">
        <v>147</v>
      </c>
      <c r="E786" s="129" t="s">
        <v>1690</v>
      </c>
      <c r="F786" s="130" t="s">
        <v>1291</v>
      </c>
      <c r="G786" s="131" t="s">
        <v>1002</v>
      </c>
      <c r="H786" s="132">
        <v>1</v>
      </c>
      <c r="I786" s="133"/>
      <c r="J786" s="133"/>
      <c r="K786" s="133">
        <f t="shared" si="284"/>
        <v>0</v>
      </c>
      <c r="L786" s="130" t="s">
        <v>1</v>
      </c>
      <c r="M786" s="26"/>
      <c r="N786" s="134" t="s">
        <v>1</v>
      </c>
      <c r="O786" s="135" t="s">
        <v>39</v>
      </c>
      <c r="P786" s="136">
        <f t="shared" si="285"/>
        <v>0</v>
      </c>
      <c r="Q786" s="136">
        <f t="shared" si="286"/>
        <v>0</v>
      </c>
      <c r="R786" s="136">
        <f t="shared" si="287"/>
        <v>0</v>
      </c>
      <c r="S786" s="137">
        <v>0</v>
      </c>
      <c r="T786" s="137">
        <f t="shared" si="288"/>
        <v>0</v>
      </c>
      <c r="U786" s="137">
        <v>0</v>
      </c>
      <c r="V786" s="137">
        <f t="shared" si="289"/>
        <v>0</v>
      </c>
      <c r="W786" s="137">
        <v>0</v>
      </c>
      <c r="X786" s="137">
        <f t="shared" si="290"/>
        <v>0</v>
      </c>
      <c r="Y786" s="138" t="s">
        <v>1</v>
      </c>
      <c r="AR786" s="139" t="s">
        <v>187</v>
      </c>
      <c r="AT786" s="139" t="s">
        <v>147</v>
      </c>
      <c r="AU786" s="139" t="s">
        <v>84</v>
      </c>
      <c r="AY786" s="14" t="s">
        <v>145</v>
      </c>
      <c r="BE786" s="140">
        <f t="shared" si="291"/>
        <v>0</v>
      </c>
      <c r="BF786" s="140">
        <f t="shared" si="292"/>
        <v>0</v>
      </c>
      <c r="BG786" s="140">
        <f t="shared" si="293"/>
        <v>0</v>
      </c>
      <c r="BH786" s="140">
        <f t="shared" si="294"/>
        <v>0</v>
      </c>
      <c r="BI786" s="140">
        <f t="shared" si="295"/>
        <v>0</v>
      </c>
      <c r="BJ786" s="14" t="s">
        <v>84</v>
      </c>
      <c r="BK786" s="140">
        <f t="shared" si="296"/>
        <v>0</v>
      </c>
      <c r="BL786" s="14" t="s">
        <v>187</v>
      </c>
      <c r="BM786" s="139" t="s">
        <v>192</v>
      </c>
    </row>
    <row r="787" spans="2:65" s="1" customFormat="1" ht="16.5" customHeight="1">
      <c r="B787" s="127"/>
      <c r="C787" s="128"/>
      <c r="D787" s="128" t="s">
        <v>147</v>
      </c>
      <c r="E787" s="129" t="s">
        <v>1691</v>
      </c>
      <c r="F787" s="130" t="s">
        <v>1251</v>
      </c>
      <c r="G787" s="131" t="s">
        <v>1002</v>
      </c>
      <c r="H787" s="132">
        <v>1</v>
      </c>
      <c r="I787" s="133"/>
      <c r="J787" s="133"/>
      <c r="K787" s="133">
        <f t="shared" si="284"/>
        <v>0</v>
      </c>
      <c r="L787" s="130" t="s">
        <v>1</v>
      </c>
      <c r="M787" s="26"/>
      <c r="N787" s="134" t="s">
        <v>1</v>
      </c>
      <c r="O787" s="135" t="s">
        <v>39</v>
      </c>
      <c r="P787" s="136">
        <f t="shared" si="285"/>
        <v>0</v>
      </c>
      <c r="Q787" s="136">
        <f t="shared" si="286"/>
        <v>0</v>
      </c>
      <c r="R787" s="136">
        <f t="shared" si="287"/>
        <v>0</v>
      </c>
      <c r="S787" s="137">
        <v>0</v>
      </c>
      <c r="T787" s="137">
        <f t="shared" si="288"/>
        <v>0</v>
      </c>
      <c r="U787" s="137">
        <v>0</v>
      </c>
      <c r="V787" s="137">
        <f t="shared" si="289"/>
        <v>0</v>
      </c>
      <c r="W787" s="137">
        <v>0</v>
      </c>
      <c r="X787" s="137">
        <f t="shared" si="290"/>
        <v>0</v>
      </c>
      <c r="Y787" s="138" t="s">
        <v>1</v>
      </c>
      <c r="AR787" s="139" t="s">
        <v>187</v>
      </c>
      <c r="AT787" s="139" t="s">
        <v>147</v>
      </c>
      <c r="AU787" s="139" t="s">
        <v>84</v>
      </c>
      <c r="AY787" s="14" t="s">
        <v>145</v>
      </c>
      <c r="BE787" s="140">
        <f t="shared" si="291"/>
        <v>0</v>
      </c>
      <c r="BF787" s="140">
        <f t="shared" si="292"/>
        <v>0</v>
      </c>
      <c r="BG787" s="140">
        <f t="shared" si="293"/>
        <v>0</v>
      </c>
      <c r="BH787" s="140">
        <f t="shared" si="294"/>
        <v>0</v>
      </c>
      <c r="BI787" s="140">
        <f t="shared" si="295"/>
        <v>0</v>
      </c>
      <c r="BJ787" s="14" t="s">
        <v>84</v>
      </c>
      <c r="BK787" s="140">
        <f t="shared" si="296"/>
        <v>0</v>
      </c>
      <c r="BL787" s="14" t="s">
        <v>187</v>
      </c>
      <c r="BM787" s="139" t="s">
        <v>192</v>
      </c>
    </row>
    <row r="788" spans="2:65" s="1" customFormat="1" ht="24">
      <c r="B788" s="127"/>
      <c r="C788" s="128"/>
      <c r="D788" s="128" t="s">
        <v>147</v>
      </c>
      <c r="E788" s="129" t="s">
        <v>1692</v>
      </c>
      <c r="F788" s="130" t="s">
        <v>1053</v>
      </c>
      <c r="G788" s="131" t="s">
        <v>348</v>
      </c>
      <c r="H788" s="132">
        <v>1</v>
      </c>
      <c r="I788" s="133"/>
      <c r="J788" s="133"/>
      <c r="K788" s="133">
        <f t="shared" si="284"/>
        <v>0</v>
      </c>
      <c r="L788" s="130" t="s">
        <v>1</v>
      </c>
      <c r="M788" s="26"/>
      <c r="N788" s="134" t="s">
        <v>1</v>
      </c>
      <c r="O788" s="135" t="s">
        <v>39</v>
      </c>
      <c r="P788" s="136">
        <f t="shared" si="285"/>
        <v>0</v>
      </c>
      <c r="Q788" s="136">
        <f t="shared" si="286"/>
        <v>0</v>
      </c>
      <c r="R788" s="136">
        <f t="shared" si="287"/>
        <v>0</v>
      </c>
      <c r="S788" s="137">
        <v>0</v>
      </c>
      <c r="T788" s="137">
        <f t="shared" si="288"/>
        <v>0</v>
      </c>
      <c r="U788" s="137">
        <v>0</v>
      </c>
      <c r="V788" s="137">
        <f t="shared" si="289"/>
        <v>0</v>
      </c>
      <c r="W788" s="137">
        <v>0</v>
      </c>
      <c r="X788" s="137">
        <f t="shared" si="290"/>
        <v>0</v>
      </c>
      <c r="Y788" s="138" t="s">
        <v>1</v>
      </c>
      <c r="AR788" s="139" t="s">
        <v>187</v>
      </c>
      <c r="AT788" s="139" t="s">
        <v>147</v>
      </c>
      <c r="AU788" s="139" t="s">
        <v>84</v>
      </c>
      <c r="AY788" s="14" t="s">
        <v>145</v>
      </c>
      <c r="BE788" s="140">
        <f t="shared" si="291"/>
        <v>0</v>
      </c>
      <c r="BF788" s="140">
        <f t="shared" si="292"/>
        <v>0</v>
      </c>
      <c r="BG788" s="140">
        <f t="shared" si="293"/>
        <v>0</v>
      </c>
      <c r="BH788" s="140">
        <f t="shared" si="294"/>
        <v>0</v>
      </c>
      <c r="BI788" s="140">
        <f t="shared" si="295"/>
        <v>0</v>
      </c>
      <c r="BJ788" s="14" t="s">
        <v>84</v>
      </c>
      <c r="BK788" s="140">
        <f t="shared" si="296"/>
        <v>0</v>
      </c>
      <c r="BL788" s="14" t="s">
        <v>187</v>
      </c>
      <c r="BM788" s="139" t="s">
        <v>192</v>
      </c>
    </row>
    <row r="789" spans="2:65" s="1" customFormat="1" ht="24">
      <c r="B789" s="127"/>
      <c r="C789" s="128"/>
      <c r="D789" s="128" t="s">
        <v>147</v>
      </c>
      <c r="E789" s="129" t="s">
        <v>1693</v>
      </c>
      <c r="F789" s="130" t="s">
        <v>1054</v>
      </c>
      <c r="G789" s="131" t="s">
        <v>348</v>
      </c>
      <c r="H789" s="132">
        <v>1</v>
      </c>
      <c r="I789" s="133"/>
      <c r="J789" s="133"/>
      <c r="K789" s="133">
        <f t="shared" si="284"/>
        <v>0</v>
      </c>
      <c r="L789" s="130" t="s">
        <v>1</v>
      </c>
      <c r="M789" s="26"/>
      <c r="N789" s="134" t="s">
        <v>1</v>
      </c>
      <c r="O789" s="135" t="s">
        <v>39</v>
      </c>
      <c r="P789" s="136">
        <f t="shared" si="285"/>
        <v>0</v>
      </c>
      <c r="Q789" s="136">
        <f t="shared" si="286"/>
        <v>0</v>
      </c>
      <c r="R789" s="136">
        <f t="shared" si="287"/>
        <v>0</v>
      </c>
      <c r="S789" s="137">
        <v>0</v>
      </c>
      <c r="T789" s="137">
        <f t="shared" si="288"/>
        <v>0</v>
      </c>
      <c r="U789" s="137">
        <v>0</v>
      </c>
      <c r="V789" s="137">
        <f t="shared" si="289"/>
        <v>0</v>
      </c>
      <c r="W789" s="137">
        <v>0</v>
      </c>
      <c r="X789" s="137">
        <f t="shared" si="290"/>
        <v>0</v>
      </c>
      <c r="Y789" s="138" t="s">
        <v>1</v>
      </c>
      <c r="AR789" s="139" t="s">
        <v>187</v>
      </c>
      <c r="AT789" s="139" t="s">
        <v>147</v>
      </c>
      <c r="AU789" s="139" t="s">
        <v>84</v>
      </c>
      <c r="AY789" s="14" t="s">
        <v>145</v>
      </c>
      <c r="BE789" s="140">
        <f t="shared" si="291"/>
        <v>0</v>
      </c>
      <c r="BF789" s="140">
        <f t="shared" si="292"/>
        <v>0</v>
      </c>
      <c r="BG789" s="140">
        <f t="shared" si="293"/>
        <v>0</v>
      </c>
      <c r="BH789" s="140">
        <f t="shared" si="294"/>
        <v>0</v>
      </c>
      <c r="BI789" s="140">
        <f t="shared" si="295"/>
        <v>0</v>
      </c>
      <c r="BJ789" s="14" t="s">
        <v>84</v>
      </c>
      <c r="BK789" s="140">
        <f t="shared" si="296"/>
        <v>0</v>
      </c>
      <c r="BL789" s="14" t="s">
        <v>187</v>
      </c>
      <c r="BM789" s="139" t="s">
        <v>192</v>
      </c>
    </row>
    <row r="790" spans="2:65" s="1" customFormat="1" ht="16.5" customHeight="1">
      <c r="B790" s="127"/>
      <c r="C790" s="128"/>
      <c r="D790" s="128" t="s">
        <v>147</v>
      </c>
      <c r="E790" s="129" t="s">
        <v>1694</v>
      </c>
      <c r="F790" s="130" t="s">
        <v>1055</v>
      </c>
      <c r="G790" s="131" t="s">
        <v>348</v>
      </c>
      <c r="H790" s="132">
        <v>1</v>
      </c>
      <c r="I790" s="133"/>
      <c r="J790" s="133"/>
      <c r="K790" s="133">
        <f t="shared" si="284"/>
        <v>0</v>
      </c>
      <c r="L790" s="130" t="s">
        <v>1</v>
      </c>
      <c r="M790" s="26"/>
      <c r="N790" s="134" t="s">
        <v>1</v>
      </c>
      <c r="O790" s="135" t="s">
        <v>39</v>
      </c>
      <c r="P790" s="136">
        <f t="shared" si="285"/>
        <v>0</v>
      </c>
      <c r="Q790" s="136">
        <f t="shared" si="286"/>
        <v>0</v>
      </c>
      <c r="R790" s="136">
        <f t="shared" si="287"/>
        <v>0</v>
      </c>
      <c r="S790" s="137">
        <v>0</v>
      </c>
      <c r="T790" s="137">
        <f t="shared" si="288"/>
        <v>0</v>
      </c>
      <c r="U790" s="137">
        <v>0</v>
      </c>
      <c r="V790" s="137">
        <f t="shared" si="289"/>
        <v>0</v>
      </c>
      <c r="W790" s="137">
        <v>0</v>
      </c>
      <c r="X790" s="137">
        <f t="shared" si="290"/>
        <v>0</v>
      </c>
      <c r="Y790" s="138" t="s">
        <v>1</v>
      </c>
      <c r="AR790" s="139" t="s">
        <v>187</v>
      </c>
      <c r="AT790" s="139" t="s">
        <v>147</v>
      </c>
      <c r="AU790" s="139" t="s">
        <v>84</v>
      </c>
      <c r="AY790" s="14" t="s">
        <v>145</v>
      </c>
      <c r="BE790" s="140">
        <f t="shared" si="291"/>
        <v>0</v>
      </c>
      <c r="BF790" s="140">
        <f t="shared" si="292"/>
        <v>0</v>
      </c>
      <c r="BG790" s="140">
        <f t="shared" si="293"/>
        <v>0</v>
      </c>
      <c r="BH790" s="140">
        <f t="shared" si="294"/>
        <v>0</v>
      </c>
      <c r="BI790" s="140">
        <f t="shared" si="295"/>
        <v>0</v>
      </c>
      <c r="BJ790" s="14" t="s">
        <v>84</v>
      </c>
      <c r="BK790" s="140">
        <f t="shared" si="296"/>
        <v>0</v>
      </c>
      <c r="BL790" s="14" t="s">
        <v>187</v>
      </c>
      <c r="BM790" s="139" t="s">
        <v>192</v>
      </c>
    </row>
    <row r="791" spans="2:65" s="1" customFormat="1" ht="16.5" customHeight="1">
      <c r="B791" s="127"/>
      <c r="C791" s="128"/>
      <c r="D791" s="128" t="s">
        <v>147</v>
      </c>
      <c r="E791" s="129" t="s">
        <v>1655</v>
      </c>
      <c r="F791" s="130" t="s">
        <v>1260</v>
      </c>
      <c r="G791" s="131" t="s">
        <v>348</v>
      </c>
      <c r="H791" s="132">
        <v>1</v>
      </c>
      <c r="I791" s="133"/>
      <c r="J791" s="133"/>
      <c r="K791" s="133">
        <f t="shared" si="284"/>
        <v>0</v>
      </c>
      <c r="L791" s="130" t="s">
        <v>1</v>
      </c>
      <c r="M791" s="26"/>
      <c r="N791" s="134" t="s">
        <v>1</v>
      </c>
      <c r="O791" s="135" t="s">
        <v>39</v>
      </c>
      <c r="P791" s="136">
        <f t="shared" si="285"/>
        <v>0</v>
      </c>
      <c r="Q791" s="136">
        <f t="shared" si="286"/>
        <v>0</v>
      </c>
      <c r="R791" s="136">
        <f t="shared" si="287"/>
        <v>0</v>
      </c>
      <c r="S791" s="137">
        <v>0</v>
      </c>
      <c r="T791" s="137">
        <f t="shared" si="288"/>
        <v>0</v>
      </c>
      <c r="U791" s="137">
        <v>0</v>
      </c>
      <c r="V791" s="137">
        <f t="shared" si="289"/>
        <v>0</v>
      </c>
      <c r="W791" s="137">
        <v>0</v>
      </c>
      <c r="X791" s="137">
        <f t="shared" si="290"/>
        <v>0</v>
      </c>
      <c r="Y791" s="138" t="s">
        <v>1</v>
      </c>
      <c r="AR791" s="139" t="s">
        <v>187</v>
      </c>
      <c r="AT791" s="139" t="s">
        <v>147</v>
      </c>
      <c r="AU791" s="139" t="s">
        <v>84</v>
      </c>
      <c r="AY791" s="14" t="s">
        <v>145</v>
      </c>
      <c r="BE791" s="140">
        <f t="shared" si="291"/>
        <v>0</v>
      </c>
      <c r="BF791" s="140">
        <f t="shared" si="292"/>
        <v>0</v>
      </c>
      <c r="BG791" s="140">
        <f t="shared" si="293"/>
        <v>0</v>
      </c>
      <c r="BH791" s="140">
        <f t="shared" si="294"/>
        <v>0</v>
      </c>
      <c r="BI791" s="140">
        <f t="shared" si="295"/>
        <v>0</v>
      </c>
      <c r="BJ791" s="14" t="s">
        <v>84</v>
      </c>
      <c r="BK791" s="140">
        <f t="shared" si="296"/>
        <v>0</v>
      </c>
      <c r="BL791" s="14" t="s">
        <v>187</v>
      </c>
      <c r="BM791" s="139" t="s">
        <v>192</v>
      </c>
    </row>
    <row r="792" spans="2:65" s="1" customFormat="1" ht="16.5" customHeight="1">
      <c r="B792" s="127"/>
      <c r="C792" s="128"/>
      <c r="D792" s="128" t="s">
        <v>147</v>
      </c>
      <c r="E792" s="129" t="s">
        <v>1657</v>
      </c>
      <c r="F792" s="130" t="s">
        <v>1292</v>
      </c>
      <c r="G792" s="131" t="s">
        <v>1002</v>
      </c>
      <c r="H792" s="132">
        <v>1</v>
      </c>
      <c r="I792" s="133"/>
      <c r="J792" s="133"/>
      <c r="K792" s="133">
        <f t="shared" si="284"/>
        <v>0</v>
      </c>
      <c r="L792" s="130" t="s">
        <v>1</v>
      </c>
      <c r="M792" s="26"/>
      <c r="N792" s="134" t="s">
        <v>1</v>
      </c>
      <c r="O792" s="135" t="s">
        <v>39</v>
      </c>
      <c r="P792" s="136">
        <f t="shared" si="285"/>
        <v>0</v>
      </c>
      <c r="Q792" s="136">
        <f t="shared" si="286"/>
        <v>0</v>
      </c>
      <c r="R792" s="136">
        <f t="shared" si="287"/>
        <v>0</v>
      </c>
      <c r="S792" s="137">
        <v>0</v>
      </c>
      <c r="T792" s="137">
        <f t="shared" si="288"/>
        <v>0</v>
      </c>
      <c r="U792" s="137">
        <v>0</v>
      </c>
      <c r="V792" s="137">
        <f t="shared" si="289"/>
        <v>0</v>
      </c>
      <c r="W792" s="137">
        <v>0</v>
      </c>
      <c r="X792" s="137">
        <f t="shared" si="290"/>
        <v>0</v>
      </c>
      <c r="Y792" s="138" t="s">
        <v>1</v>
      </c>
      <c r="AR792" s="139" t="s">
        <v>187</v>
      </c>
      <c r="AT792" s="139" t="s">
        <v>147</v>
      </c>
      <c r="AU792" s="139" t="s">
        <v>84</v>
      </c>
      <c r="AY792" s="14" t="s">
        <v>145</v>
      </c>
      <c r="BE792" s="140">
        <f t="shared" si="291"/>
        <v>0</v>
      </c>
      <c r="BF792" s="140">
        <f t="shared" si="292"/>
        <v>0</v>
      </c>
      <c r="BG792" s="140">
        <f t="shared" si="293"/>
        <v>0</v>
      </c>
      <c r="BH792" s="140">
        <f t="shared" si="294"/>
        <v>0</v>
      </c>
      <c r="BI792" s="140">
        <f t="shared" si="295"/>
        <v>0</v>
      </c>
      <c r="BJ792" s="14" t="s">
        <v>84</v>
      </c>
      <c r="BK792" s="140">
        <f t="shared" si="296"/>
        <v>0</v>
      </c>
      <c r="BL792" s="14" t="s">
        <v>187</v>
      </c>
      <c r="BM792" s="139" t="s">
        <v>192</v>
      </c>
    </row>
    <row r="793" spans="2:65" s="1" customFormat="1" ht="16.5" customHeight="1">
      <c r="B793" s="127"/>
      <c r="C793" s="128"/>
      <c r="D793" s="128" t="s">
        <v>147</v>
      </c>
      <c r="E793" s="129" t="s">
        <v>1658</v>
      </c>
      <c r="F793" s="130" t="s">
        <v>1293</v>
      </c>
      <c r="G793" s="131" t="s">
        <v>1002</v>
      </c>
      <c r="H793" s="132">
        <v>1</v>
      </c>
      <c r="I793" s="133"/>
      <c r="J793" s="133"/>
      <c r="K793" s="133">
        <f t="shared" si="284"/>
        <v>0</v>
      </c>
      <c r="L793" s="130" t="s">
        <v>1</v>
      </c>
      <c r="M793" s="26"/>
      <c r="N793" s="134" t="s">
        <v>1</v>
      </c>
      <c r="O793" s="135" t="s">
        <v>39</v>
      </c>
      <c r="P793" s="136">
        <f t="shared" si="285"/>
        <v>0</v>
      </c>
      <c r="Q793" s="136">
        <f t="shared" si="286"/>
        <v>0</v>
      </c>
      <c r="R793" s="136">
        <f t="shared" si="287"/>
        <v>0</v>
      </c>
      <c r="S793" s="137">
        <v>0</v>
      </c>
      <c r="T793" s="137">
        <f t="shared" si="288"/>
        <v>0</v>
      </c>
      <c r="U793" s="137">
        <v>0</v>
      </c>
      <c r="V793" s="137">
        <f t="shared" si="289"/>
        <v>0</v>
      </c>
      <c r="W793" s="137">
        <v>0</v>
      </c>
      <c r="X793" s="137">
        <f t="shared" si="290"/>
        <v>0</v>
      </c>
      <c r="Y793" s="138" t="s">
        <v>1</v>
      </c>
      <c r="AR793" s="139" t="s">
        <v>187</v>
      </c>
      <c r="AT793" s="139" t="s">
        <v>147</v>
      </c>
      <c r="AU793" s="139" t="s">
        <v>84</v>
      </c>
      <c r="AY793" s="14" t="s">
        <v>145</v>
      </c>
      <c r="BE793" s="140">
        <f t="shared" si="291"/>
        <v>0</v>
      </c>
      <c r="BF793" s="140">
        <f t="shared" si="292"/>
        <v>0</v>
      </c>
      <c r="BG793" s="140">
        <f t="shared" si="293"/>
        <v>0</v>
      </c>
      <c r="BH793" s="140">
        <f t="shared" si="294"/>
        <v>0</v>
      </c>
      <c r="BI793" s="140">
        <f t="shared" si="295"/>
        <v>0</v>
      </c>
      <c r="BJ793" s="14" t="s">
        <v>84</v>
      </c>
      <c r="BK793" s="140">
        <f t="shared" si="296"/>
        <v>0</v>
      </c>
      <c r="BL793" s="14" t="s">
        <v>187</v>
      </c>
      <c r="BM793" s="139" t="s">
        <v>192</v>
      </c>
    </row>
    <row r="794" spans="2:65" s="1" customFormat="1" ht="16.5" customHeight="1">
      <c r="B794" s="127"/>
      <c r="C794" s="128"/>
      <c r="D794" s="128" t="s">
        <v>147</v>
      </c>
      <c r="E794" s="129" t="s">
        <v>1659</v>
      </c>
      <c r="F794" s="130" t="s">
        <v>1294</v>
      </c>
      <c r="G794" s="131" t="s">
        <v>1002</v>
      </c>
      <c r="H794" s="132">
        <v>1</v>
      </c>
      <c r="I794" s="133"/>
      <c r="J794" s="133"/>
      <c r="K794" s="133">
        <f t="shared" si="284"/>
        <v>0</v>
      </c>
      <c r="L794" s="130" t="s">
        <v>1</v>
      </c>
      <c r="M794" s="26"/>
      <c r="N794" s="134" t="s">
        <v>1</v>
      </c>
      <c r="O794" s="135" t="s">
        <v>39</v>
      </c>
      <c r="P794" s="136">
        <f t="shared" si="285"/>
        <v>0</v>
      </c>
      <c r="Q794" s="136">
        <f t="shared" si="286"/>
        <v>0</v>
      </c>
      <c r="R794" s="136">
        <f t="shared" si="287"/>
        <v>0</v>
      </c>
      <c r="S794" s="137">
        <v>0</v>
      </c>
      <c r="T794" s="137">
        <f t="shared" si="288"/>
        <v>0</v>
      </c>
      <c r="U794" s="137">
        <v>0</v>
      </c>
      <c r="V794" s="137">
        <f t="shared" si="289"/>
        <v>0</v>
      </c>
      <c r="W794" s="137">
        <v>0</v>
      </c>
      <c r="X794" s="137">
        <f t="shared" si="290"/>
        <v>0</v>
      </c>
      <c r="Y794" s="138" t="s">
        <v>1</v>
      </c>
      <c r="AR794" s="139" t="s">
        <v>187</v>
      </c>
      <c r="AT794" s="139" t="s">
        <v>147</v>
      </c>
      <c r="AU794" s="139" t="s">
        <v>84</v>
      </c>
      <c r="AY794" s="14" t="s">
        <v>145</v>
      </c>
      <c r="BE794" s="140">
        <f t="shared" si="291"/>
        <v>0</v>
      </c>
      <c r="BF794" s="140">
        <f t="shared" si="292"/>
        <v>0</v>
      </c>
      <c r="BG794" s="140">
        <f t="shared" si="293"/>
        <v>0</v>
      </c>
      <c r="BH794" s="140">
        <f t="shared" si="294"/>
        <v>0</v>
      </c>
      <c r="BI794" s="140">
        <f t="shared" si="295"/>
        <v>0</v>
      </c>
      <c r="BJ794" s="14" t="s">
        <v>84</v>
      </c>
      <c r="BK794" s="140">
        <f t="shared" si="296"/>
        <v>0</v>
      </c>
      <c r="BL794" s="14" t="s">
        <v>187</v>
      </c>
      <c r="BM794" s="139" t="s">
        <v>192</v>
      </c>
    </row>
    <row r="795" spans="2:65" s="1" customFormat="1" ht="16.5" customHeight="1">
      <c r="B795" s="127"/>
      <c r="C795" s="128"/>
      <c r="D795" s="128" t="s">
        <v>147</v>
      </c>
      <c r="E795" s="129" t="s">
        <v>1661</v>
      </c>
      <c r="F795" s="130" t="s">
        <v>1295</v>
      </c>
      <c r="G795" s="131" t="s">
        <v>1002</v>
      </c>
      <c r="H795" s="132">
        <v>1</v>
      </c>
      <c r="I795" s="133"/>
      <c r="J795" s="133"/>
      <c r="K795" s="133">
        <f t="shared" si="284"/>
        <v>0</v>
      </c>
      <c r="L795" s="130" t="s">
        <v>1</v>
      </c>
      <c r="M795" s="26"/>
      <c r="N795" s="134" t="s">
        <v>1</v>
      </c>
      <c r="O795" s="135" t="s">
        <v>39</v>
      </c>
      <c r="P795" s="136">
        <f t="shared" si="285"/>
        <v>0</v>
      </c>
      <c r="Q795" s="136">
        <f t="shared" si="286"/>
        <v>0</v>
      </c>
      <c r="R795" s="136">
        <f t="shared" si="287"/>
        <v>0</v>
      </c>
      <c r="S795" s="137">
        <v>0</v>
      </c>
      <c r="T795" s="137">
        <f t="shared" si="288"/>
        <v>0</v>
      </c>
      <c r="U795" s="137">
        <v>0</v>
      </c>
      <c r="V795" s="137">
        <f t="shared" si="289"/>
        <v>0</v>
      </c>
      <c r="W795" s="137">
        <v>0</v>
      </c>
      <c r="X795" s="137">
        <f t="shared" si="290"/>
        <v>0</v>
      </c>
      <c r="Y795" s="138" t="s">
        <v>1</v>
      </c>
      <c r="AR795" s="139" t="s">
        <v>187</v>
      </c>
      <c r="AT795" s="139" t="s">
        <v>147</v>
      </c>
      <c r="AU795" s="139" t="s">
        <v>84</v>
      </c>
      <c r="AY795" s="14" t="s">
        <v>145</v>
      </c>
      <c r="BE795" s="140">
        <f t="shared" si="291"/>
        <v>0</v>
      </c>
      <c r="BF795" s="140">
        <f t="shared" si="292"/>
        <v>0</v>
      </c>
      <c r="BG795" s="140">
        <f t="shared" si="293"/>
        <v>0</v>
      </c>
      <c r="BH795" s="140">
        <f t="shared" si="294"/>
        <v>0</v>
      </c>
      <c r="BI795" s="140">
        <f t="shared" si="295"/>
        <v>0</v>
      </c>
      <c r="BJ795" s="14" t="s">
        <v>84</v>
      </c>
      <c r="BK795" s="140">
        <f t="shared" si="296"/>
        <v>0</v>
      </c>
      <c r="BL795" s="14" t="s">
        <v>187</v>
      </c>
      <c r="BM795" s="139" t="s">
        <v>192</v>
      </c>
    </row>
    <row r="796" spans="2:65" s="1" customFormat="1" ht="16.5" customHeight="1">
      <c r="B796" s="127"/>
      <c r="C796" s="128"/>
      <c r="D796" s="128" t="s">
        <v>147</v>
      </c>
      <c r="E796" s="129" t="s">
        <v>1662</v>
      </c>
      <c r="F796" s="130" t="s">
        <v>1296</v>
      </c>
      <c r="G796" s="131" t="s">
        <v>1002</v>
      </c>
      <c r="H796" s="132">
        <v>1</v>
      </c>
      <c r="I796" s="133"/>
      <c r="J796" s="133"/>
      <c r="K796" s="133">
        <f t="shared" si="284"/>
        <v>0</v>
      </c>
      <c r="L796" s="130" t="s">
        <v>1</v>
      </c>
      <c r="M796" s="26"/>
      <c r="N796" s="134" t="s">
        <v>1</v>
      </c>
      <c r="O796" s="135" t="s">
        <v>39</v>
      </c>
      <c r="P796" s="136">
        <f t="shared" si="285"/>
        <v>0</v>
      </c>
      <c r="Q796" s="136">
        <f t="shared" si="286"/>
        <v>0</v>
      </c>
      <c r="R796" s="136">
        <f t="shared" si="287"/>
        <v>0</v>
      </c>
      <c r="S796" s="137">
        <v>0</v>
      </c>
      <c r="T796" s="137">
        <f t="shared" si="288"/>
        <v>0</v>
      </c>
      <c r="U796" s="137">
        <v>0</v>
      </c>
      <c r="V796" s="137">
        <f t="shared" si="289"/>
        <v>0</v>
      </c>
      <c r="W796" s="137">
        <v>0</v>
      </c>
      <c r="X796" s="137">
        <f t="shared" si="290"/>
        <v>0</v>
      </c>
      <c r="Y796" s="138" t="s">
        <v>1</v>
      </c>
      <c r="AR796" s="139" t="s">
        <v>187</v>
      </c>
      <c r="AT796" s="139" t="s">
        <v>147</v>
      </c>
      <c r="AU796" s="139" t="s">
        <v>84</v>
      </c>
      <c r="AY796" s="14" t="s">
        <v>145</v>
      </c>
      <c r="BE796" s="140">
        <f t="shared" si="291"/>
        <v>0</v>
      </c>
      <c r="BF796" s="140">
        <f t="shared" si="292"/>
        <v>0</v>
      </c>
      <c r="BG796" s="140">
        <f t="shared" si="293"/>
        <v>0</v>
      </c>
      <c r="BH796" s="140">
        <f t="shared" si="294"/>
        <v>0</v>
      </c>
      <c r="BI796" s="140">
        <f t="shared" si="295"/>
        <v>0</v>
      </c>
      <c r="BJ796" s="14" t="s">
        <v>84</v>
      </c>
      <c r="BK796" s="140">
        <f t="shared" si="296"/>
        <v>0</v>
      </c>
      <c r="BL796" s="14" t="s">
        <v>187</v>
      </c>
      <c r="BM796" s="139" t="s">
        <v>192</v>
      </c>
    </row>
    <row r="797" spans="2:65" s="1" customFormat="1" ht="16.5" customHeight="1">
      <c r="B797" s="127"/>
      <c r="C797" s="128"/>
      <c r="D797" s="128" t="s">
        <v>147</v>
      </c>
      <c r="E797" s="129" t="s">
        <v>1663</v>
      </c>
      <c r="F797" s="130" t="s">
        <v>1297</v>
      </c>
      <c r="G797" s="131" t="s">
        <v>1002</v>
      </c>
      <c r="H797" s="132">
        <v>1</v>
      </c>
      <c r="I797" s="133"/>
      <c r="J797" s="133"/>
      <c r="K797" s="133">
        <f t="shared" si="284"/>
        <v>0</v>
      </c>
      <c r="L797" s="130" t="s">
        <v>1</v>
      </c>
      <c r="M797" s="26"/>
      <c r="N797" s="134" t="s">
        <v>1</v>
      </c>
      <c r="O797" s="135" t="s">
        <v>39</v>
      </c>
      <c r="P797" s="136">
        <f t="shared" si="285"/>
        <v>0</v>
      </c>
      <c r="Q797" s="136">
        <f t="shared" si="286"/>
        <v>0</v>
      </c>
      <c r="R797" s="136">
        <f t="shared" si="287"/>
        <v>0</v>
      </c>
      <c r="S797" s="137">
        <v>0</v>
      </c>
      <c r="T797" s="137">
        <f t="shared" si="288"/>
        <v>0</v>
      </c>
      <c r="U797" s="137">
        <v>0</v>
      </c>
      <c r="V797" s="137">
        <f t="shared" si="289"/>
        <v>0</v>
      </c>
      <c r="W797" s="137">
        <v>0</v>
      </c>
      <c r="X797" s="137">
        <f t="shared" si="290"/>
        <v>0</v>
      </c>
      <c r="Y797" s="138" t="s">
        <v>1</v>
      </c>
      <c r="AR797" s="139" t="s">
        <v>187</v>
      </c>
      <c r="AT797" s="139" t="s">
        <v>147</v>
      </c>
      <c r="AU797" s="139" t="s">
        <v>84</v>
      </c>
      <c r="AY797" s="14" t="s">
        <v>145</v>
      </c>
      <c r="BE797" s="140">
        <f t="shared" si="291"/>
        <v>0</v>
      </c>
      <c r="BF797" s="140">
        <f t="shared" si="292"/>
        <v>0</v>
      </c>
      <c r="BG797" s="140">
        <f t="shared" si="293"/>
        <v>0</v>
      </c>
      <c r="BH797" s="140">
        <f t="shared" si="294"/>
        <v>0</v>
      </c>
      <c r="BI797" s="140">
        <f t="shared" si="295"/>
        <v>0</v>
      </c>
      <c r="BJ797" s="14" t="s">
        <v>84</v>
      </c>
      <c r="BK797" s="140">
        <f t="shared" si="296"/>
        <v>0</v>
      </c>
      <c r="BL797" s="14" t="s">
        <v>187</v>
      </c>
      <c r="BM797" s="139" t="s">
        <v>192</v>
      </c>
    </row>
    <row r="798" spans="2:65" s="1" customFormat="1" ht="16.5" customHeight="1">
      <c r="B798" s="127"/>
      <c r="C798" s="128"/>
      <c r="D798" s="128" t="s">
        <v>147</v>
      </c>
      <c r="E798" s="129" t="s">
        <v>1664</v>
      </c>
      <c r="F798" s="130" t="s">
        <v>1298</v>
      </c>
      <c r="G798" s="131" t="s">
        <v>1002</v>
      </c>
      <c r="H798" s="132">
        <v>1</v>
      </c>
      <c r="I798" s="133"/>
      <c r="J798" s="133"/>
      <c r="K798" s="133">
        <f t="shared" si="284"/>
        <v>0</v>
      </c>
      <c r="L798" s="130" t="s">
        <v>1</v>
      </c>
      <c r="M798" s="26"/>
      <c r="N798" s="134" t="s">
        <v>1</v>
      </c>
      <c r="O798" s="135" t="s">
        <v>39</v>
      </c>
      <c r="P798" s="136">
        <f t="shared" si="285"/>
        <v>0</v>
      </c>
      <c r="Q798" s="136">
        <f t="shared" si="286"/>
        <v>0</v>
      </c>
      <c r="R798" s="136">
        <f t="shared" si="287"/>
        <v>0</v>
      </c>
      <c r="S798" s="137">
        <v>0</v>
      </c>
      <c r="T798" s="137">
        <f t="shared" si="288"/>
        <v>0</v>
      </c>
      <c r="U798" s="137">
        <v>0</v>
      </c>
      <c r="V798" s="137">
        <f t="shared" si="289"/>
        <v>0</v>
      </c>
      <c r="W798" s="137">
        <v>0</v>
      </c>
      <c r="X798" s="137">
        <f t="shared" si="290"/>
        <v>0</v>
      </c>
      <c r="Y798" s="138" t="s">
        <v>1</v>
      </c>
      <c r="AR798" s="139" t="s">
        <v>187</v>
      </c>
      <c r="AT798" s="139" t="s">
        <v>147</v>
      </c>
      <c r="AU798" s="139" t="s">
        <v>84</v>
      </c>
      <c r="AY798" s="14" t="s">
        <v>145</v>
      </c>
      <c r="BE798" s="140">
        <f t="shared" si="291"/>
        <v>0</v>
      </c>
      <c r="BF798" s="140">
        <f t="shared" si="292"/>
        <v>0</v>
      </c>
      <c r="BG798" s="140">
        <f t="shared" si="293"/>
        <v>0</v>
      </c>
      <c r="BH798" s="140">
        <f t="shared" si="294"/>
        <v>0</v>
      </c>
      <c r="BI798" s="140">
        <f t="shared" si="295"/>
        <v>0</v>
      </c>
      <c r="BJ798" s="14" t="s">
        <v>84</v>
      </c>
      <c r="BK798" s="140">
        <f t="shared" si="296"/>
        <v>0</v>
      </c>
      <c r="BL798" s="14" t="s">
        <v>187</v>
      </c>
      <c r="BM798" s="139" t="s">
        <v>192</v>
      </c>
    </row>
    <row r="799" spans="2:65" s="1" customFormat="1" ht="16.5" customHeight="1">
      <c r="B799" s="127"/>
      <c r="C799" s="128"/>
      <c r="D799" s="128" t="s">
        <v>147</v>
      </c>
      <c r="E799" s="129" t="s">
        <v>1666</v>
      </c>
      <c r="F799" s="130" t="s">
        <v>1299</v>
      </c>
      <c r="G799" s="131" t="s">
        <v>1002</v>
      </c>
      <c r="H799" s="132">
        <v>1</v>
      </c>
      <c r="I799" s="133"/>
      <c r="J799" s="133"/>
      <c r="K799" s="133">
        <f t="shared" si="284"/>
        <v>0</v>
      </c>
      <c r="L799" s="130" t="s">
        <v>1</v>
      </c>
      <c r="M799" s="26"/>
      <c r="N799" s="134" t="s">
        <v>1</v>
      </c>
      <c r="O799" s="135" t="s">
        <v>39</v>
      </c>
      <c r="P799" s="136">
        <f t="shared" si="285"/>
        <v>0</v>
      </c>
      <c r="Q799" s="136">
        <f t="shared" si="286"/>
        <v>0</v>
      </c>
      <c r="R799" s="136">
        <f t="shared" si="287"/>
        <v>0</v>
      </c>
      <c r="S799" s="137">
        <v>0</v>
      </c>
      <c r="T799" s="137">
        <f t="shared" si="288"/>
        <v>0</v>
      </c>
      <c r="U799" s="137">
        <v>0</v>
      </c>
      <c r="V799" s="137">
        <f t="shared" si="289"/>
        <v>0</v>
      </c>
      <c r="W799" s="137">
        <v>0</v>
      </c>
      <c r="X799" s="137">
        <f t="shared" si="290"/>
        <v>0</v>
      </c>
      <c r="Y799" s="138" t="s">
        <v>1</v>
      </c>
      <c r="AR799" s="139" t="s">
        <v>187</v>
      </c>
      <c r="AT799" s="139" t="s">
        <v>147</v>
      </c>
      <c r="AU799" s="139" t="s">
        <v>84</v>
      </c>
      <c r="AY799" s="14" t="s">
        <v>145</v>
      </c>
      <c r="BE799" s="140">
        <f t="shared" si="291"/>
        <v>0</v>
      </c>
      <c r="BF799" s="140">
        <f t="shared" si="292"/>
        <v>0</v>
      </c>
      <c r="BG799" s="140">
        <f t="shared" si="293"/>
        <v>0</v>
      </c>
      <c r="BH799" s="140">
        <f t="shared" si="294"/>
        <v>0</v>
      </c>
      <c r="BI799" s="140">
        <f t="shared" si="295"/>
        <v>0</v>
      </c>
      <c r="BJ799" s="14" t="s">
        <v>84</v>
      </c>
      <c r="BK799" s="140">
        <f t="shared" si="296"/>
        <v>0</v>
      </c>
      <c r="BL799" s="14" t="s">
        <v>187</v>
      </c>
      <c r="BM799" s="139" t="s">
        <v>192</v>
      </c>
    </row>
    <row r="800" spans="2:65" s="1" customFormat="1" ht="16.5" customHeight="1">
      <c r="B800" s="127"/>
      <c r="C800" s="128"/>
      <c r="D800" s="128" t="s">
        <v>147</v>
      </c>
      <c r="E800" s="129" t="s">
        <v>1670</v>
      </c>
      <c r="F800" s="130" t="s">
        <v>1300</v>
      </c>
      <c r="G800" s="131" t="s">
        <v>1002</v>
      </c>
      <c r="H800" s="132">
        <v>1</v>
      </c>
      <c r="I800" s="133"/>
      <c r="J800" s="133"/>
      <c r="K800" s="133">
        <f t="shared" si="284"/>
        <v>0</v>
      </c>
      <c r="L800" s="130" t="s">
        <v>1</v>
      </c>
      <c r="M800" s="26"/>
      <c r="N800" s="134" t="s">
        <v>1</v>
      </c>
      <c r="O800" s="135" t="s">
        <v>39</v>
      </c>
      <c r="P800" s="136">
        <f t="shared" si="285"/>
        <v>0</v>
      </c>
      <c r="Q800" s="136">
        <f t="shared" si="286"/>
        <v>0</v>
      </c>
      <c r="R800" s="136">
        <f t="shared" si="287"/>
        <v>0</v>
      </c>
      <c r="S800" s="137">
        <v>0</v>
      </c>
      <c r="T800" s="137">
        <f t="shared" si="288"/>
        <v>0</v>
      </c>
      <c r="U800" s="137">
        <v>0</v>
      </c>
      <c r="V800" s="137">
        <f t="shared" si="289"/>
        <v>0</v>
      </c>
      <c r="W800" s="137">
        <v>0</v>
      </c>
      <c r="X800" s="137">
        <f t="shared" si="290"/>
        <v>0</v>
      </c>
      <c r="Y800" s="138" t="s">
        <v>1</v>
      </c>
      <c r="AR800" s="139" t="s">
        <v>187</v>
      </c>
      <c r="AT800" s="139" t="s">
        <v>147</v>
      </c>
      <c r="AU800" s="139" t="s">
        <v>84</v>
      </c>
      <c r="AY800" s="14" t="s">
        <v>145</v>
      </c>
      <c r="BE800" s="140">
        <f t="shared" si="291"/>
        <v>0</v>
      </c>
      <c r="BF800" s="140">
        <f t="shared" si="292"/>
        <v>0</v>
      </c>
      <c r="BG800" s="140">
        <f t="shared" si="293"/>
        <v>0</v>
      </c>
      <c r="BH800" s="140">
        <f t="shared" si="294"/>
        <v>0</v>
      </c>
      <c r="BI800" s="140">
        <f t="shared" si="295"/>
        <v>0</v>
      </c>
      <c r="BJ800" s="14" t="s">
        <v>84</v>
      </c>
      <c r="BK800" s="140">
        <f t="shared" si="296"/>
        <v>0</v>
      </c>
      <c r="BL800" s="14" t="s">
        <v>187</v>
      </c>
      <c r="BM800" s="139" t="s">
        <v>192</v>
      </c>
    </row>
    <row r="801" spans="2:51" s="12" customFormat="1" ht="101.25">
      <c r="B801" s="141"/>
      <c r="D801" s="142" t="s">
        <v>151</v>
      </c>
      <c r="E801" s="143" t="s">
        <v>1</v>
      </c>
      <c r="F801" s="144" t="s">
        <v>1261</v>
      </c>
      <c r="H801" s="143" t="s">
        <v>1</v>
      </c>
      <c r="M801" s="141"/>
      <c r="N801" s="145"/>
      <c r="Y801" s="146"/>
      <c r="AT801" s="143" t="s">
        <v>151</v>
      </c>
      <c r="AU801" s="143" t="s">
        <v>84</v>
      </c>
      <c r="AV801" s="12" t="s">
        <v>84</v>
      </c>
      <c r="AW801" s="12" t="s">
        <v>4</v>
      </c>
      <c r="AX801" s="12" t="s">
        <v>76</v>
      </c>
      <c r="AY801" s="143" t="s">
        <v>145</v>
      </c>
    </row>
    <row r="802" spans="2:63" s="11" customFormat="1" ht="25.9" customHeight="1">
      <c r="B802" s="115"/>
      <c r="C802" s="160"/>
      <c r="D802" s="161" t="s">
        <v>75</v>
      </c>
      <c r="E802" s="162" t="s">
        <v>193</v>
      </c>
      <c r="F802" s="162" t="s">
        <v>194</v>
      </c>
      <c r="G802" s="160"/>
      <c r="H802" s="160"/>
      <c r="I802" s="160"/>
      <c r="J802" s="160"/>
      <c r="K802" s="163">
        <f>BK802</f>
        <v>0</v>
      </c>
      <c r="L802" s="160"/>
      <c r="M802" s="115"/>
      <c r="N802" s="119"/>
      <c r="Q802" s="120">
        <f>SUM(Q803:Q837)</f>
        <v>0</v>
      </c>
      <c r="R802" s="120">
        <f>SUM(R803:R837)</f>
        <v>0</v>
      </c>
      <c r="T802" s="121">
        <f>SUM(T803:T837)</f>
        <v>0</v>
      </c>
      <c r="V802" s="121">
        <f>SUM(V803:V837)</f>
        <v>0</v>
      </c>
      <c r="X802" s="121">
        <f>SUM(X803:X837)</f>
        <v>0</v>
      </c>
      <c r="Y802" s="122"/>
      <c r="AR802" s="116" t="s">
        <v>86</v>
      </c>
      <c r="AT802" s="123" t="s">
        <v>75</v>
      </c>
      <c r="AU802" s="123" t="s">
        <v>76</v>
      </c>
      <c r="AY802" s="116" t="s">
        <v>145</v>
      </c>
      <c r="BK802" s="124">
        <f>SUM(BK803:BK837)</f>
        <v>0</v>
      </c>
    </row>
    <row r="803" spans="2:65" s="1" customFormat="1" ht="12">
      <c r="B803" s="127"/>
      <c r="C803" s="151"/>
      <c r="D803" s="151"/>
      <c r="E803" s="152"/>
      <c r="F803" s="153" t="s">
        <v>1234</v>
      </c>
      <c r="G803" s="154"/>
      <c r="H803" s="155"/>
      <c r="I803" s="156"/>
      <c r="J803" s="156"/>
      <c r="K803" s="156"/>
      <c r="L803" s="153"/>
      <c r="M803" s="26"/>
      <c r="N803" s="134" t="s">
        <v>1</v>
      </c>
      <c r="O803" s="135" t="s">
        <v>39</v>
      </c>
      <c r="P803" s="136">
        <f aca="true" t="shared" si="297" ref="P803:P836">I803+J803</f>
        <v>0</v>
      </c>
      <c r="Q803" s="136">
        <f aca="true" t="shared" si="298" ref="Q803:Q836">ROUND(I803*H803,2)</f>
        <v>0</v>
      </c>
      <c r="R803" s="136">
        <f aca="true" t="shared" si="299" ref="R803:R836">ROUND(J803*H803,2)</f>
        <v>0</v>
      </c>
      <c r="S803" s="137">
        <v>0</v>
      </c>
      <c r="T803" s="137">
        <f aca="true" t="shared" si="300" ref="T803:T836">S803*H803</f>
        <v>0</v>
      </c>
      <c r="U803" s="137">
        <v>0</v>
      </c>
      <c r="V803" s="137">
        <f aca="true" t="shared" si="301" ref="V803:V836">U803*H803</f>
        <v>0</v>
      </c>
      <c r="W803" s="137">
        <v>0</v>
      </c>
      <c r="X803" s="137">
        <f aca="true" t="shared" si="302" ref="X803:X836">W803*H803</f>
        <v>0</v>
      </c>
      <c r="Y803" s="138" t="s">
        <v>1</v>
      </c>
      <c r="AR803" s="139" t="s">
        <v>149</v>
      </c>
      <c r="AT803" s="139" t="s">
        <v>147</v>
      </c>
      <c r="AU803" s="139" t="s">
        <v>84</v>
      </c>
      <c r="AY803" s="14" t="s">
        <v>145</v>
      </c>
      <c r="BE803" s="140">
        <f aca="true" t="shared" si="303" ref="BE803:BE836">IF(O803="základní",K803,0)</f>
        <v>0</v>
      </c>
      <c r="BF803" s="140">
        <f aca="true" t="shared" si="304" ref="BF803:BF836">IF(O803="snížená",K803,0)</f>
        <v>0</v>
      </c>
      <c r="BG803" s="140">
        <f aca="true" t="shared" si="305" ref="BG803:BG836">IF(O803="zákl. přenesená",K803,0)</f>
        <v>0</v>
      </c>
      <c r="BH803" s="140">
        <f aca="true" t="shared" si="306" ref="BH803:BH836">IF(O803="sníž. přenesená",K803,0)</f>
        <v>0</v>
      </c>
      <c r="BI803" s="140">
        <f aca="true" t="shared" si="307" ref="BI803:BI836">IF(O803="nulová",K803,0)</f>
        <v>0</v>
      </c>
      <c r="BJ803" s="14" t="s">
        <v>84</v>
      </c>
      <c r="BK803" s="140">
        <f aca="true" t="shared" si="308" ref="BK803:BK836">ROUND(P803*H803,2)</f>
        <v>0</v>
      </c>
      <c r="BL803" s="14" t="s">
        <v>149</v>
      </c>
      <c r="BM803" s="139" t="s">
        <v>169</v>
      </c>
    </row>
    <row r="804" spans="2:65" s="1" customFormat="1" ht="16.5" customHeight="1">
      <c r="B804" s="127"/>
      <c r="C804" s="128"/>
      <c r="D804" s="128" t="s">
        <v>147</v>
      </c>
      <c r="E804" s="129" t="s">
        <v>148</v>
      </c>
      <c r="F804" s="130" t="s">
        <v>1235</v>
      </c>
      <c r="G804" s="131" t="s">
        <v>343</v>
      </c>
      <c r="H804" s="132">
        <v>6</v>
      </c>
      <c r="I804" s="133"/>
      <c r="J804" s="133"/>
      <c r="K804" s="133">
        <f aca="true" t="shared" si="309" ref="K804:K820">ROUND(P804*H804,2)</f>
        <v>0</v>
      </c>
      <c r="L804" s="130" t="s">
        <v>1</v>
      </c>
      <c r="M804" s="26"/>
      <c r="N804" s="134" t="s">
        <v>1</v>
      </c>
      <c r="O804" s="135" t="s">
        <v>39</v>
      </c>
      <c r="P804" s="136">
        <f t="shared" si="297"/>
        <v>0</v>
      </c>
      <c r="Q804" s="136">
        <f t="shared" si="298"/>
        <v>0</v>
      </c>
      <c r="R804" s="136">
        <f t="shared" si="299"/>
        <v>0</v>
      </c>
      <c r="S804" s="137">
        <v>0</v>
      </c>
      <c r="T804" s="137">
        <f t="shared" si="300"/>
        <v>0</v>
      </c>
      <c r="U804" s="137">
        <v>0</v>
      </c>
      <c r="V804" s="137">
        <f t="shared" si="301"/>
        <v>0</v>
      </c>
      <c r="W804" s="137">
        <v>0</v>
      </c>
      <c r="X804" s="137">
        <f t="shared" si="302"/>
        <v>0</v>
      </c>
      <c r="Y804" s="138" t="s">
        <v>1</v>
      </c>
      <c r="AR804" s="139" t="s">
        <v>187</v>
      </c>
      <c r="AT804" s="139" t="s">
        <v>147</v>
      </c>
      <c r="AU804" s="139" t="s">
        <v>84</v>
      </c>
      <c r="AY804" s="14" t="s">
        <v>145</v>
      </c>
      <c r="BE804" s="140">
        <f t="shared" si="303"/>
        <v>0</v>
      </c>
      <c r="BF804" s="140">
        <f t="shared" si="304"/>
        <v>0</v>
      </c>
      <c r="BG804" s="140">
        <f t="shared" si="305"/>
        <v>0</v>
      </c>
      <c r="BH804" s="140">
        <f t="shared" si="306"/>
        <v>0</v>
      </c>
      <c r="BI804" s="140">
        <f t="shared" si="307"/>
        <v>0</v>
      </c>
      <c r="BJ804" s="14" t="s">
        <v>84</v>
      </c>
      <c r="BK804" s="140">
        <f t="shared" si="308"/>
        <v>0</v>
      </c>
      <c r="BL804" s="14" t="s">
        <v>187</v>
      </c>
      <c r="BM804" s="139" t="s">
        <v>195</v>
      </c>
    </row>
    <row r="805" spans="2:65" s="1" customFormat="1" ht="16.5" customHeight="1">
      <c r="B805" s="127"/>
      <c r="C805" s="128"/>
      <c r="D805" s="128" t="s">
        <v>147</v>
      </c>
      <c r="E805" s="129" t="s">
        <v>152</v>
      </c>
      <c r="F805" s="130" t="s">
        <v>1236</v>
      </c>
      <c r="G805" s="131" t="s">
        <v>343</v>
      </c>
      <c r="H805" s="132">
        <v>6</v>
      </c>
      <c r="I805" s="133"/>
      <c r="J805" s="133"/>
      <c r="K805" s="133">
        <f t="shared" si="309"/>
        <v>0</v>
      </c>
      <c r="L805" s="130" t="s">
        <v>1</v>
      </c>
      <c r="M805" s="26"/>
      <c r="N805" s="134" t="s">
        <v>1</v>
      </c>
      <c r="O805" s="135" t="s">
        <v>39</v>
      </c>
      <c r="P805" s="136">
        <f t="shared" si="297"/>
        <v>0</v>
      </c>
      <c r="Q805" s="136">
        <f t="shared" si="298"/>
        <v>0</v>
      </c>
      <c r="R805" s="136">
        <f t="shared" si="299"/>
        <v>0</v>
      </c>
      <c r="S805" s="137">
        <v>0</v>
      </c>
      <c r="T805" s="137">
        <f t="shared" si="300"/>
        <v>0</v>
      </c>
      <c r="U805" s="137">
        <v>0</v>
      </c>
      <c r="V805" s="137">
        <f t="shared" si="301"/>
        <v>0</v>
      </c>
      <c r="W805" s="137">
        <v>0</v>
      </c>
      <c r="X805" s="137">
        <f t="shared" si="302"/>
        <v>0</v>
      </c>
      <c r="Y805" s="138" t="s">
        <v>1</v>
      </c>
      <c r="AR805" s="139" t="s">
        <v>187</v>
      </c>
      <c r="AT805" s="139" t="s">
        <v>147</v>
      </c>
      <c r="AU805" s="139" t="s">
        <v>84</v>
      </c>
      <c r="AY805" s="14" t="s">
        <v>145</v>
      </c>
      <c r="BE805" s="140">
        <f t="shared" si="303"/>
        <v>0</v>
      </c>
      <c r="BF805" s="140">
        <f t="shared" si="304"/>
        <v>0</v>
      </c>
      <c r="BG805" s="140">
        <f t="shared" si="305"/>
        <v>0</v>
      </c>
      <c r="BH805" s="140">
        <f t="shared" si="306"/>
        <v>0</v>
      </c>
      <c r="BI805" s="140">
        <f t="shared" si="307"/>
        <v>0</v>
      </c>
      <c r="BJ805" s="14" t="s">
        <v>84</v>
      </c>
      <c r="BK805" s="140">
        <f t="shared" si="308"/>
        <v>0</v>
      </c>
      <c r="BL805" s="14" t="s">
        <v>187</v>
      </c>
      <c r="BM805" s="139" t="s">
        <v>195</v>
      </c>
    </row>
    <row r="806" spans="2:65" s="1" customFormat="1" ht="16.5" customHeight="1">
      <c r="B806" s="127"/>
      <c r="C806" s="128"/>
      <c r="D806" s="128" t="s">
        <v>147</v>
      </c>
      <c r="E806" s="129" t="s">
        <v>349</v>
      </c>
      <c r="F806" s="130" t="s">
        <v>1237</v>
      </c>
      <c r="G806" s="131" t="s">
        <v>343</v>
      </c>
      <c r="H806" s="132">
        <v>1</v>
      </c>
      <c r="I806" s="133"/>
      <c r="J806" s="133"/>
      <c r="K806" s="133">
        <f t="shared" si="309"/>
        <v>0</v>
      </c>
      <c r="L806" s="130" t="s">
        <v>1</v>
      </c>
      <c r="M806" s="26"/>
      <c r="N806" s="134" t="s">
        <v>1</v>
      </c>
      <c r="O806" s="135" t="s">
        <v>39</v>
      </c>
      <c r="P806" s="136">
        <f t="shared" si="297"/>
        <v>0</v>
      </c>
      <c r="Q806" s="136">
        <f t="shared" si="298"/>
        <v>0</v>
      </c>
      <c r="R806" s="136">
        <f t="shared" si="299"/>
        <v>0</v>
      </c>
      <c r="S806" s="137">
        <v>0</v>
      </c>
      <c r="T806" s="137">
        <f t="shared" si="300"/>
        <v>0</v>
      </c>
      <c r="U806" s="137">
        <v>0</v>
      </c>
      <c r="V806" s="137">
        <f t="shared" si="301"/>
        <v>0</v>
      </c>
      <c r="W806" s="137">
        <v>0</v>
      </c>
      <c r="X806" s="137">
        <f t="shared" si="302"/>
        <v>0</v>
      </c>
      <c r="Y806" s="138" t="s">
        <v>1</v>
      </c>
      <c r="AR806" s="139" t="s">
        <v>187</v>
      </c>
      <c r="AT806" s="139" t="s">
        <v>147</v>
      </c>
      <c r="AU806" s="139" t="s">
        <v>84</v>
      </c>
      <c r="AY806" s="14" t="s">
        <v>145</v>
      </c>
      <c r="BE806" s="140">
        <f t="shared" si="303"/>
        <v>0</v>
      </c>
      <c r="BF806" s="140">
        <f t="shared" si="304"/>
        <v>0</v>
      </c>
      <c r="BG806" s="140">
        <f t="shared" si="305"/>
        <v>0</v>
      </c>
      <c r="BH806" s="140">
        <f t="shared" si="306"/>
        <v>0</v>
      </c>
      <c r="BI806" s="140">
        <f t="shared" si="307"/>
        <v>0</v>
      </c>
      <c r="BJ806" s="14" t="s">
        <v>84</v>
      </c>
      <c r="BK806" s="140">
        <f t="shared" si="308"/>
        <v>0</v>
      </c>
      <c r="BL806" s="14" t="s">
        <v>187</v>
      </c>
      <c r="BM806" s="139" t="s">
        <v>195</v>
      </c>
    </row>
    <row r="807" spans="2:65" s="1" customFormat="1" ht="16.5" customHeight="1">
      <c r="B807" s="127"/>
      <c r="C807" s="128"/>
      <c r="D807" s="128" t="s">
        <v>147</v>
      </c>
      <c r="E807" s="129" t="s">
        <v>351</v>
      </c>
      <c r="F807" s="130" t="s">
        <v>1238</v>
      </c>
      <c r="G807" s="131" t="s">
        <v>343</v>
      </c>
      <c r="H807" s="132">
        <v>3</v>
      </c>
      <c r="I807" s="133"/>
      <c r="J807" s="133"/>
      <c r="K807" s="133">
        <f t="shared" si="309"/>
        <v>0</v>
      </c>
      <c r="L807" s="130" t="s">
        <v>1</v>
      </c>
      <c r="M807" s="26"/>
      <c r="N807" s="134" t="s">
        <v>1</v>
      </c>
      <c r="O807" s="135" t="s">
        <v>39</v>
      </c>
      <c r="P807" s="136">
        <f t="shared" si="297"/>
        <v>0</v>
      </c>
      <c r="Q807" s="136">
        <f t="shared" si="298"/>
        <v>0</v>
      </c>
      <c r="R807" s="136">
        <f t="shared" si="299"/>
        <v>0</v>
      </c>
      <c r="S807" s="137">
        <v>0</v>
      </c>
      <c r="T807" s="137">
        <f t="shared" si="300"/>
        <v>0</v>
      </c>
      <c r="U807" s="137">
        <v>0</v>
      </c>
      <c r="V807" s="137">
        <f t="shared" si="301"/>
        <v>0</v>
      </c>
      <c r="W807" s="137">
        <v>0</v>
      </c>
      <c r="X807" s="137">
        <f t="shared" si="302"/>
        <v>0</v>
      </c>
      <c r="Y807" s="138" t="s">
        <v>1</v>
      </c>
      <c r="AR807" s="139" t="s">
        <v>187</v>
      </c>
      <c r="AT807" s="139" t="s">
        <v>147</v>
      </c>
      <c r="AU807" s="139" t="s">
        <v>84</v>
      </c>
      <c r="AY807" s="14" t="s">
        <v>145</v>
      </c>
      <c r="BE807" s="140">
        <f t="shared" si="303"/>
        <v>0</v>
      </c>
      <c r="BF807" s="140">
        <f t="shared" si="304"/>
        <v>0</v>
      </c>
      <c r="BG807" s="140">
        <f t="shared" si="305"/>
        <v>0</v>
      </c>
      <c r="BH807" s="140">
        <f t="shared" si="306"/>
        <v>0</v>
      </c>
      <c r="BI807" s="140">
        <f t="shared" si="307"/>
        <v>0</v>
      </c>
      <c r="BJ807" s="14" t="s">
        <v>84</v>
      </c>
      <c r="BK807" s="140">
        <f t="shared" si="308"/>
        <v>0</v>
      </c>
      <c r="BL807" s="14" t="s">
        <v>187</v>
      </c>
      <c r="BM807" s="139" t="s">
        <v>195</v>
      </c>
    </row>
    <row r="808" spans="2:65" s="1" customFormat="1" ht="16.5" customHeight="1">
      <c r="B808" s="127"/>
      <c r="C808" s="128"/>
      <c r="D808" s="128" t="s">
        <v>147</v>
      </c>
      <c r="E808" s="129" t="s">
        <v>352</v>
      </c>
      <c r="F808" s="130" t="s">
        <v>1239</v>
      </c>
      <c r="G808" s="131" t="s">
        <v>343</v>
      </c>
      <c r="H808" s="132">
        <v>3</v>
      </c>
      <c r="I808" s="133"/>
      <c r="J808" s="133"/>
      <c r="K808" s="133">
        <f t="shared" si="309"/>
        <v>0</v>
      </c>
      <c r="L808" s="130" t="s">
        <v>1</v>
      </c>
      <c r="M808" s="26"/>
      <c r="N808" s="134" t="s">
        <v>1</v>
      </c>
      <c r="O808" s="135" t="s">
        <v>39</v>
      </c>
      <c r="P808" s="136">
        <f t="shared" si="297"/>
        <v>0</v>
      </c>
      <c r="Q808" s="136">
        <f t="shared" si="298"/>
        <v>0</v>
      </c>
      <c r="R808" s="136">
        <f t="shared" si="299"/>
        <v>0</v>
      </c>
      <c r="S808" s="137">
        <v>0</v>
      </c>
      <c r="T808" s="137">
        <f t="shared" si="300"/>
        <v>0</v>
      </c>
      <c r="U808" s="137">
        <v>0</v>
      </c>
      <c r="V808" s="137">
        <f t="shared" si="301"/>
        <v>0</v>
      </c>
      <c r="W808" s="137">
        <v>0</v>
      </c>
      <c r="X808" s="137">
        <f t="shared" si="302"/>
        <v>0</v>
      </c>
      <c r="Y808" s="138" t="s">
        <v>1</v>
      </c>
      <c r="AR808" s="139" t="s">
        <v>187</v>
      </c>
      <c r="AT808" s="139" t="s">
        <v>147</v>
      </c>
      <c r="AU808" s="139" t="s">
        <v>84</v>
      </c>
      <c r="AY808" s="14" t="s">
        <v>145</v>
      </c>
      <c r="BE808" s="140">
        <f t="shared" si="303"/>
        <v>0</v>
      </c>
      <c r="BF808" s="140">
        <f t="shared" si="304"/>
        <v>0</v>
      </c>
      <c r="BG808" s="140">
        <f t="shared" si="305"/>
        <v>0</v>
      </c>
      <c r="BH808" s="140">
        <f t="shared" si="306"/>
        <v>0</v>
      </c>
      <c r="BI808" s="140">
        <f t="shared" si="307"/>
        <v>0</v>
      </c>
      <c r="BJ808" s="14" t="s">
        <v>84</v>
      </c>
      <c r="BK808" s="140">
        <f t="shared" si="308"/>
        <v>0</v>
      </c>
      <c r="BL808" s="14" t="s">
        <v>187</v>
      </c>
      <c r="BM808" s="139" t="s">
        <v>195</v>
      </c>
    </row>
    <row r="809" spans="2:65" s="1" customFormat="1" ht="16.5" customHeight="1">
      <c r="B809" s="127"/>
      <c r="C809" s="128"/>
      <c r="D809" s="128" t="s">
        <v>147</v>
      </c>
      <c r="E809" s="129" t="s">
        <v>399</v>
      </c>
      <c r="F809" s="130" t="s">
        <v>1240</v>
      </c>
      <c r="G809" s="131" t="s">
        <v>343</v>
      </c>
      <c r="H809" s="132">
        <v>2</v>
      </c>
      <c r="I809" s="133"/>
      <c r="J809" s="133"/>
      <c r="K809" s="133">
        <f t="shared" si="309"/>
        <v>0</v>
      </c>
      <c r="L809" s="130" t="s">
        <v>1</v>
      </c>
      <c r="M809" s="26"/>
      <c r="N809" s="134" t="s">
        <v>1</v>
      </c>
      <c r="O809" s="135" t="s">
        <v>39</v>
      </c>
      <c r="P809" s="136">
        <f t="shared" si="297"/>
        <v>0</v>
      </c>
      <c r="Q809" s="136">
        <f t="shared" si="298"/>
        <v>0</v>
      </c>
      <c r="R809" s="136">
        <f t="shared" si="299"/>
        <v>0</v>
      </c>
      <c r="S809" s="137">
        <v>0</v>
      </c>
      <c r="T809" s="137">
        <f t="shared" si="300"/>
        <v>0</v>
      </c>
      <c r="U809" s="137">
        <v>0</v>
      </c>
      <c r="V809" s="137">
        <f t="shared" si="301"/>
        <v>0</v>
      </c>
      <c r="W809" s="137">
        <v>0</v>
      </c>
      <c r="X809" s="137">
        <f t="shared" si="302"/>
        <v>0</v>
      </c>
      <c r="Y809" s="138" t="s">
        <v>1</v>
      </c>
      <c r="AR809" s="139" t="s">
        <v>187</v>
      </c>
      <c r="AT809" s="139" t="s">
        <v>147</v>
      </c>
      <c r="AU809" s="139" t="s">
        <v>84</v>
      </c>
      <c r="AY809" s="14" t="s">
        <v>145</v>
      </c>
      <c r="BE809" s="140">
        <f t="shared" si="303"/>
        <v>0</v>
      </c>
      <c r="BF809" s="140">
        <f t="shared" si="304"/>
        <v>0</v>
      </c>
      <c r="BG809" s="140">
        <f t="shared" si="305"/>
        <v>0</v>
      </c>
      <c r="BH809" s="140">
        <f t="shared" si="306"/>
        <v>0</v>
      </c>
      <c r="BI809" s="140">
        <f t="shared" si="307"/>
        <v>0</v>
      </c>
      <c r="BJ809" s="14" t="s">
        <v>84</v>
      </c>
      <c r="BK809" s="140">
        <f t="shared" si="308"/>
        <v>0</v>
      </c>
      <c r="BL809" s="14" t="s">
        <v>187</v>
      </c>
      <c r="BM809" s="139" t="s">
        <v>195</v>
      </c>
    </row>
    <row r="810" spans="2:65" s="1" customFormat="1" ht="16.5" customHeight="1">
      <c r="B810" s="127"/>
      <c r="C810" s="128"/>
      <c r="D810" s="128" t="s">
        <v>147</v>
      </c>
      <c r="E810" s="129" t="s">
        <v>400</v>
      </c>
      <c r="F810" s="130" t="s">
        <v>1241</v>
      </c>
      <c r="G810" s="131" t="s">
        <v>343</v>
      </c>
      <c r="H810" s="132">
        <v>3</v>
      </c>
      <c r="I810" s="133"/>
      <c r="J810" s="133"/>
      <c r="K810" s="133">
        <f t="shared" si="309"/>
        <v>0</v>
      </c>
      <c r="L810" s="130" t="s">
        <v>1</v>
      </c>
      <c r="M810" s="26"/>
      <c r="N810" s="134" t="s">
        <v>1</v>
      </c>
      <c r="O810" s="135" t="s">
        <v>39</v>
      </c>
      <c r="P810" s="136">
        <f t="shared" si="297"/>
        <v>0</v>
      </c>
      <c r="Q810" s="136">
        <f t="shared" si="298"/>
        <v>0</v>
      </c>
      <c r="R810" s="136">
        <f t="shared" si="299"/>
        <v>0</v>
      </c>
      <c r="S810" s="137">
        <v>0</v>
      </c>
      <c r="T810" s="137">
        <f t="shared" si="300"/>
        <v>0</v>
      </c>
      <c r="U810" s="137">
        <v>0</v>
      </c>
      <c r="V810" s="137">
        <f t="shared" si="301"/>
        <v>0</v>
      </c>
      <c r="W810" s="137">
        <v>0</v>
      </c>
      <c r="X810" s="137">
        <f t="shared" si="302"/>
        <v>0</v>
      </c>
      <c r="Y810" s="138" t="s">
        <v>1</v>
      </c>
      <c r="AR810" s="139" t="s">
        <v>187</v>
      </c>
      <c r="AT810" s="139" t="s">
        <v>147</v>
      </c>
      <c r="AU810" s="139" t="s">
        <v>84</v>
      </c>
      <c r="AY810" s="14" t="s">
        <v>145</v>
      </c>
      <c r="BE810" s="140">
        <f t="shared" si="303"/>
        <v>0</v>
      </c>
      <c r="BF810" s="140">
        <f t="shared" si="304"/>
        <v>0</v>
      </c>
      <c r="BG810" s="140">
        <f t="shared" si="305"/>
        <v>0</v>
      </c>
      <c r="BH810" s="140">
        <f t="shared" si="306"/>
        <v>0</v>
      </c>
      <c r="BI810" s="140">
        <f t="shared" si="307"/>
        <v>0</v>
      </c>
      <c r="BJ810" s="14" t="s">
        <v>84</v>
      </c>
      <c r="BK810" s="140">
        <f t="shared" si="308"/>
        <v>0</v>
      </c>
      <c r="BL810" s="14" t="s">
        <v>187</v>
      </c>
      <c r="BM810" s="139" t="s">
        <v>195</v>
      </c>
    </row>
    <row r="811" spans="2:65" s="1" customFormat="1" ht="16.5" customHeight="1">
      <c r="B811" s="127"/>
      <c r="C811" s="128"/>
      <c r="D811" s="128" t="s">
        <v>147</v>
      </c>
      <c r="E811" s="129" t="s">
        <v>401</v>
      </c>
      <c r="F811" s="130" t="s">
        <v>1242</v>
      </c>
      <c r="G811" s="131" t="s">
        <v>458</v>
      </c>
      <c r="H811" s="132">
        <v>216</v>
      </c>
      <c r="I811" s="133"/>
      <c r="J811" s="133"/>
      <c r="K811" s="133">
        <f t="shared" si="309"/>
        <v>0</v>
      </c>
      <c r="L811" s="130" t="s">
        <v>1</v>
      </c>
      <c r="M811" s="26"/>
      <c r="N811" s="134" t="s">
        <v>1</v>
      </c>
      <c r="O811" s="135" t="s">
        <v>39</v>
      </c>
      <c r="P811" s="136">
        <f t="shared" si="297"/>
        <v>0</v>
      </c>
      <c r="Q811" s="136">
        <f t="shared" si="298"/>
        <v>0</v>
      </c>
      <c r="R811" s="136">
        <f t="shared" si="299"/>
        <v>0</v>
      </c>
      <c r="S811" s="137">
        <v>0</v>
      </c>
      <c r="T811" s="137">
        <f t="shared" si="300"/>
        <v>0</v>
      </c>
      <c r="U811" s="137">
        <v>0</v>
      </c>
      <c r="V811" s="137">
        <f t="shared" si="301"/>
        <v>0</v>
      </c>
      <c r="W811" s="137">
        <v>0</v>
      </c>
      <c r="X811" s="137">
        <f t="shared" si="302"/>
        <v>0</v>
      </c>
      <c r="Y811" s="138" t="s">
        <v>1</v>
      </c>
      <c r="AR811" s="139" t="s">
        <v>187</v>
      </c>
      <c r="AT811" s="139" t="s">
        <v>147</v>
      </c>
      <c r="AU811" s="139" t="s">
        <v>84</v>
      </c>
      <c r="AY811" s="14" t="s">
        <v>145</v>
      </c>
      <c r="BE811" s="140">
        <f t="shared" si="303"/>
        <v>0</v>
      </c>
      <c r="BF811" s="140">
        <f t="shared" si="304"/>
        <v>0</v>
      </c>
      <c r="BG811" s="140">
        <f t="shared" si="305"/>
        <v>0</v>
      </c>
      <c r="BH811" s="140">
        <f t="shared" si="306"/>
        <v>0</v>
      </c>
      <c r="BI811" s="140">
        <f t="shared" si="307"/>
        <v>0</v>
      </c>
      <c r="BJ811" s="14" t="s">
        <v>84</v>
      </c>
      <c r="BK811" s="140">
        <f t="shared" si="308"/>
        <v>0</v>
      </c>
      <c r="BL811" s="14" t="s">
        <v>187</v>
      </c>
      <c r="BM811" s="139" t="s">
        <v>195</v>
      </c>
    </row>
    <row r="812" spans="2:65" s="1" customFormat="1" ht="16.5" customHeight="1">
      <c r="B812" s="127"/>
      <c r="C812" s="128"/>
      <c r="D812" s="128" t="s">
        <v>147</v>
      </c>
      <c r="E812" s="129" t="s">
        <v>402</v>
      </c>
      <c r="F812" s="130" t="s">
        <v>1243</v>
      </c>
      <c r="G812" s="131" t="s">
        <v>343</v>
      </c>
      <c r="H812" s="132">
        <v>114</v>
      </c>
      <c r="I812" s="133"/>
      <c r="J812" s="133"/>
      <c r="K812" s="133">
        <f t="shared" si="309"/>
        <v>0</v>
      </c>
      <c r="L812" s="130" t="s">
        <v>1</v>
      </c>
      <c r="M812" s="26"/>
      <c r="N812" s="134" t="s">
        <v>1</v>
      </c>
      <c r="O812" s="135" t="s">
        <v>39</v>
      </c>
      <c r="P812" s="136">
        <f t="shared" si="297"/>
        <v>0</v>
      </c>
      <c r="Q812" s="136">
        <f t="shared" si="298"/>
        <v>0</v>
      </c>
      <c r="R812" s="136">
        <f t="shared" si="299"/>
        <v>0</v>
      </c>
      <c r="S812" s="137">
        <v>0</v>
      </c>
      <c r="T812" s="137">
        <f t="shared" si="300"/>
        <v>0</v>
      </c>
      <c r="U812" s="137">
        <v>0</v>
      </c>
      <c r="V812" s="137">
        <f t="shared" si="301"/>
        <v>0</v>
      </c>
      <c r="W812" s="137">
        <v>0</v>
      </c>
      <c r="X812" s="137">
        <f t="shared" si="302"/>
        <v>0</v>
      </c>
      <c r="Y812" s="138" t="s">
        <v>1</v>
      </c>
      <c r="AR812" s="139" t="s">
        <v>187</v>
      </c>
      <c r="AT812" s="139" t="s">
        <v>147</v>
      </c>
      <c r="AU812" s="139" t="s">
        <v>84</v>
      </c>
      <c r="AY812" s="14" t="s">
        <v>145</v>
      </c>
      <c r="BE812" s="140">
        <f t="shared" si="303"/>
        <v>0</v>
      </c>
      <c r="BF812" s="140">
        <f t="shared" si="304"/>
        <v>0</v>
      </c>
      <c r="BG812" s="140">
        <f t="shared" si="305"/>
        <v>0</v>
      </c>
      <c r="BH812" s="140">
        <f t="shared" si="306"/>
        <v>0</v>
      </c>
      <c r="BI812" s="140">
        <f t="shared" si="307"/>
        <v>0</v>
      </c>
      <c r="BJ812" s="14" t="s">
        <v>84</v>
      </c>
      <c r="BK812" s="140">
        <f t="shared" si="308"/>
        <v>0</v>
      </c>
      <c r="BL812" s="14" t="s">
        <v>187</v>
      </c>
      <c r="BM812" s="139" t="s">
        <v>195</v>
      </c>
    </row>
    <row r="813" spans="2:65" s="1" customFormat="1" ht="16.5" customHeight="1">
      <c r="B813" s="127"/>
      <c r="C813" s="128"/>
      <c r="D813" s="128" t="s">
        <v>147</v>
      </c>
      <c r="E813" s="129" t="s">
        <v>403</v>
      </c>
      <c r="F813" s="130" t="s">
        <v>1244</v>
      </c>
      <c r="G813" s="131" t="s">
        <v>343</v>
      </c>
      <c r="H813" s="132">
        <v>36</v>
      </c>
      <c r="I813" s="133"/>
      <c r="J813" s="133"/>
      <c r="K813" s="133">
        <f t="shared" si="309"/>
        <v>0</v>
      </c>
      <c r="L813" s="130" t="s">
        <v>1</v>
      </c>
      <c r="M813" s="26"/>
      <c r="N813" s="134" t="s">
        <v>1</v>
      </c>
      <c r="O813" s="135" t="s">
        <v>39</v>
      </c>
      <c r="P813" s="136">
        <f t="shared" si="297"/>
        <v>0</v>
      </c>
      <c r="Q813" s="136">
        <f t="shared" si="298"/>
        <v>0</v>
      </c>
      <c r="R813" s="136">
        <f t="shared" si="299"/>
        <v>0</v>
      </c>
      <c r="S813" s="137">
        <v>0</v>
      </c>
      <c r="T813" s="137">
        <f t="shared" si="300"/>
        <v>0</v>
      </c>
      <c r="U813" s="137">
        <v>0</v>
      </c>
      <c r="V813" s="137">
        <f t="shared" si="301"/>
        <v>0</v>
      </c>
      <c r="W813" s="137">
        <v>0</v>
      </c>
      <c r="X813" s="137">
        <f t="shared" si="302"/>
        <v>0</v>
      </c>
      <c r="Y813" s="138" t="s">
        <v>1</v>
      </c>
      <c r="AR813" s="139" t="s">
        <v>187</v>
      </c>
      <c r="AT813" s="139" t="s">
        <v>147</v>
      </c>
      <c r="AU813" s="139" t="s">
        <v>84</v>
      </c>
      <c r="AY813" s="14" t="s">
        <v>145</v>
      </c>
      <c r="BE813" s="140">
        <f t="shared" si="303"/>
        <v>0</v>
      </c>
      <c r="BF813" s="140">
        <f t="shared" si="304"/>
        <v>0</v>
      </c>
      <c r="BG813" s="140">
        <f t="shared" si="305"/>
        <v>0</v>
      </c>
      <c r="BH813" s="140">
        <f t="shared" si="306"/>
        <v>0</v>
      </c>
      <c r="BI813" s="140">
        <f t="shared" si="307"/>
        <v>0</v>
      </c>
      <c r="BJ813" s="14" t="s">
        <v>84</v>
      </c>
      <c r="BK813" s="140">
        <f t="shared" si="308"/>
        <v>0</v>
      </c>
      <c r="BL813" s="14" t="s">
        <v>187</v>
      </c>
      <c r="BM813" s="139" t="s">
        <v>195</v>
      </c>
    </row>
    <row r="814" spans="2:65" s="1" customFormat="1" ht="16.5" customHeight="1">
      <c r="B814" s="127"/>
      <c r="C814" s="128"/>
      <c r="D814" s="128" t="s">
        <v>147</v>
      </c>
      <c r="E814" s="129" t="s">
        <v>1673</v>
      </c>
      <c r="F814" s="130" t="s">
        <v>1245</v>
      </c>
      <c r="G814" s="131" t="s">
        <v>343</v>
      </c>
      <c r="H814" s="132">
        <v>16</v>
      </c>
      <c r="I814" s="133"/>
      <c r="J814" s="133"/>
      <c r="K814" s="133">
        <f t="shared" si="309"/>
        <v>0</v>
      </c>
      <c r="L814" s="130" t="s">
        <v>1</v>
      </c>
      <c r="M814" s="26"/>
      <c r="N814" s="134" t="s">
        <v>1</v>
      </c>
      <c r="O814" s="135" t="s">
        <v>39</v>
      </c>
      <c r="P814" s="136">
        <f t="shared" si="297"/>
        <v>0</v>
      </c>
      <c r="Q814" s="136">
        <f t="shared" si="298"/>
        <v>0</v>
      </c>
      <c r="R814" s="136">
        <f t="shared" si="299"/>
        <v>0</v>
      </c>
      <c r="S814" s="137">
        <v>0</v>
      </c>
      <c r="T814" s="137">
        <f t="shared" si="300"/>
        <v>0</v>
      </c>
      <c r="U814" s="137">
        <v>0</v>
      </c>
      <c r="V814" s="137">
        <f t="shared" si="301"/>
        <v>0</v>
      </c>
      <c r="W814" s="137">
        <v>0</v>
      </c>
      <c r="X814" s="137">
        <f t="shared" si="302"/>
        <v>0</v>
      </c>
      <c r="Y814" s="138" t="s">
        <v>1</v>
      </c>
      <c r="AR814" s="139" t="s">
        <v>187</v>
      </c>
      <c r="AT814" s="139" t="s">
        <v>147</v>
      </c>
      <c r="AU814" s="139" t="s">
        <v>84</v>
      </c>
      <c r="AY814" s="14" t="s">
        <v>145</v>
      </c>
      <c r="BE814" s="140">
        <f t="shared" si="303"/>
        <v>0</v>
      </c>
      <c r="BF814" s="140">
        <f t="shared" si="304"/>
        <v>0</v>
      </c>
      <c r="BG814" s="140">
        <f t="shared" si="305"/>
        <v>0</v>
      </c>
      <c r="BH814" s="140">
        <f t="shared" si="306"/>
        <v>0</v>
      </c>
      <c r="BI814" s="140">
        <f t="shared" si="307"/>
        <v>0</v>
      </c>
      <c r="BJ814" s="14" t="s">
        <v>84</v>
      </c>
      <c r="BK814" s="140">
        <f t="shared" si="308"/>
        <v>0</v>
      </c>
      <c r="BL814" s="14" t="s">
        <v>187</v>
      </c>
      <c r="BM814" s="139" t="s">
        <v>195</v>
      </c>
    </row>
    <row r="815" spans="2:65" s="1" customFormat="1" ht="16.5" customHeight="1">
      <c r="B815" s="127"/>
      <c r="C815" s="128"/>
      <c r="D815" s="128" t="s">
        <v>147</v>
      </c>
      <c r="E815" s="129" t="s">
        <v>1674</v>
      </c>
      <c r="F815" s="130" t="s">
        <v>1246</v>
      </c>
      <c r="G815" s="131" t="s">
        <v>343</v>
      </c>
      <c r="H815" s="132">
        <v>12</v>
      </c>
      <c r="I815" s="133"/>
      <c r="J815" s="133"/>
      <c r="K815" s="133">
        <f t="shared" si="309"/>
        <v>0</v>
      </c>
      <c r="L815" s="130" t="s">
        <v>1</v>
      </c>
      <c r="M815" s="26"/>
      <c r="N815" s="134" t="s">
        <v>1</v>
      </c>
      <c r="O815" s="135" t="s">
        <v>39</v>
      </c>
      <c r="P815" s="136">
        <f t="shared" si="297"/>
        <v>0</v>
      </c>
      <c r="Q815" s="136">
        <f t="shared" si="298"/>
        <v>0</v>
      </c>
      <c r="R815" s="136">
        <f t="shared" si="299"/>
        <v>0</v>
      </c>
      <c r="S815" s="137">
        <v>0</v>
      </c>
      <c r="T815" s="137">
        <f t="shared" si="300"/>
        <v>0</v>
      </c>
      <c r="U815" s="137">
        <v>0</v>
      </c>
      <c r="V815" s="137">
        <f t="shared" si="301"/>
        <v>0</v>
      </c>
      <c r="W815" s="137">
        <v>0</v>
      </c>
      <c r="X815" s="137">
        <f t="shared" si="302"/>
        <v>0</v>
      </c>
      <c r="Y815" s="138" t="s">
        <v>1</v>
      </c>
      <c r="AR815" s="139" t="s">
        <v>187</v>
      </c>
      <c r="AT815" s="139" t="s">
        <v>147</v>
      </c>
      <c r="AU815" s="139" t="s">
        <v>84</v>
      </c>
      <c r="AY815" s="14" t="s">
        <v>145</v>
      </c>
      <c r="BE815" s="140">
        <f t="shared" si="303"/>
        <v>0</v>
      </c>
      <c r="BF815" s="140">
        <f t="shared" si="304"/>
        <v>0</v>
      </c>
      <c r="BG815" s="140">
        <f t="shared" si="305"/>
        <v>0</v>
      </c>
      <c r="BH815" s="140">
        <f t="shared" si="306"/>
        <v>0</v>
      </c>
      <c r="BI815" s="140">
        <f t="shared" si="307"/>
        <v>0</v>
      </c>
      <c r="BJ815" s="14" t="s">
        <v>84</v>
      </c>
      <c r="BK815" s="140">
        <f t="shared" si="308"/>
        <v>0</v>
      </c>
      <c r="BL815" s="14" t="s">
        <v>187</v>
      </c>
      <c r="BM815" s="139" t="s">
        <v>195</v>
      </c>
    </row>
    <row r="816" spans="2:65" s="1" customFormat="1" ht="16.5" customHeight="1">
      <c r="B816" s="127"/>
      <c r="C816" s="128"/>
      <c r="D816" s="128" t="s">
        <v>147</v>
      </c>
      <c r="E816" s="129" t="s">
        <v>1675</v>
      </c>
      <c r="F816" s="130" t="s">
        <v>1247</v>
      </c>
      <c r="G816" s="131" t="s">
        <v>343</v>
      </c>
      <c r="H816" s="132">
        <v>6</v>
      </c>
      <c r="I816" s="133"/>
      <c r="J816" s="133"/>
      <c r="K816" s="133">
        <f t="shared" si="309"/>
        <v>0</v>
      </c>
      <c r="L816" s="130" t="s">
        <v>1</v>
      </c>
      <c r="M816" s="26"/>
      <c r="N816" s="134" t="s">
        <v>1</v>
      </c>
      <c r="O816" s="135" t="s">
        <v>39</v>
      </c>
      <c r="P816" s="136">
        <f t="shared" si="297"/>
        <v>0</v>
      </c>
      <c r="Q816" s="136">
        <f t="shared" si="298"/>
        <v>0</v>
      </c>
      <c r="R816" s="136">
        <f t="shared" si="299"/>
        <v>0</v>
      </c>
      <c r="S816" s="137">
        <v>0</v>
      </c>
      <c r="T816" s="137">
        <f t="shared" si="300"/>
        <v>0</v>
      </c>
      <c r="U816" s="137">
        <v>0</v>
      </c>
      <c r="V816" s="137">
        <f t="shared" si="301"/>
        <v>0</v>
      </c>
      <c r="W816" s="137">
        <v>0</v>
      </c>
      <c r="X816" s="137">
        <f t="shared" si="302"/>
        <v>0</v>
      </c>
      <c r="Y816" s="138" t="s">
        <v>1</v>
      </c>
      <c r="AR816" s="139" t="s">
        <v>187</v>
      </c>
      <c r="AT816" s="139" t="s">
        <v>147</v>
      </c>
      <c r="AU816" s="139" t="s">
        <v>84</v>
      </c>
      <c r="AY816" s="14" t="s">
        <v>145</v>
      </c>
      <c r="BE816" s="140">
        <f t="shared" si="303"/>
        <v>0</v>
      </c>
      <c r="BF816" s="140">
        <f t="shared" si="304"/>
        <v>0</v>
      </c>
      <c r="BG816" s="140">
        <f t="shared" si="305"/>
        <v>0</v>
      </c>
      <c r="BH816" s="140">
        <f t="shared" si="306"/>
        <v>0</v>
      </c>
      <c r="BI816" s="140">
        <f t="shared" si="307"/>
        <v>0</v>
      </c>
      <c r="BJ816" s="14" t="s">
        <v>84</v>
      </c>
      <c r="BK816" s="140">
        <f t="shared" si="308"/>
        <v>0</v>
      </c>
      <c r="BL816" s="14" t="s">
        <v>187</v>
      </c>
      <c r="BM816" s="139" t="s">
        <v>195</v>
      </c>
    </row>
    <row r="817" spans="2:65" s="1" customFormat="1" ht="16.5" customHeight="1">
      <c r="B817" s="127"/>
      <c r="C817" s="128"/>
      <c r="D817" s="128" t="s">
        <v>147</v>
      </c>
      <c r="E817" s="129" t="s">
        <v>1677</v>
      </c>
      <c r="F817" s="130" t="s">
        <v>1248</v>
      </c>
      <c r="G817" s="131" t="s">
        <v>343</v>
      </c>
      <c r="H817" s="132">
        <v>12</v>
      </c>
      <c r="I817" s="133"/>
      <c r="J817" s="133"/>
      <c r="K817" s="133">
        <f t="shared" si="309"/>
        <v>0</v>
      </c>
      <c r="L817" s="130" t="s">
        <v>1</v>
      </c>
      <c r="M817" s="26"/>
      <c r="N817" s="134" t="s">
        <v>1</v>
      </c>
      <c r="O817" s="135" t="s">
        <v>39</v>
      </c>
      <c r="P817" s="136">
        <f t="shared" si="297"/>
        <v>0</v>
      </c>
      <c r="Q817" s="136">
        <f t="shared" si="298"/>
        <v>0</v>
      </c>
      <c r="R817" s="136">
        <f t="shared" si="299"/>
        <v>0</v>
      </c>
      <c r="S817" s="137">
        <v>0</v>
      </c>
      <c r="T817" s="137">
        <f t="shared" si="300"/>
        <v>0</v>
      </c>
      <c r="U817" s="137">
        <v>0</v>
      </c>
      <c r="V817" s="137">
        <f t="shared" si="301"/>
        <v>0</v>
      </c>
      <c r="W817" s="137">
        <v>0</v>
      </c>
      <c r="X817" s="137">
        <f t="shared" si="302"/>
        <v>0</v>
      </c>
      <c r="Y817" s="138" t="s">
        <v>1</v>
      </c>
      <c r="AR817" s="139" t="s">
        <v>187</v>
      </c>
      <c r="AT817" s="139" t="s">
        <v>147</v>
      </c>
      <c r="AU817" s="139" t="s">
        <v>84</v>
      </c>
      <c r="AY817" s="14" t="s">
        <v>145</v>
      </c>
      <c r="BE817" s="140">
        <f t="shared" si="303"/>
        <v>0</v>
      </c>
      <c r="BF817" s="140">
        <f t="shared" si="304"/>
        <v>0</v>
      </c>
      <c r="BG817" s="140">
        <f t="shared" si="305"/>
        <v>0</v>
      </c>
      <c r="BH817" s="140">
        <f t="shared" si="306"/>
        <v>0</v>
      </c>
      <c r="BI817" s="140">
        <f t="shared" si="307"/>
        <v>0</v>
      </c>
      <c r="BJ817" s="14" t="s">
        <v>84</v>
      </c>
      <c r="BK817" s="140">
        <f t="shared" si="308"/>
        <v>0</v>
      </c>
      <c r="BL817" s="14" t="s">
        <v>187</v>
      </c>
      <c r="BM817" s="139" t="s">
        <v>195</v>
      </c>
    </row>
    <row r="818" spans="2:65" s="1" customFormat="1" ht="16.5" customHeight="1">
      <c r="B818" s="127"/>
      <c r="C818" s="128"/>
      <c r="D818" s="128" t="s">
        <v>147</v>
      </c>
      <c r="E818" s="129" t="s">
        <v>1678</v>
      </c>
      <c r="F818" s="130" t="s">
        <v>1249</v>
      </c>
      <c r="G818" s="131" t="s">
        <v>343</v>
      </c>
      <c r="H818" s="132">
        <v>6</v>
      </c>
      <c r="I818" s="133"/>
      <c r="J818" s="133"/>
      <c r="K818" s="133">
        <f t="shared" si="309"/>
        <v>0</v>
      </c>
      <c r="L818" s="130" t="s">
        <v>1</v>
      </c>
      <c r="M818" s="26"/>
      <c r="N818" s="134" t="s">
        <v>1</v>
      </c>
      <c r="O818" s="135" t="s">
        <v>39</v>
      </c>
      <c r="P818" s="136">
        <f t="shared" si="297"/>
        <v>0</v>
      </c>
      <c r="Q818" s="136">
        <f t="shared" si="298"/>
        <v>0</v>
      </c>
      <c r="R818" s="136">
        <f t="shared" si="299"/>
        <v>0</v>
      </c>
      <c r="S818" s="137">
        <v>0</v>
      </c>
      <c r="T818" s="137">
        <f t="shared" si="300"/>
        <v>0</v>
      </c>
      <c r="U818" s="137">
        <v>0</v>
      </c>
      <c r="V818" s="137">
        <f t="shared" si="301"/>
        <v>0</v>
      </c>
      <c r="W818" s="137">
        <v>0</v>
      </c>
      <c r="X818" s="137">
        <f t="shared" si="302"/>
        <v>0</v>
      </c>
      <c r="Y818" s="138" t="s">
        <v>1</v>
      </c>
      <c r="AR818" s="139" t="s">
        <v>187</v>
      </c>
      <c r="AT818" s="139" t="s">
        <v>147</v>
      </c>
      <c r="AU818" s="139" t="s">
        <v>84</v>
      </c>
      <c r="AY818" s="14" t="s">
        <v>145</v>
      </c>
      <c r="BE818" s="140">
        <f t="shared" si="303"/>
        <v>0</v>
      </c>
      <c r="BF818" s="140">
        <f t="shared" si="304"/>
        <v>0</v>
      </c>
      <c r="BG818" s="140">
        <f t="shared" si="305"/>
        <v>0</v>
      </c>
      <c r="BH818" s="140">
        <f t="shared" si="306"/>
        <v>0</v>
      </c>
      <c r="BI818" s="140">
        <f t="shared" si="307"/>
        <v>0</v>
      </c>
      <c r="BJ818" s="14" t="s">
        <v>84</v>
      </c>
      <c r="BK818" s="140">
        <f t="shared" si="308"/>
        <v>0</v>
      </c>
      <c r="BL818" s="14" t="s">
        <v>187</v>
      </c>
      <c r="BM818" s="139" t="s">
        <v>195</v>
      </c>
    </row>
    <row r="819" spans="2:65" s="1" customFormat="1" ht="16.5" customHeight="1">
      <c r="B819" s="127"/>
      <c r="C819" s="128"/>
      <c r="D819" s="128" t="s">
        <v>147</v>
      </c>
      <c r="E819" s="129" t="s">
        <v>1679</v>
      </c>
      <c r="F819" s="130" t="s">
        <v>1250</v>
      </c>
      <c r="G819" s="131" t="s">
        <v>1002</v>
      </c>
      <c r="H819" s="132">
        <v>1</v>
      </c>
      <c r="I819" s="133"/>
      <c r="J819" s="133"/>
      <c r="K819" s="133">
        <f t="shared" si="309"/>
        <v>0</v>
      </c>
      <c r="L819" s="130" t="s">
        <v>1</v>
      </c>
      <c r="M819" s="26"/>
      <c r="N819" s="134" t="s">
        <v>1</v>
      </c>
      <c r="O819" s="135" t="s">
        <v>39</v>
      </c>
      <c r="P819" s="136">
        <f t="shared" si="297"/>
        <v>0</v>
      </c>
      <c r="Q819" s="136">
        <f t="shared" si="298"/>
        <v>0</v>
      </c>
      <c r="R819" s="136">
        <f t="shared" si="299"/>
        <v>0</v>
      </c>
      <c r="S819" s="137">
        <v>0</v>
      </c>
      <c r="T819" s="137">
        <f t="shared" si="300"/>
        <v>0</v>
      </c>
      <c r="U819" s="137">
        <v>0</v>
      </c>
      <c r="V819" s="137">
        <f t="shared" si="301"/>
        <v>0</v>
      </c>
      <c r="W819" s="137">
        <v>0</v>
      </c>
      <c r="X819" s="137">
        <f t="shared" si="302"/>
        <v>0</v>
      </c>
      <c r="Y819" s="138" t="s">
        <v>1</v>
      </c>
      <c r="AR819" s="139" t="s">
        <v>187</v>
      </c>
      <c r="AT819" s="139" t="s">
        <v>147</v>
      </c>
      <c r="AU819" s="139" t="s">
        <v>84</v>
      </c>
      <c r="AY819" s="14" t="s">
        <v>145</v>
      </c>
      <c r="BE819" s="140">
        <f t="shared" si="303"/>
        <v>0</v>
      </c>
      <c r="BF819" s="140">
        <f t="shared" si="304"/>
        <v>0</v>
      </c>
      <c r="BG819" s="140">
        <f t="shared" si="305"/>
        <v>0</v>
      </c>
      <c r="BH819" s="140">
        <f t="shared" si="306"/>
        <v>0</v>
      </c>
      <c r="BI819" s="140">
        <f t="shared" si="307"/>
        <v>0</v>
      </c>
      <c r="BJ819" s="14" t="s">
        <v>84</v>
      </c>
      <c r="BK819" s="140">
        <f t="shared" si="308"/>
        <v>0</v>
      </c>
      <c r="BL819" s="14" t="s">
        <v>187</v>
      </c>
      <c r="BM819" s="139" t="s">
        <v>195</v>
      </c>
    </row>
    <row r="820" spans="2:65" s="1" customFormat="1" ht="16.5" customHeight="1">
      <c r="B820" s="127"/>
      <c r="C820" s="128"/>
      <c r="D820" s="128" t="s">
        <v>147</v>
      </c>
      <c r="E820" s="129" t="s">
        <v>1680</v>
      </c>
      <c r="F820" s="130" t="s">
        <v>1251</v>
      </c>
      <c r="G820" s="131" t="s">
        <v>1002</v>
      </c>
      <c r="H820" s="132">
        <v>1</v>
      </c>
      <c r="I820" s="133"/>
      <c r="J820" s="133"/>
      <c r="K820" s="133">
        <f t="shared" si="309"/>
        <v>0</v>
      </c>
      <c r="L820" s="130" t="s">
        <v>1</v>
      </c>
      <c r="M820" s="26"/>
      <c r="N820" s="134" t="s">
        <v>1</v>
      </c>
      <c r="O820" s="135" t="s">
        <v>39</v>
      </c>
      <c r="P820" s="136">
        <f t="shared" si="297"/>
        <v>0</v>
      </c>
      <c r="Q820" s="136">
        <f t="shared" si="298"/>
        <v>0</v>
      </c>
      <c r="R820" s="136">
        <f t="shared" si="299"/>
        <v>0</v>
      </c>
      <c r="S820" s="137">
        <v>0</v>
      </c>
      <c r="T820" s="137">
        <f t="shared" si="300"/>
        <v>0</v>
      </c>
      <c r="U820" s="137">
        <v>0</v>
      </c>
      <c r="V820" s="137">
        <f t="shared" si="301"/>
        <v>0</v>
      </c>
      <c r="W820" s="137">
        <v>0</v>
      </c>
      <c r="X820" s="137">
        <f t="shared" si="302"/>
        <v>0</v>
      </c>
      <c r="Y820" s="138" t="s">
        <v>1</v>
      </c>
      <c r="AR820" s="139" t="s">
        <v>187</v>
      </c>
      <c r="AT820" s="139" t="s">
        <v>147</v>
      </c>
      <c r="AU820" s="139" t="s">
        <v>84</v>
      </c>
      <c r="AY820" s="14" t="s">
        <v>145</v>
      </c>
      <c r="BE820" s="140">
        <f t="shared" si="303"/>
        <v>0</v>
      </c>
      <c r="BF820" s="140">
        <f t="shared" si="304"/>
        <v>0</v>
      </c>
      <c r="BG820" s="140">
        <f t="shared" si="305"/>
        <v>0</v>
      </c>
      <c r="BH820" s="140">
        <f t="shared" si="306"/>
        <v>0</v>
      </c>
      <c r="BI820" s="140">
        <f t="shared" si="307"/>
        <v>0</v>
      </c>
      <c r="BJ820" s="14" t="s">
        <v>84</v>
      </c>
      <c r="BK820" s="140">
        <f t="shared" si="308"/>
        <v>0</v>
      </c>
      <c r="BL820" s="14" t="s">
        <v>187</v>
      </c>
      <c r="BM820" s="139" t="s">
        <v>195</v>
      </c>
    </row>
    <row r="821" spans="2:65" s="1" customFormat="1" ht="12">
      <c r="B821" s="127"/>
      <c r="C821" s="151"/>
      <c r="D821" s="151"/>
      <c r="E821" s="152"/>
      <c r="F821" s="153" t="s">
        <v>1252</v>
      </c>
      <c r="G821" s="154"/>
      <c r="H821" s="155"/>
      <c r="I821" s="156"/>
      <c r="J821" s="156"/>
      <c r="K821" s="156"/>
      <c r="L821" s="153"/>
      <c r="M821" s="26"/>
      <c r="N821" s="134" t="s">
        <v>1</v>
      </c>
      <c r="O821" s="135" t="s">
        <v>39</v>
      </c>
      <c r="P821" s="136">
        <f t="shared" si="297"/>
        <v>0</v>
      </c>
      <c r="Q821" s="136">
        <f t="shared" si="298"/>
        <v>0</v>
      </c>
      <c r="R821" s="136">
        <f t="shared" si="299"/>
        <v>0</v>
      </c>
      <c r="S821" s="137">
        <v>0</v>
      </c>
      <c r="T821" s="137">
        <f t="shared" si="300"/>
        <v>0</v>
      </c>
      <c r="U821" s="137">
        <v>0</v>
      </c>
      <c r="V821" s="137">
        <f t="shared" si="301"/>
        <v>0</v>
      </c>
      <c r="W821" s="137">
        <v>0</v>
      </c>
      <c r="X821" s="137">
        <f t="shared" si="302"/>
        <v>0</v>
      </c>
      <c r="Y821" s="138" t="s">
        <v>1</v>
      </c>
      <c r="AR821" s="139" t="s">
        <v>149</v>
      </c>
      <c r="AT821" s="139" t="s">
        <v>147</v>
      </c>
      <c r="AU821" s="139" t="s">
        <v>84</v>
      </c>
      <c r="AY821" s="14" t="s">
        <v>145</v>
      </c>
      <c r="BE821" s="140">
        <f t="shared" si="303"/>
        <v>0</v>
      </c>
      <c r="BF821" s="140">
        <f t="shared" si="304"/>
        <v>0</v>
      </c>
      <c r="BG821" s="140">
        <f t="shared" si="305"/>
        <v>0</v>
      </c>
      <c r="BH821" s="140">
        <f t="shared" si="306"/>
        <v>0</v>
      </c>
      <c r="BI821" s="140">
        <f t="shared" si="307"/>
        <v>0</v>
      </c>
      <c r="BJ821" s="14" t="s">
        <v>84</v>
      </c>
      <c r="BK821" s="140">
        <f t="shared" si="308"/>
        <v>0</v>
      </c>
      <c r="BL821" s="14" t="s">
        <v>149</v>
      </c>
      <c r="BM821" s="139" t="s">
        <v>169</v>
      </c>
    </row>
    <row r="822" spans="2:65" s="1" customFormat="1" ht="16.5" customHeight="1">
      <c r="B822" s="127"/>
      <c r="C822" s="128"/>
      <c r="D822" s="128" t="s">
        <v>147</v>
      </c>
      <c r="E822" s="129" t="s">
        <v>1681</v>
      </c>
      <c r="F822" s="130" t="s">
        <v>1253</v>
      </c>
      <c r="G822" s="131" t="s">
        <v>458</v>
      </c>
      <c r="H822" s="132">
        <v>1300</v>
      </c>
      <c r="I822" s="133"/>
      <c r="J822" s="133"/>
      <c r="K822" s="133">
        <f aca="true" t="shared" si="310" ref="K822:K829">ROUND(P822*H822,2)</f>
        <v>0</v>
      </c>
      <c r="L822" s="130" t="s">
        <v>1</v>
      </c>
      <c r="M822" s="26"/>
      <c r="N822" s="134" t="s">
        <v>1</v>
      </c>
      <c r="O822" s="135" t="s">
        <v>39</v>
      </c>
      <c r="P822" s="136">
        <f t="shared" si="297"/>
        <v>0</v>
      </c>
      <c r="Q822" s="136">
        <f t="shared" si="298"/>
        <v>0</v>
      </c>
      <c r="R822" s="136">
        <f t="shared" si="299"/>
        <v>0</v>
      </c>
      <c r="S822" s="137">
        <v>0</v>
      </c>
      <c r="T822" s="137">
        <f t="shared" si="300"/>
        <v>0</v>
      </c>
      <c r="U822" s="137">
        <v>0</v>
      </c>
      <c r="V822" s="137">
        <f t="shared" si="301"/>
        <v>0</v>
      </c>
      <c r="W822" s="137">
        <v>0</v>
      </c>
      <c r="X822" s="137">
        <f t="shared" si="302"/>
        <v>0</v>
      </c>
      <c r="Y822" s="138" t="s">
        <v>1</v>
      </c>
      <c r="AR822" s="139" t="s">
        <v>187</v>
      </c>
      <c r="AT822" s="139" t="s">
        <v>147</v>
      </c>
      <c r="AU822" s="139" t="s">
        <v>84</v>
      </c>
      <c r="AY822" s="14" t="s">
        <v>145</v>
      </c>
      <c r="BE822" s="140">
        <f t="shared" si="303"/>
        <v>0</v>
      </c>
      <c r="BF822" s="140">
        <f t="shared" si="304"/>
        <v>0</v>
      </c>
      <c r="BG822" s="140">
        <f t="shared" si="305"/>
        <v>0</v>
      </c>
      <c r="BH822" s="140">
        <f t="shared" si="306"/>
        <v>0</v>
      </c>
      <c r="BI822" s="140">
        <f t="shared" si="307"/>
        <v>0</v>
      </c>
      <c r="BJ822" s="14" t="s">
        <v>84</v>
      </c>
      <c r="BK822" s="140">
        <f t="shared" si="308"/>
        <v>0</v>
      </c>
      <c r="BL822" s="14" t="s">
        <v>187</v>
      </c>
      <c r="BM822" s="139" t="s">
        <v>195</v>
      </c>
    </row>
    <row r="823" spans="2:65" s="1" customFormat="1" ht="16.5" customHeight="1">
      <c r="B823" s="127"/>
      <c r="C823" s="128"/>
      <c r="D823" s="128" t="s">
        <v>147</v>
      </c>
      <c r="E823" s="129" t="s">
        <v>1682</v>
      </c>
      <c r="F823" s="130" t="s">
        <v>1254</v>
      </c>
      <c r="G823" s="131" t="s">
        <v>458</v>
      </c>
      <c r="H823" s="132">
        <v>140</v>
      </c>
      <c r="I823" s="133"/>
      <c r="J823" s="133"/>
      <c r="K823" s="133">
        <f t="shared" si="310"/>
        <v>0</v>
      </c>
      <c r="L823" s="130" t="s">
        <v>1</v>
      </c>
      <c r="M823" s="26"/>
      <c r="N823" s="134" t="s">
        <v>1</v>
      </c>
      <c r="O823" s="135" t="s">
        <v>39</v>
      </c>
      <c r="P823" s="136">
        <f t="shared" si="297"/>
        <v>0</v>
      </c>
      <c r="Q823" s="136">
        <f t="shared" si="298"/>
        <v>0</v>
      </c>
      <c r="R823" s="136">
        <f t="shared" si="299"/>
        <v>0</v>
      </c>
      <c r="S823" s="137">
        <v>0</v>
      </c>
      <c r="T823" s="137">
        <f t="shared" si="300"/>
        <v>0</v>
      </c>
      <c r="U823" s="137">
        <v>0</v>
      </c>
      <c r="V823" s="137">
        <f t="shared" si="301"/>
        <v>0</v>
      </c>
      <c r="W823" s="137">
        <v>0</v>
      </c>
      <c r="X823" s="137">
        <f t="shared" si="302"/>
        <v>0</v>
      </c>
      <c r="Y823" s="138" t="s">
        <v>1</v>
      </c>
      <c r="AR823" s="139" t="s">
        <v>187</v>
      </c>
      <c r="AT823" s="139" t="s">
        <v>147</v>
      </c>
      <c r="AU823" s="139" t="s">
        <v>84</v>
      </c>
      <c r="AY823" s="14" t="s">
        <v>145</v>
      </c>
      <c r="BE823" s="140">
        <f t="shared" si="303"/>
        <v>0</v>
      </c>
      <c r="BF823" s="140">
        <f t="shared" si="304"/>
        <v>0</v>
      </c>
      <c r="BG823" s="140">
        <f t="shared" si="305"/>
        <v>0</v>
      </c>
      <c r="BH823" s="140">
        <f t="shared" si="306"/>
        <v>0</v>
      </c>
      <c r="BI823" s="140">
        <f t="shared" si="307"/>
        <v>0</v>
      </c>
      <c r="BJ823" s="14" t="s">
        <v>84</v>
      </c>
      <c r="BK823" s="140">
        <f t="shared" si="308"/>
        <v>0</v>
      </c>
      <c r="BL823" s="14" t="s">
        <v>187</v>
      </c>
      <c r="BM823" s="139" t="s">
        <v>195</v>
      </c>
    </row>
    <row r="824" spans="2:65" s="1" customFormat="1" ht="16.5" customHeight="1">
      <c r="B824" s="127"/>
      <c r="C824" s="128"/>
      <c r="D824" s="128" t="s">
        <v>147</v>
      </c>
      <c r="E824" s="129" t="s">
        <v>1683</v>
      </c>
      <c r="F824" s="130" t="s">
        <v>1255</v>
      </c>
      <c r="G824" s="131" t="s">
        <v>343</v>
      </c>
      <c r="H824" s="132">
        <v>145</v>
      </c>
      <c r="I824" s="133"/>
      <c r="J824" s="133"/>
      <c r="K824" s="133">
        <f t="shared" si="310"/>
        <v>0</v>
      </c>
      <c r="L824" s="130" t="s">
        <v>1</v>
      </c>
      <c r="M824" s="26"/>
      <c r="N824" s="134" t="s">
        <v>1</v>
      </c>
      <c r="O824" s="135" t="s">
        <v>39</v>
      </c>
      <c r="P824" s="136">
        <f t="shared" si="297"/>
        <v>0</v>
      </c>
      <c r="Q824" s="136">
        <f t="shared" si="298"/>
        <v>0</v>
      </c>
      <c r="R824" s="136">
        <f t="shared" si="299"/>
        <v>0</v>
      </c>
      <c r="S824" s="137">
        <v>0</v>
      </c>
      <c r="T824" s="137">
        <f t="shared" si="300"/>
        <v>0</v>
      </c>
      <c r="U824" s="137">
        <v>0</v>
      </c>
      <c r="V824" s="137">
        <f t="shared" si="301"/>
        <v>0</v>
      </c>
      <c r="W824" s="137">
        <v>0</v>
      </c>
      <c r="X824" s="137">
        <f t="shared" si="302"/>
        <v>0</v>
      </c>
      <c r="Y824" s="138" t="s">
        <v>1</v>
      </c>
      <c r="AR824" s="139" t="s">
        <v>187</v>
      </c>
      <c r="AT824" s="139" t="s">
        <v>147</v>
      </c>
      <c r="AU824" s="139" t="s">
        <v>84</v>
      </c>
      <c r="AY824" s="14" t="s">
        <v>145</v>
      </c>
      <c r="BE824" s="140">
        <f t="shared" si="303"/>
        <v>0</v>
      </c>
      <c r="BF824" s="140">
        <f t="shared" si="304"/>
        <v>0</v>
      </c>
      <c r="BG824" s="140">
        <f t="shared" si="305"/>
        <v>0</v>
      </c>
      <c r="BH824" s="140">
        <f t="shared" si="306"/>
        <v>0</v>
      </c>
      <c r="BI824" s="140">
        <f t="shared" si="307"/>
        <v>0</v>
      </c>
      <c r="BJ824" s="14" t="s">
        <v>84</v>
      </c>
      <c r="BK824" s="140">
        <f t="shared" si="308"/>
        <v>0</v>
      </c>
      <c r="BL824" s="14" t="s">
        <v>187</v>
      </c>
      <c r="BM824" s="139" t="s">
        <v>195</v>
      </c>
    </row>
    <row r="825" spans="2:65" s="1" customFormat="1" ht="16.5" customHeight="1">
      <c r="B825" s="127"/>
      <c r="C825" s="128"/>
      <c r="D825" s="128" t="s">
        <v>147</v>
      </c>
      <c r="E825" s="129" t="s">
        <v>1684</v>
      </c>
      <c r="F825" s="130" t="s">
        <v>1256</v>
      </c>
      <c r="G825" s="131" t="s">
        <v>343</v>
      </c>
      <c r="H825" s="132">
        <v>15</v>
      </c>
      <c r="I825" s="133"/>
      <c r="J825" s="133"/>
      <c r="K825" s="133">
        <f t="shared" si="310"/>
        <v>0</v>
      </c>
      <c r="L825" s="130" t="s">
        <v>1</v>
      </c>
      <c r="M825" s="26"/>
      <c r="N825" s="134" t="s">
        <v>1</v>
      </c>
      <c r="O825" s="135" t="s">
        <v>39</v>
      </c>
      <c r="P825" s="136">
        <f t="shared" si="297"/>
        <v>0</v>
      </c>
      <c r="Q825" s="136">
        <f t="shared" si="298"/>
        <v>0</v>
      </c>
      <c r="R825" s="136">
        <f t="shared" si="299"/>
        <v>0</v>
      </c>
      <c r="S825" s="137">
        <v>0</v>
      </c>
      <c r="T825" s="137">
        <f t="shared" si="300"/>
        <v>0</v>
      </c>
      <c r="U825" s="137">
        <v>0</v>
      </c>
      <c r="V825" s="137">
        <f t="shared" si="301"/>
        <v>0</v>
      </c>
      <c r="W825" s="137">
        <v>0</v>
      </c>
      <c r="X825" s="137">
        <f t="shared" si="302"/>
        <v>0</v>
      </c>
      <c r="Y825" s="138" t="s">
        <v>1</v>
      </c>
      <c r="AR825" s="139" t="s">
        <v>187</v>
      </c>
      <c r="AT825" s="139" t="s">
        <v>147</v>
      </c>
      <c r="AU825" s="139" t="s">
        <v>84</v>
      </c>
      <c r="AY825" s="14" t="s">
        <v>145</v>
      </c>
      <c r="BE825" s="140">
        <f t="shared" si="303"/>
        <v>0</v>
      </c>
      <c r="BF825" s="140">
        <f t="shared" si="304"/>
        <v>0</v>
      </c>
      <c r="BG825" s="140">
        <f t="shared" si="305"/>
        <v>0</v>
      </c>
      <c r="BH825" s="140">
        <f t="shared" si="306"/>
        <v>0</v>
      </c>
      <c r="BI825" s="140">
        <f t="shared" si="307"/>
        <v>0</v>
      </c>
      <c r="BJ825" s="14" t="s">
        <v>84</v>
      </c>
      <c r="BK825" s="140">
        <f t="shared" si="308"/>
        <v>0</v>
      </c>
      <c r="BL825" s="14" t="s">
        <v>187</v>
      </c>
      <c r="BM825" s="139" t="s">
        <v>195</v>
      </c>
    </row>
    <row r="826" spans="2:65" s="1" customFormat="1" ht="16.5" customHeight="1">
      <c r="B826" s="127"/>
      <c r="C826" s="128"/>
      <c r="D826" s="128" t="s">
        <v>147</v>
      </c>
      <c r="E826" s="129" t="s">
        <v>1685</v>
      </c>
      <c r="F826" s="130" t="s">
        <v>1257</v>
      </c>
      <c r="G826" s="131" t="s">
        <v>343</v>
      </c>
      <c r="H826" s="132">
        <v>2</v>
      </c>
      <c r="I826" s="133"/>
      <c r="J826" s="133"/>
      <c r="K826" s="133">
        <f t="shared" si="310"/>
        <v>0</v>
      </c>
      <c r="L826" s="130" t="s">
        <v>1</v>
      </c>
      <c r="M826" s="26"/>
      <c r="N826" s="134" t="s">
        <v>1</v>
      </c>
      <c r="O826" s="135" t="s">
        <v>39</v>
      </c>
      <c r="P826" s="136">
        <f t="shared" si="297"/>
        <v>0</v>
      </c>
      <c r="Q826" s="136">
        <f t="shared" si="298"/>
        <v>0</v>
      </c>
      <c r="R826" s="136">
        <f t="shared" si="299"/>
        <v>0</v>
      </c>
      <c r="S826" s="137">
        <v>0</v>
      </c>
      <c r="T826" s="137">
        <f t="shared" si="300"/>
        <v>0</v>
      </c>
      <c r="U826" s="137">
        <v>0</v>
      </c>
      <c r="V826" s="137">
        <f t="shared" si="301"/>
        <v>0</v>
      </c>
      <c r="W826" s="137">
        <v>0</v>
      </c>
      <c r="X826" s="137">
        <f t="shared" si="302"/>
        <v>0</v>
      </c>
      <c r="Y826" s="138" t="s">
        <v>1</v>
      </c>
      <c r="AR826" s="139" t="s">
        <v>187</v>
      </c>
      <c r="AT826" s="139" t="s">
        <v>147</v>
      </c>
      <c r="AU826" s="139" t="s">
        <v>84</v>
      </c>
      <c r="AY826" s="14" t="s">
        <v>145</v>
      </c>
      <c r="BE826" s="140">
        <f t="shared" si="303"/>
        <v>0</v>
      </c>
      <c r="BF826" s="140">
        <f t="shared" si="304"/>
        <v>0</v>
      </c>
      <c r="BG826" s="140">
        <f t="shared" si="305"/>
        <v>0</v>
      </c>
      <c r="BH826" s="140">
        <f t="shared" si="306"/>
        <v>0</v>
      </c>
      <c r="BI826" s="140">
        <f t="shared" si="307"/>
        <v>0</v>
      </c>
      <c r="BJ826" s="14" t="s">
        <v>84</v>
      </c>
      <c r="BK826" s="140">
        <f t="shared" si="308"/>
        <v>0</v>
      </c>
      <c r="BL826" s="14" t="s">
        <v>187</v>
      </c>
      <c r="BM826" s="139" t="s">
        <v>195</v>
      </c>
    </row>
    <row r="827" spans="2:65" s="1" customFormat="1" ht="16.5" customHeight="1">
      <c r="B827" s="127"/>
      <c r="C827" s="128"/>
      <c r="D827" s="128" t="s">
        <v>147</v>
      </c>
      <c r="E827" s="129" t="s">
        <v>1686</v>
      </c>
      <c r="F827" s="130" t="s">
        <v>1250</v>
      </c>
      <c r="G827" s="131" t="s">
        <v>1002</v>
      </c>
      <c r="H827" s="132">
        <v>1</v>
      </c>
      <c r="I827" s="133"/>
      <c r="J827" s="133"/>
      <c r="K827" s="133">
        <f t="shared" si="310"/>
        <v>0</v>
      </c>
      <c r="L827" s="130" t="s">
        <v>1</v>
      </c>
      <c r="M827" s="26"/>
      <c r="N827" s="134" t="s">
        <v>1</v>
      </c>
      <c r="O827" s="135" t="s">
        <v>39</v>
      </c>
      <c r="P827" s="136">
        <f t="shared" si="297"/>
        <v>0</v>
      </c>
      <c r="Q827" s="136">
        <f t="shared" si="298"/>
        <v>0</v>
      </c>
      <c r="R827" s="136">
        <f t="shared" si="299"/>
        <v>0</v>
      </c>
      <c r="S827" s="137">
        <v>0</v>
      </c>
      <c r="T827" s="137">
        <f t="shared" si="300"/>
        <v>0</v>
      </c>
      <c r="U827" s="137">
        <v>0</v>
      </c>
      <c r="V827" s="137">
        <f t="shared" si="301"/>
        <v>0</v>
      </c>
      <c r="W827" s="137">
        <v>0</v>
      </c>
      <c r="X827" s="137">
        <f t="shared" si="302"/>
        <v>0</v>
      </c>
      <c r="Y827" s="138" t="s">
        <v>1</v>
      </c>
      <c r="AR827" s="139" t="s">
        <v>187</v>
      </c>
      <c r="AT827" s="139" t="s">
        <v>147</v>
      </c>
      <c r="AU827" s="139" t="s">
        <v>84</v>
      </c>
      <c r="AY827" s="14" t="s">
        <v>145</v>
      </c>
      <c r="BE827" s="140">
        <f t="shared" si="303"/>
        <v>0</v>
      </c>
      <c r="BF827" s="140">
        <f t="shared" si="304"/>
        <v>0</v>
      </c>
      <c r="BG827" s="140">
        <f t="shared" si="305"/>
        <v>0</v>
      </c>
      <c r="BH827" s="140">
        <f t="shared" si="306"/>
        <v>0</v>
      </c>
      <c r="BI827" s="140">
        <f t="shared" si="307"/>
        <v>0</v>
      </c>
      <c r="BJ827" s="14" t="s">
        <v>84</v>
      </c>
      <c r="BK827" s="140">
        <f t="shared" si="308"/>
        <v>0</v>
      </c>
      <c r="BL827" s="14" t="s">
        <v>187</v>
      </c>
      <c r="BM827" s="139" t="s">
        <v>195</v>
      </c>
    </row>
    <row r="828" spans="2:65" s="1" customFormat="1" ht="16.5" customHeight="1">
      <c r="B828" s="127"/>
      <c r="C828" s="128"/>
      <c r="D828" s="128" t="s">
        <v>147</v>
      </c>
      <c r="E828" s="129" t="s">
        <v>1687</v>
      </c>
      <c r="F828" s="130" t="s">
        <v>1050</v>
      </c>
      <c r="G828" s="131" t="s">
        <v>1002</v>
      </c>
      <c r="H828" s="132">
        <v>1</v>
      </c>
      <c r="I828" s="133"/>
      <c r="J828" s="133"/>
      <c r="K828" s="133">
        <f t="shared" si="310"/>
        <v>0</v>
      </c>
      <c r="L828" s="130" t="s">
        <v>1</v>
      </c>
      <c r="M828" s="26"/>
      <c r="N828" s="134" t="s">
        <v>1</v>
      </c>
      <c r="O828" s="135" t="s">
        <v>39</v>
      </c>
      <c r="P828" s="136">
        <f t="shared" si="297"/>
        <v>0</v>
      </c>
      <c r="Q828" s="136">
        <f t="shared" si="298"/>
        <v>0</v>
      </c>
      <c r="R828" s="136">
        <f t="shared" si="299"/>
        <v>0</v>
      </c>
      <c r="S828" s="137">
        <v>0</v>
      </c>
      <c r="T828" s="137">
        <f t="shared" si="300"/>
        <v>0</v>
      </c>
      <c r="U828" s="137">
        <v>0</v>
      </c>
      <c r="V828" s="137">
        <f t="shared" si="301"/>
        <v>0</v>
      </c>
      <c r="W828" s="137">
        <v>0</v>
      </c>
      <c r="X828" s="137">
        <f t="shared" si="302"/>
        <v>0</v>
      </c>
      <c r="Y828" s="138" t="s">
        <v>1</v>
      </c>
      <c r="AR828" s="139" t="s">
        <v>187</v>
      </c>
      <c r="AT828" s="139" t="s">
        <v>147</v>
      </c>
      <c r="AU828" s="139" t="s">
        <v>84</v>
      </c>
      <c r="AY828" s="14" t="s">
        <v>145</v>
      </c>
      <c r="BE828" s="140">
        <f t="shared" si="303"/>
        <v>0</v>
      </c>
      <c r="BF828" s="140">
        <f t="shared" si="304"/>
        <v>0</v>
      </c>
      <c r="BG828" s="140">
        <f t="shared" si="305"/>
        <v>0</v>
      </c>
      <c r="BH828" s="140">
        <f t="shared" si="306"/>
        <v>0</v>
      </c>
      <c r="BI828" s="140">
        <f t="shared" si="307"/>
        <v>0</v>
      </c>
      <c r="BJ828" s="14" t="s">
        <v>84</v>
      </c>
      <c r="BK828" s="140">
        <f t="shared" si="308"/>
        <v>0</v>
      </c>
      <c r="BL828" s="14" t="s">
        <v>187</v>
      </c>
      <c r="BM828" s="139" t="s">
        <v>195</v>
      </c>
    </row>
    <row r="829" spans="2:65" s="1" customFormat="1" ht="16.5" customHeight="1">
      <c r="B829" s="127"/>
      <c r="C829" s="128"/>
      <c r="D829" s="128" t="s">
        <v>147</v>
      </c>
      <c r="E829" s="129" t="s">
        <v>1688</v>
      </c>
      <c r="F829" s="130" t="s">
        <v>1251</v>
      </c>
      <c r="G829" s="131" t="s">
        <v>1002</v>
      </c>
      <c r="H829" s="132">
        <v>1</v>
      </c>
      <c r="I829" s="133"/>
      <c r="J829" s="133"/>
      <c r="K829" s="133">
        <f t="shared" si="310"/>
        <v>0</v>
      </c>
      <c r="L829" s="130" t="s">
        <v>1</v>
      </c>
      <c r="M829" s="26"/>
      <c r="N829" s="134" t="s">
        <v>1</v>
      </c>
      <c r="O829" s="135" t="s">
        <v>39</v>
      </c>
      <c r="P829" s="136">
        <f t="shared" si="297"/>
        <v>0</v>
      </c>
      <c r="Q829" s="136">
        <f t="shared" si="298"/>
        <v>0</v>
      </c>
      <c r="R829" s="136">
        <f t="shared" si="299"/>
        <v>0</v>
      </c>
      <c r="S829" s="137">
        <v>0</v>
      </c>
      <c r="T829" s="137">
        <f t="shared" si="300"/>
        <v>0</v>
      </c>
      <c r="U829" s="137">
        <v>0</v>
      </c>
      <c r="V829" s="137">
        <f t="shared" si="301"/>
        <v>0</v>
      </c>
      <c r="W829" s="137">
        <v>0</v>
      </c>
      <c r="X829" s="137">
        <f t="shared" si="302"/>
        <v>0</v>
      </c>
      <c r="Y829" s="138" t="s">
        <v>1</v>
      </c>
      <c r="AR829" s="139" t="s">
        <v>187</v>
      </c>
      <c r="AT829" s="139" t="s">
        <v>147</v>
      </c>
      <c r="AU829" s="139" t="s">
        <v>84</v>
      </c>
      <c r="AY829" s="14" t="s">
        <v>145</v>
      </c>
      <c r="BE829" s="140">
        <f t="shared" si="303"/>
        <v>0</v>
      </c>
      <c r="BF829" s="140">
        <f t="shared" si="304"/>
        <v>0</v>
      </c>
      <c r="BG829" s="140">
        <f t="shared" si="305"/>
        <v>0</v>
      </c>
      <c r="BH829" s="140">
        <f t="shared" si="306"/>
        <v>0</v>
      </c>
      <c r="BI829" s="140">
        <f t="shared" si="307"/>
        <v>0</v>
      </c>
      <c r="BJ829" s="14" t="s">
        <v>84</v>
      </c>
      <c r="BK829" s="140">
        <f t="shared" si="308"/>
        <v>0</v>
      </c>
      <c r="BL829" s="14" t="s">
        <v>187</v>
      </c>
      <c r="BM829" s="139" t="s">
        <v>195</v>
      </c>
    </row>
    <row r="830" spans="2:65" s="1" customFormat="1" ht="12">
      <c r="B830" s="127"/>
      <c r="C830" s="151"/>
      <c r="D830" s="151"/>
      <c r="E830" s="152"/>
      <c r="F830" s="153" t="s">
        <v>1057</v>
      </c>
      <c r="G830" s="154"/>
      <c r="H830" s="155"/>
      <c r="I830" s="156"/>
      <c r="J830" s="156"/>
      <c r="K830" s="156"/>
      <c r="L830" s="153"/>
      <c r="M830" s="26"/>
      <c r="N830" s="134" t="s">
        <v>1</v>
      </c>
      <c r="O830" s="135" t="s">
        <v>39</v>
      </c>
      <c r="P830" s="136">
        <f t="shared" si="297"/>
        <v>0</v>
      </c>
      <c r="Q830" s="136">
        <f t="shared" si="298"/>
        <v>0</v>
      </c>
      <c r="R830" s="136">
        <f t="shared" si="299"/>
        <v>0</v>
      </c>
      <c r="S830" s="137">
        <v>0</v>
      </c>
      <c r="T830" s="137">
        <f t="shared" si="300"/>
        <v>0</v>
      </c>
      <c r="U830" s="137">
        <v>0</v>
      </c>
      <c r="V830" s="137">
        <f t="shared" si="301"/>
        <v>0</v>
      </c>
      <c r="W830" s="137">
        <v>0</v>
      </c>
      <c r="X830" s="137">
        <f t="shared" si="302"/>
        <v>0</v>
      </c>
      <c r="Y830" s="138" t="s">
        <v>1</v>
      </c>
      <c r="AR830" s="139" t="s">
        <v>149</v>
      </c>
      <c r="AT830" s="139" t="s">
        <v>147</v>
      </c>
      <c r="AU830" s="139" t="s">
        <v>84</v>
      </c>
      <c r="AY830" s="14" t="s">
        <v>145</v>
      </c>
      <c r="BE830" s="140">
        <f t="shared" si="303"/>
        <v>0</v>
      </c>
      <c r="BF830" s="140">
        <f t="shared" si="304"/>
        <v>0</v>
      </c>
      <c r="BG830" s="140">
        <f t="shared" si="305"/>
        <v>0</v>
      </c>
      <c r="BH830" s="140">
        <f t="shared" si="306"/>
        <v>0</v>
      </c>
      <c r="BI830" s="140">
        <f t="shared" si="307"/>
        <v>0</v>
      </c>
      <c r="BJ830" s="14" t="s">
        <v>84</v>
      </c>
      <c r="BK830" s="140">
        <f t="shared" si="308"/>
        <v>0</v>
      </c>
      <c r="BL830" s="14" t="s">
        <v>149</v>
      </c>
      <c r="BM830" s="139" t="s">
        <v>169</v>
      </c>
    </row>
    <row r="831" spans="2:65" s="1" customFormat="1" ht="16.5" customHeight="1">
      <c r="B831" s="127"/>
      <c r="C831" s="128"/>
      <c r="D831" s="128" t="s">
        <v>147</v>
      </c>
      <c r="E831" s="129" t="s">
        <v>1689</v>
      </c>
      <c r="F831" s="130" t="s">
        <v>1258</v>
      </c>
      <c r="G831" s="131" t="s">
        <v>348</v>
      </c>
      <c r="H831" s="132">
        <v>1</v>
      </c>
      <c r="I831" s="133"/>
      <c r="J831" s="133"/>
      <c r="K831" s="133">
        <f aca="true" t="shared" si="311" ref="K831:K836">ROUND(P831*H831,2)</f>
        <v>0</v>
      </c>
      <c r="L831" s="130" t="s">
        <v>1</v>
      </c>
      <c r="M831" s="26"/>
      <c r="N831" s="134" t="s">
        <v>1</v>
      </c>
      <c r="O831" s="135" t="s">
        <v>39</v>
      </c>
      <c r="P831" s="136">
        <f t="shared" si="297"/>
        <v>0</v>
      </c>
      <c r="Q831" s="136">
        <f t="shared" si="298"/>
        <v>0</v>
      </c>
      <c r="R831" s="136">
        <f t="shared" si="299"/>
        <v>0</v>
      </c>
      <c r="S831" s="137">
        <v>0</v>
      </c>
      <c r="T831" s="137">
        <f t="shared" si="300"/>
        <v>0</v>
      </c>
      <c r="U831" s="137">
        <v>0</v>
      </c>
      <c r="V831" s="137">
        <f t="shared" si="301"/>
        <v>0</v>
      </c>
      <c r="W831" s="137">
        <v>0</v>
      </c>
      <c r="X831" s="137">
        <f t="shared" si="302"/>
        <v>0</v>
      </c>
      <c r="Y831" s="138" t="s">
        <v>1</v>
      </c>
      <c r="AR831" s="139" t="s">
        <v>187</v>
      </c>
      <c r="AT831" s="139" t="s">
        <v>147</v>
      </c>
      <c r="AU831" s="139" t="s">
        <v>84</v>
      </c>
      <c r="AY831" s="14" t="s">
        <v>145</v>
      </c>
      <c r="BE831" s="140">
        <f t="shared" si="303"/>
        <v>0</v>
      </c>
      <c r="BF831" s="140">
        <f t="shared" si="304"/>
        <v>0</v>
      </c>
      <c r="BG831" s="140">
        <f t="shared" si="305"/>
        <v>0</v>
      </c>
      <c r="BH831" s="140">
        <f t="shared" si="306"/>
        <v>0</v>
      </c>
      <c r="BI831" s="140">
        <f t="shared" si="307"/>
        <v>0</v>
      </c>
      <c r="BJ831" s="14" t="s">
        <v>84</v>
      </c>
      <c r="BK831" s="140">
        <f t="shared" si="308"/>
        <v>0</v>
      </c>
      <c r="BL831" s="14" t="s">
        <v>187</v>
      </c>
      <c r="BM831" s="139" t="s">
        <v>195</v>
      </c>
    </row>
    <row r="832" spans="2:65" s="1" customFormat="1" ht="24">
      <c r="B832" s="127"/>
      <c r="C832" s="128"/>
      <c r="D832" s="128" t="s">
        <v>147</v>
      </c>
      <c r="E832" s="129" t="s">
        <v>1690</v>
      </c>
      <c r="F832" s="130" t="s">
        <v>1053</v>
      </c>
      <c r="G832" s="131" t="s">
        <v>348</v>
      </c>
      <c r="H832" s="132">
        <v>1</v>
      </c>
      <c r="I832" s="133"/>
      <c r="J832" s="133"/>
      <c r="K832" s="133">
        <f t="shared" si="311"/>
        <v>0</v>
      </c>
      <c r="L832" s="130" t="s">
        <v>1</v>
      </c>
      <c r="M832" s="26"/>
      <c r="N832" s="134" t="s">
        <v>1</v>
      </c>
      <c r="O832" s="135" t="s">
        <v>39</v>
      </c>
      <c r="P832" s="136">
        <f t="shared" si="297"/>
        <v>0</v>
      </c>
      <c r="Q832" s="136">
        <f t="shared" si="298"/>
        <v>0</v>
      </c>
      <c r="R832" s="136">
        <f t="shared" si="299"/>
        <v>0</v>
      </c>
      <c r="S832" s="137">
        <v>0</v>
      </c>
      <c r="T832" s="137">
        <f t="shared" si="300"/>
        <v>0</v>
      </c>
      <c r="U832" s="137">
        <v>0</v>
      </c>
      <c r="V832" s="137">
        <f t="shared" si="301"/>
        <v>0</v>
      </c>
      <c r="W832" s="137">
        <v>0</v>
      </c>
      <c r="X832" s="137">
        <f t="shared" si="302"/>
        <v>0</v>
      </c>
      <c r="Y832" s="138" t="s">
        <v>1</v>
      </c>
      <c r="AR832" s="139" t="s">
        <v>187</v>
      </c>
      <c r="AT832" s="139" t="s">
        <v>147</v>
      </c>
      <c r="AU832" s="139" t="s">
        <v>84</v>
      </c>
      <c r="AY832" s="14" t="s">
        <v>145</v>
      </c>
      <c r="BE832" s="140">
        <f t="shared" si="303"/>
        <v>0</v>
      </c>
      <c r="BF832" s="140">
        <f t="shared" si="304"/>
        <v>0</v>
      </c>
      <c r="BG832" s="140">
        <f t="shared" si="305"/>
        <v>0</v>
      </c>
      <c r="BH832" s="140">
        <f t="shared" si="306"/>
        <v>0</v>
      </c>
      <c r="BI832" s="140">
        <f t="shared" si="307"/>
        <v>0</v>
      </c>
      <c r="BJ832" s="14" t="s">
        <v>84</v>
      </c>
      <c r="BK832" s="140">
        <f t="shared" si="308"/>
        <v>0</v>
      </c>
      <c r="BL832" s="14" t="s">
        <v>187</v>
      </c>
      <c r="BM832" s="139" t="s">
        <v>195</v>
      </c>
    </row>
    <row r="833" spans="2:65" s="1" customFormat="1" ht="24">
      <c r="B833" s="127"/>
      <c r="C833" s="128"/>
      <c r="D833" s="128" t="s">
        <v>147</v>
      </c>
      <c r="E833" s="129" t="s">
        <v>1691</v>
      </c>
      <c r="F833" s="130" t="s">
        <v>1054</v>
      </c>
      <c r="G833" s="131" t="s">
        <v>348</v>
      </c>
      <c r="H833" s="132">
        <v>1</v>
      </c>
      <c r="I833" s="133"/>
      <c r="J833" s="133"/>
      <c r="K833" s="133">
        <f t="shared" si="311"/>
        <v>0</v>
      </c>
      <c r="L833" s="130" t="s">
        <v>1</v>
      </c>
      <c r="M833" s="26"/>
      <c r="N833" s="134" t="s">
        <v>1</v>
      </c>
      <c r="O833" s="135" t="s">
        <v>39</v>
      </c>
      <c r="P833" s="136">
        <f t="shared" si="297"/>
        <v>0</v>
      </c>
      <c r="Q833" s="136">
        <f t="shared" si="298"/>
        <v>0</v>
      </c>
      <c r="R833" s="136">
        <f t="shared" si="299"/>
        <v>0</v>
      </c>
      <c r="S833" s="137">
        <v>0</v>
      </c>
      <c r="T833" s="137">
        <f t="shared" si="300"/>
        <v>0</v>
      </c>
      <c r="U833" s="137">
        <v>0</v>
      </c>
      <c r="V833" s="137">
        <f t="shared" si="301"/>
        <v>0</v>
      </c>
      <c r="W833" s="137">
        <v>0</v>
      </c>
      <c r="X833" s="137">
        <f t="shared" si="302"/>
        <v>0</v>
      </c>
      <c r="Y833" s="138" t="s">
        <v>1</v>
      </c>
      <c r="AR833" s="139" t="s">
        <v>187</v>
      </c>
      <c r="AT833" s="139" t="s">
        <v>147</v>
      </c>
      <c r="AU833" s="139" t="s">
        <v>84</v>
      </c>
      <c r="AY833" s="14" t="s">
        <v>145</v>
      </c>
      <c r="BE833" s="140">
        <f t="shared" si="303"/>
        <v>0</v>
      </c>
      <c r="BF833" s="140">
        <f t="shared" si="304"/>
        <v>0</v>
      </c>
      <c r="BG833" s="140">
        <f t="shared" si="305"/>
        <v>0</v>
      </c>
      <c r="BH833" s="140">
        <f t="shared" si="306"/>
        <v>0</v>
      </c>
      <c r="BI833" s="140">
        <f t="shared" si="307"/>
        <v>0</v>
      </c>
      <c r="BJ833" s="14" t="s">
        <v>84</v>
      </c>
      <c r="BK833" s="140">
        <f t="shared" si="308"/>
        <v>0</v>
      </c>
      <c r="BL833" s="14" t="s">
        <v>187</v>
      </c>
      <c r="BM833" s="139" t="s">
        <v>195</v>
      </c>
    </row>
    <row r="834" spans="2:65" s="1" customFormat="1" ht="16.5" customHeight="1">
      <c r="B834" s="127"/>
      <c r="C834" s="128"/>
      <c r="D834" s="128" t="s">
        <v>147</v>
      </c>
      <c r="E834" s="129" t="s">
        <v>1692</v>
      </c>
      <c r="F834" s="130" t="s">
        <v>1055</v>
      </c>
      <c r="G834" s="131" t="s">
        <v>348</v>
      </c>
      <c r="H834" s="132">
        <v>1</v>
      </c>
      <c r="I834" s="133"/>
      <c r="J834" s="133"/>
      <c r="K834" s="133">
        <f t="shared" si="311"/>
        <v>0</v>
      </c>
      <c r="L834" s="130" t="s">
        <v>1</v>
      </c>
      <c r="M834" s="26"/>
      <c r="N834" s="134" t="s">
        <v>1</v>
      </c>
      <c r="O834" s="135" t="s">
        <v>39</v>
      </c>
      <c r="P834" s="136">
        <f t="shared" si="297"/>
        <v>0</v>
      </c>
      <c r="Q834" s="136">
        <f t="shared" si="298"/>
        <v>0</v>
      </c>
      <c r="R834" s="136">
        <f t="shared" si="299"/>
        <v>0</v>
      </c>
      <c r="S834" s="137">
        <v>0</v>
      </c>
      <c r="T834" s="137">
        <f t="shared" si="300"/>
        <v>0</v>
      </c>
      <c r="U834" s="137">
        <v>0</v>
      </c>
      <c r="V834" s="137">
        <f t="shared" si="301"/>
        <v>0</v>
      </c>
      <c r="W834" s="137">
        <v>0</v>
      </c>
      <c r="X834" s="137">
        <f t="shared" si="302"/>
        <v>0</v>
      </c>
      <c r="Y834" s="138" t="s">
        <v>1</v>
      </c>
      <c r="AR834" s="139" t="s">
        <v>187</v>
      </c>
      <c r="AT834" s="139" t="s">
        <v>147</v>
      </c>
      <c r="AU834" s="139" t="s">
        <v>84</v>
      </c>
      <c r="AY834" s="14" t="s">
        <v>145</v>
      </c>
      <c r="BE834" s="140">
        <f t="shared" si="303"/>
        <v>0</v>
      </c>
      <c r="BF834" s="140">
        <f t="shared" si="304"/>
        <v>0</v>
      </c>
      <c r="BG834" s="140">
        <f t="shared" si="305"/>
        <v>0</v>
      </c>
      <c r="BH834" s="140">
        <f t="shared" si="306"/>
        <v>0</v>
      </c>
      <c r="BI834" s="140">
        <f t="shared" si="307"/>
        <v>0</v>
      </c>
      <c r="BJ834" s="14" t="s">
        <v>84</v>
      </c>
      <c r="BK834" s="140">
        <f t="shared" si="308"/>
        <v>0</v>
      </c>
      <c r="BL834" s="14" t="s">
        <v>187</v>
      </c>
      <c r="BM834" s="139" t="s">
        <v>195</v>
      </c>
    </row>
    <row r="835" spans="2:65" s="1" customFormat="1" ht="16.5" customHeight="1">
      <c r="B835" s="127"/>
      <c r="C835" s="128"/>
      <c r="D835" s="128" t="s">
        <v>147</v>
      </c>
      <c r="E835" s="129" t="s">
        <v>1693</v>
      </c>
      <c r="F835" s="130" t="s">
        <v>1259</v>
      </c>
      <c r="G835" s="131" t="s">
        <v>348</v>
      </c>
      <c r="H835" s="132">
        <v>1</v>
      </c>
      <c r="I835" s="133"/>
      <c r="J835" s="133"/>
      <c r="K835" s="133">
        <f t="shared" si="311"/>
        <v>0</v>
      </c>
      <c r="L835" s="130" t="s">
        <v>1</v>
      </c>
      <c r="M835" s="26"/>
      <c r="N835" s="134" t="s">
        <v>1</v>
      </c>
      <c r="O835" s="135" t="s">
        <v>39</v>
      </c>
      <c r="P835" s="136">
        <f t="shared" si="297"/>
        <v>0</v>
      </c>
      <c r="Q835" s="136">
        <f t="shared" si="298"/>
        <v>0</v>
      </c>
      <c r="R835" s="136">
        <f t="shared" si="299"/>
        <v>0</v>
      </c>
      <c r="S835" s="137">
        <v>0</v>
      </c>
      <c r="T835" s="137">
        <f t="shared" si="300"/>
        <v>0</v>
      </c>
      <c r="U835" s="137">
        <v>0</v>
      </c>
      <c r="V835" s="137">
        <f t="shared" si="301"/>
        <v>0</v>
      </c>
      <c r="W835" s="137">
        <v>0</v>
      </c>
      <c r="X835" s="137">
        <f t="shared" si="302"/>
        <v>0</v>
      </c>
      <c r="Y835" s="138" t="s">
        <v>1</v>
      </c>
      <c r="AR835" s="139" t="s">
        <v>187</v>
      </c>
      <c r="AT835" s="139" t="s">
        <v>147</v>
      </c>
      <c r="AU835" s="139" t="s">
        <v>84</v>
      </c>
      <c r="AY835" s="14" t="s">
        <v>145</v>
      </c>
      <c r="BE835" s="140">
        <f t="shared" si="303"/>
        <v>0</v>
      </c>
      <c r="BF835" s="140">
        <f t="shared" si="304"/>
        <v>0</v>
      </c>
      <c r="BG835" s="140">
        <f t="shared" si="305"/>
        <v>0</v>
      </c>
      <c r="BH835" s="140">
        <f t="shared" si="306"/>
        <v>0</v>
      </c>
      <c r="BI835" s="140">
        <f t="shared" si="307"/>
        <v>0</v>
      </c>
      <c r="BJ835" s="14" t="s">
        <v>84</v>
      </c>
      <c r="BK835" s="140">
        <f t="shared" si="308"/>
        <v>0</v>
      </c>
      <c r="BL835" s="14" t="s">
        <v>187</v>
      </c>
      <c r="BM835" s="139" t="s">
        <v>195</v>
      </c>
    </row>
    <row r="836" spans="2:65" s="1" customFormat="1" ht="16.5" customHeight="1">
      <c r="B836" s="127"/>
      <c r="C836" s="128"/>
      <c r="D836" s="128" t="s">
        <v>147</v>
      </c>
      <c r="E836" s="129" t="s">
        <v>1694</v>
      </c>
      <c r="F836" s="130" t="s">
        <v>1260</v>
      </c>
      <c r="G836" s="131" t="s">
        <v>348</v>
      </c>
      <c r="H836" s="132">
        <v>1</v>
      </c>
      <c r="I836" s="133"/>
      <c r="J836" s="133"/>
      <c r="K836" s="133">
        <f t="shared" si="311"/>
        <v>0</v>
      </c>
      <c r="L836" s="130" t="s">
        <v>1</v>
      </c>
      <c r="M836" s="26"/>
      <c r="N836" s="134" t="s">
        <v>1</v>
      </c>
      <c r="O836" s="135" t="s">
        <v>39</v>
      </c>
      <c r="P836" s="136">
        <f t="shared" si="297"/>
        <v>0</v>
      </c>
      <c r="Q836" s="136">
        <f t="shared" si="298"/>
        <v>0</v>
      </c>
      <c r="R836" s="136">
        <f t="shared" si="299"/>
        <v>0</v>
      </c>
      <c r="S836" s="137">
        <v>0</v>
      </c>
      <c r="T836" s="137">
        <f t="shared" si="300"/>
        <v>0</v>
      </c>
      <c r="U836" s="137">
        <v>0</v>
      </c>
      <c r="V836" s="137">
        <f t="shared" si="301"/>
        <v>0</v>
      </c>
      <c r="W836" s="137">
        <v>0</v>
      </c>
      <c r="X836" s="137">
        <f t="shared" si="302"/>
        <v>0</v>
      </c>
      <c r="Y836" s="138" t="s">
        <v>1</v>
      </c>
      <c r="AR836" s="139" t="s">
        <v>187</v>
      </c>
      <c r="AT836" s="139" t="s">
        <v>147</v>
      </c>
      <c r="AU836" s="139" t="s">
        <v>84</v>
      </c>
      <c r="AY836" s="14" t="s">
        <v>145</v>
      </c>
      <c r="BE836" s="140">
        <f t="shared" si="303"/>
        <v>0</v>
      </c>
      <c r="BF836" s="140">
        <f t="shared" si="304"/>
        <v>0</v>
      </c>
      <c r="BG836" s="140">
        <f t="shared" si="305"/>
        <v>0</v>
      </c>
      <c r="BH836" s="140">
        <f t="shared" si="306"/>
        <v>0</v>
      </c>
      <c r="BI836" s="140">
        <f t="shared" si="307"/>
        <v>0</v>
      </c>
      <c r="BJ836" s="14" t="s">
        <v>84</v>
      </c>
      <c r="BK836" s="140">
        <f t="shared" si="308"/>
        <v>0</v>
      </c>
      <c r="BL836" s="14" t="s">
        <v>187</v>
      </c>
      <c r="BM836" s="139" t="s">
        <v>195</v>
      </c>
    </row>
    <row r="837" spans="2:51" s="12" customFormat="1" ht="101.25">
      <c r="B837" s="141"/>
      <c r="D837" s="142" t="s">
        <v>151</v>
      </c>
      <c r="E837" s="143" t="s">
        <v>1</v>
      </c>
      <c r="F837" s="144" t="s">
        <v>1261</v>
      </c>
      <c r="H837" s="143" t="s">
        <v>1</v>
      </c>
      <c r="M837" s="141"/>
      <c r="N837" s="145"/>
      <c r="Y837" s="146"/>
      <c r="AT837" s="143" t="s">
        <v>151</v>
      </c>
      <c r="AU837" s="143" t="s">
        <v>84</v>
      </c>
      <c r="AV837" s="12" t="s">
        <v>84</v>
      </c>
      <c r="AW837" s="12" t="s">
        <v>4</v>
      </c>
      <c r="AX837" s="12" t="s">
        <v>76</v>
      </c>
      <c r="AY837" s="143" t="s">
        <v>145</v>
      </c>
    </row>
    <row r="838" spans="2:63" s="11" customFormat="1" ht="25.9" customHeight="1">
      <c r="B838" s="115"/>
      <c r="C838" s="160"/>
      <c r="D838" s="161" t="s">
        <v>75</v>
      </c>
      <c r="E838" s="162" t="s">
        <v>196</v>
      </c>
      <c r="F838" s="162" t="s">
        <v>197</v>
      </c>
      <c r="G838" s="160"/>
      <c r="H838" s="160"/>
      <c r="I838" s="160"/>
      <c r="J838" s="160"/>
      <c r="K838" s="163">
        <f>BK838</f>
        <v>0</v>
      </c>
      <c r="L838" s="160"/>
      <c r="M838" s="115"/>
      <c r="N838" s="119"/>
      <c r="Q838" s="120">
        <f>SUM(Q840:Q900)</f>
        <v>0</v>
      </c>
      <c r="R838" s="120">
        <f>SUM(R840:R900)</f>
        <v>0</v>
      </c>
      <c r="T838" s="121">
        <f>SUM(T840:T900)</f>
        <v>0</v>
      </c>
      <c r="V838" s="121">
        <f>SUM(V840:V900)</f>
        <v>0</v>
      </c>
      <c r="X838" s="121">
        <f>SUM(X840:X900)</f>
        <v>0</v>
      </c>
      <c r="Y838" s="122"/>
      <c r="AR838" s="116" t="s">
        <v>86</v>
      </c>
      <c r="AT838" s="123" t="s">
        <v>75</v>
      </c>
      <c r="AU838" s="123" t="s">
        <v>76</v>
      </c>
      <c r="AY838" s="116" t="s">
        <v>145</v>
      </c>
      <c r="BK838" s="124">
        <f>SUM(BK840:BK900)</f>
        <v>0</v>
      </c>
    </row>
    <row r="839" spans="2:65" s="1" customFormat="1" ht="12">
      <c r="B839" s="127"/>
      <c r="C839" s="151"/>
      <c r="D839" s="151"/>
      <c r="E839" s="152"/>
      <c r="F839" s="153" t="s">
        <v>197</v>
      </c>
      <c r="G839" s="154"/>
      <c r="H839" s="155"/>
      <c r="I839" s="156"/>
      <c r="J839" s="156"/>
      <c r="K839" s="156"/>
      <c r="L839" s="153"/>
      <c r="M839" s="26"/>
      <c r="N839" s="134" t="s">
        <v>1</v>
      </c>
      <c r="O839" s="135" t="s">
        <v>39</v>
      </c>
      <c r="P839" s="136">
        <f>I839+J839</f>
        <v>0</v>
      </c>
      <c r="Q839" s="136">
        <f>ROUND(I839*H839,2)</f>
        <v>0</v>
      </c>
      <c r="R839" s="136">
        <f>ROUND(J839*H839,2)</f>
        <v>0</v>
      </c>
      <c r="S839" s="137">
        <v>0</v>
      </c>
      <c r="T839" s="137">
        <f>S839*H839</f>
        <v>0</v>
      </c>
      <c r="U839" s="137">
        <v>0</v>
      </c>
      <c r="V839" s="137">
        <f>U839*H839</f>
        <v>0</v>
      </c>
      <c r="W839" s="137">
        <v>0</v>
      </c>
      <c r="X839" s="137">
        <f>W839*H839</f>
        <v>0</v>
      </c>
      <c r="Y839" s="138" t="s">
        <v>1</v>
      </c>
      <c r="AR839" s="139" t="s">
        <v>149</v>
      </c>
      <c r="AT839" s="139" t="s">
        <v>147</v>
      </c>
      <c r="AU839" s="139" t="s">
        <v>84</v>
      </c>
      <c r="AY839" s="14" t="s">
        <v>145</v>
      </c>
      <c r="BE839" s="140">
        <f>IF(O839="základní",K839,0)</f>
        <v>0</v>
      </c>
      <c r="BF839" s="140">
        <f>IF(O839="snížená",K839,0)</f>
        <v>0</v>
      </c>
      <c r="BG839" s="140">
        <f>IF(O839="zákl. přenesená",K839,0)</f>
        <v>0</v>
      </c>
      <c r="BH839" s="140">
        <f>IF(O839="sníž. přenesená",K839,0)</f>
        <v>0</v>
      </c>
      <c r="BI839" s="140">
        <f>IF(O839="nulová",K839,0)</f>
        <v>0</v>
      </c>
      <c r="BJ839" s="14" t="s">
        <v>84</v>
      </c>
      <c r="BK839" s="140">
        <f>ROUND(P839*H839,2)</f>
        <v>0</v>
      </c>
      <c r="BL839" s="14" t="s">
        <v>149</v>
      </c>
      <c r="BM839" s="139" t="s">
        <v>169</v>
      </c>
    </row>
    <row r="840" spans="2:65" s="1" customFormat="1" ht="48">
      <c r="B840" s="127"/>
      <c r="C840" s="128"/>
      <c r="D840" s="128" t="s">
        <v>147</v>
      </c>
      <c r="E840" s="129"/>
      <c r="F840" s="158" t="s">
        <v>1187</v>
      </c>
      <c r="G840" s="159" t="s">
        <v>1002</v>
      </c>
      <c r="H840" s="132">
        <v>1</v>
      </c>
      <c r="I840" s="133"/>
      <c r="J840" s="133"/>
      <c r="K840" s="133">
        <f>ROUND(P840*H840,2)</f>
        <v>0</v>
      </c>
      <c r="L840" s="130" t="s">
        <v>1</v>
      </c>
      <c r="M840" s="26"/>
      <c r="N840" s="134" t="s">
        <v>1</v>
      </c>
      <c r="O840" s="135" t="s">
        <v>39</v>
      </c>
      <c r="P840" s="136">
        <f>I840+J840</f>
        <v>0</v>
      </c>
      <c r="Q840" s="136">
        <f>ROUND(I840*H840,2)</f>
        <v>0</v>
      </c>
      <c r="R840" s="136">
        <f>ROUND(J840*H840,2)</f>
        <v>0</v>
      </c>
      <c r="S840" s="137">
        <v>0</v>
      </c>
      <c r="T840" s="137">
        <f>S840*H840</f>
        <v>0</v>
      </c>
      <c r="U840" s="137">
        <v>0</v>
      </c>
      <c r="V840" s="137">
        <f>U840*H840</f>
        <v>0</v>
      </c>
      <c r="W840" s="137">
        <v>0</v>
      </c>
      <c r="X840" s="137">
        <f>W840*H840</f>
        <v>0</v>
      </c>
      <c r="Y840" s="138" t="s">
        <v>1</v>
      </c>
      <c r="AR840" s="139" t="s">
        <v>187</v>
      </c>
      <c r="AT840" s="139" t="s">
        <v>147</v>
      </c>
      <c r="AU840" s="139" t="s">
        <v>84</v>
      </c>
      <c r="AY840" s="14" t="s">
        <v>145</v>
      </c>
      <c r="BE840" s="140">
        <f>IF(O840="základní",K840,0)</f>
        <v>0</v>
      </c>
      <c r="BF840" s="140">
        <f>IF(O840="snížená",K840,0)</f>
        <v>0</v>
      </c>
      <c r="BG840" s="140">
        <f>IF(O840="zákl. přenesená",K840,0)</f>
        <v>0</v>
      </c>
      <c r="BH840" s="140">
        <f>IF(O840="sníž. přenesená",K840,0)</f>
        <v>0</v>
      </c>
      <c r="BI840" s="140">
        <f>IF(O840="nulová",K840,0)</f>
        <v>0</v>
      </c>
      <c r="BJ840" s="14" t="s">
        <v>84</v>
      </c>
      <c r="BK840" s="140">
        <f>ROUND(P840*H840,2)</f>
        <v>0</v>
      </c>
      <c r="BL840" s="14" t="s">
        <v>187</v>
      </c>
      <c r="BM840" s="139" t="s">
        <v>198</v>
      </c>
    </row>
    <row r="841" spans="2:51" s="12" customFormat="1" ht="22.5">
      <c r="B841" s="141"/>
      <c r="D841" s="142" t="s">
        <v>151</v>
      </c>
      <c r="E841" s="143" t="s">
        <v>1</v>
      </c>
      <c r="F841" s="144" t="s">
        <v>1186</v>
      </c>
      <c r="H841" s="143" t="s">
        <v>1</v>
      </c>
      <c r="M841" s="141"/>
      <c r="N841" s="145"/>
      <c r="Y841" s="146"/>
      <c r="AT841" s="143" t="s">
        <v>151</v>
      </c>
      <c r="AU841" s="143" t="s">
        <v>84</v>
      </c>
      <c r="AV841" s="12" t="s">
        <v>84</v>
      </c>
      <c r="AW841" s="12" t="s">
        <v>4</v>
      </c>
      <c r="AX841" s="12" t="s">
        <v>76</v>
      </c>
      <c r="AY841" s="143" t="s">
        <v>145</v>
      </c>
    </row>
    <row r="842" spans="2:65" s="1" customFormat="1" ht="36">
      <c r="B842" s="127"/>
      <c r="C842" s="128"/>
      <c r="D842" s="128" t="s">
        <v>147</v>
      </c>
      <c r="E842" s="129"/>
      <c r="F842" s="158" t="s">
        <v>1188</v>
      </c>
      <c r="G842" s="131" t="s">
        <v>343</v>
      </c>
      <c r="H842" s="132">
        <v>2</v>
      </c>
      <c r="I842" s="133"/>
      <c r="J842" s="133"/>
      <c r="K842" s="133">
        <f aca="true" t="shared" si="312" ref="K842:K873">ROUND(P842*H842,2)</f>
        <v>0</v>
      </c>
      <c r="L842" s="130" t="s">
        <v>1</v>
      </c>
      <c r="M842" s="26"/>
      <c r="N842" s="134" t="s">
        <v>1</v>
      </c>
      <c r="O842" s="135" t="s">
        <v>39</v>
      </c>
      <c r="P842" s="136">
        <f aca="true" t="shared" si="313" ref="P842:P873">I842+J842</f>
        <v>0</v>
      </c>
      <c r="Q842" s="136">
        <f aca="true" t="shared" si="314" ref="Q842:Q873">ROUND(I842*H842,2)</f>
        <v>0</v>
      </c>
      <c r="R842" s="136">
        <f aca="true" t="shared" si="315" ref="R842:R873">ROUND(J842*H842,2)</f>
        <v>0</v>
      </c>
      <c r="S842" s="137">
        <v>0</v>
      </c>
      <c r="T842" s="137">
        <f aca="true" t="shared" si="316" ref="T842:T873">S842*H842</f>
        <v>0</v>
      </c>
      <c r="U842" s="137">
        <v>0</v>
      </c>
      <c r="V842" s="137">
        <f aca="true" t="shared" si="317" ref="V842:V873">U842*H842</f>
        <v>0</v>
      </c>
      <c r="W842" s="137">
        <v>0</v>
      </c>
      <c r="X842" s="137">
        <f aca="true" t="shared" si="318" ref="X842:X873">W842*H842</f>
        <v>0</v>
      </c>
      <c r="Y842" s="138" t="s">
        <v>1</v>
      </c>
      <c r="AR842" s="139" t="s">
        <v>187</v>
      </c>
      <c r="AT842" s="139" t="s">
        <v>147</v>
      </c>
      <c r="AU842" s="139" t="s">
        <v>84</v>
      </c>
      <c r="AY842" s="14" t="s">
        <v>145</v>
      </c>
      <c r="BE842" s="140">
        <f aca="true" t="shared" si="319" ref="BE842:BE873">IF(O842="základní",K842,0)</f>
        <v>0</v>
      </c>
      <c r="BF842" s="140">
        <f aca="true" t="shared" si="320" ref="BF842:BF873">IF(O842="snížená",K842,0)</f>
        <v>0</v>
      </c>
      <c r="BG842" s="140">
        <f aca="true" t="shared" si="321" ref="BG842:BG873">IF(O842="zákl. přenesená",K842,0)</f>
        <v>0</v>
      </c>
      <c r="BH842" s="140">
        <f aca="true" t="shared" si="322" ref="BH842:BH873">IF(O842="sníž. přenesená",K842,0)</f>
        <v>0</v>
      </c>
      <c r="BI842" s="140">
        <f aca="true" t="shared" si="323" ref="BI842:BI873">IF(O842="nulová",K842,0)</f>
        <v>0</v>
      </c>
      <c r="BJ842" s="14" t="s">
        <v>84</v>
      </c>
      <c r="BK842" s="140">
        <f aca="true" t="shared" si="324" ref="BK842:BK873">ROUND(P842*H842,2)</f>
        <v>0</v>
      </c>
      <c r="BL842" s="14" t="s">
        <v>187</v>
      </c>
      <c r="BM842" s="139" t="s">
        <v>199</v>
      </c>
    </row>
    <row r="843" spans="2:65" s="1" customFormat="1" ht="36">
      <c r="B843" s="127"/>
      <c r="C843" s="128"/>
      <c r="D843" s="128" t="s">
        <v>147</v>
      </c>
      <c r="E843" s="129"/>
      <c r="F843" s="158" t="s">
        <v>1189</v>
      </c>
      <c r="G843" s="131" t="s">
        <v>343</v>
      </c>
      <c r="H843" s="132">
        <v>1</v>
      </c>
      <c r="I843" s="133"/>
      <c r="J843" s="133"/>
      <c r="K843" s="133">
        <f t="shared" si="312"/>
        <v>0</v>
      </c>
      <c r="L843" s="130" t="s">
        <v>1</v>
      </c>
      <c r="M843" s="26"/>
      <c r="N843" s="134" t="s">
        <v>1</v>
      </c>
      <c r="O843" s="135" t="s">
        <v>39</v>
      </c>
      <c r="P843" s="136">
        <f t="shared" si="313"/>
        <v>0</v>
      </c>
      <c r="Q843" s="136">
        <f t="shared" si="314"/>
        <v>0</v>
      </c>
      <c r="R843" s="136">
        <f t="shared" si="315"/>
        <v>0</v>
      </c>
      <c r="S843" s="137">
        <v>0</v>
      </c>
      <c r="T843" s="137">
        <f t="shared" si="316"/>
        <v>0</v>
      </c>
      <c r="U843" s="137">
        <v>0</v>
      </c>
      <c r="V843" s="137">
        <f t="shared" si="317"/>
        <v>0</v>
      </c>
      <c r="W843" s="137">
        <v>0</v>
      </c>
      <c r="X843" s="137">
        <f t="shared" si="318"/>
        <v>0</v>
      </c>
      <c r="Y843" s="138" t="s">
        <v>1</v>
      </c>
      <c r="AR843" s="139" t="s">
        <v>187</v>
      </c>
      <c r="AT843" s="139" t="s">
        <v>147</v>
      </c>
      <c r="AU843" s="139" t="s">
        <v>84</v>
      </c>
      <c r="AY843" s="14" t="s">
        <v>145</v>
      </c>
      <c r="BE843" s="140">
        <f t="shared" si="319"/>
        <v>0</v>
      </c>
      <c r="BF843" s="140">
        <f t="shared" si="320"/>
        <v>0</v>
      </c>
      <c r="BG843" s="140">
        <f t="shared" si="321"/>
        <v>0</v>
      </c>
      <c r="BH843" s="140">
        <f t="shared" si="322"/>
        <v>0</v>
      </c>
      <c r="BI843" s="140">
        <f t="shared" si="323"/>
        <v>0</v>
      </c>
      <c r="BJ843" s="14" t="s">
        <v>84</v>
      </c>
      <c r="BK843" s="140">
        <f t="shared" si="324"/>
        <v>0</v>
      </c>
      <c r="BL843" s="14" t="s">
        <v>187</v>
      </c>
      <c r="BM843" s="139" t="s">
        <v>199</v>
      </c>
    </row>
    <row r="844" spans="2:65" s="1" customFormat="1" ht="24">
      <c r="B844" s="127"/>
      <c r="C844" s="128"/>
      <c r="D844" s="128" t="s">
        <v>147</v>
      </c>
      <c r="E844" s="129"/>
      <c r="F844" s="158" t="s">
        <v>1190</v>
      </c>
      <c r="G844" s="131" t="s">
        <v>343</v>
      </c>
      <c r="H844" s="132">
        <v>1</v>
      </c>
      <c r="I844" s="133"/>
      <c r="J844" s="133"/>
      <c r="K844" s="133">
        <f t="shared" si="312"/>
        <v>0</v>
      </c>
      <c r="L844" s="130" t="s">
        <v>1</v>
      </c>
      <c r="M844" s="26"/>
      <c r="N844" s="134" t="s">
        <v>1</v>
      </c>
      <c r="O844" s="135" t="s">
        <v>39</v>
      </c>
      <c r="P844" s="136">
        <f t="shared" si="313"/>
        <v>0</v>
      </c>
      <c r="Q844" s="136">
        <f t="shared" si="314"/>
        <v>0</v>
      </c>
      <c r="R844" s="136">
        <f t="shared" si="315"/>
        <v>0</v>
      </c>
      <c r="S844" s="137">
        <v>0</v>
      </c>
      <c r="T844" s="137">
        <f t="shared" si="316"/>
        <v>0</v>
      </c>
      <c r="U844" s="137">
        <v>0</v>
      </c>
      <c r="V844" s="137">
        <f t="shared" si="317"/>
        <v>0</v>
      </c>
      <c r="W844" s="137">
        <v>0</v>
      </c>
      <c r="X844" s="137">
        <f t="shared" si="318"/>
        <v>0</v>
      </c>
      <c r="Y844" s="138" t="s">
        <v>1</v>
      </c>
      <c r="AR844" s="139" t="s">
        <v>187</v>
      </c>
      <c r="AT844" s="139" t="s">
        <v>147</v>
      </c>
      <c r="AU844" s="139" t="s">
        <v>84</v>
      </c>
      <c r="AY844" s="14" t="s">
        <v>145</v>
      </c>
      <c r="BE844" s="140">
        <f t="shared" si="319"/>
        <v>0</v>
      </c>
      <c r="BF844" s="140">
        <f t="shared" si="320"/>
        <v>0</v>
      </c>
      <c r="BG844" s="140">
        <f t="shared" si="321"/>
        <v>0</v>
      </c>
      <c r="BH844" s="140">
        <f t="shared" si="322"/>
        <v>0</v>
      </c>
      <c r="BI844" s="140">
        <f t="shared" si="323"/>
        <v>0</v>
      </c>
      <c r="BJ844" s="14" t="s">
        <v>84</v>
      </c>
      <c r="BK844" s="140">
        <f t="shared" si="324"/>
        <v>0</v>
      </c>
      <c r="BL844" s="14" t="s">
        <v>187</v>
      </c>
      <c r="BM844" s="139" t="s">
        <v>199</v>
      </c>
    </row>
    <row r="845" spans="2:65" s="1" customFormat="1" ht="24">
      <c r="B845" s="127"/>
      <c r="C845" s="128"/>
      <c r="D845" s="128" t="s">
        <v>147</v>
      </c>
      <c r="E845" s="129"/>
      <c r="F845" s="158" t="s">
        <v>1191</v>
      </c>
      <c r="G845" s="131" t="s">
        <v>343</v>
      </c>
      <c r="H845" s="132">
        <v>1</v>
      </c>
      <c r="I845" s="133"/>
      <c r="J845" s="133"/>
      <c r="K845" s="133">
        <f t="shared" si="312"/>
        <v>0</v>
      </c>
      <c r="L845" s="130" t="s">
        <v>1</v>
      </c>
      <c r="M845" s="26"/>
      <c r="N845" s="134" t="s">
        <v>1</v>
      </c>
      <c r="O845" s="135" t="s">
        <v>39</v>
      </c>
      <c r="P845" s="136">
        <f t="shared" si="313"/>
        <v>0</v>
      </c>
      <c r="Q845" s="136">
        <f t="shared" si="314"/>
        <v>0</v>
      </c>
      <c r="R845" s="136">
        <f t="shared" si="315"/>
        <v>0</v>
      </c>
      <c r="S845" s="137">
        <v>0</v>
      </c>
      <c r="T845" s="137">
        <f t="shared" si="316"/>
        <v>0</v>
      </c>
      <c r="U845" s="137">
        <v>0</v>
      </c>
      <c r="V845" s="137">
        <f t="shared" si="317"/>
        <v>0</v>
      </c>
      <c r="W845" s="137">
        <v>0</v>
      </c>
      <c r="X845" s="137">
        <f t="shared" si="318"/>
        <v>0</v>
      </c>
      <c r="Y845" s="138" t="s">
        <v>1</v>
      </c>
      <c r="AR845" s="139" t="s">
        <v>187</v>
      </c>
      <c r="AT845" s="139" t="s">
        <v>147</v>
      </c>
      <c r="AU845" s="139" t="s">
        <v>84</v>
      </c>
      <c r="AY845" s="14" t="s">
        <v>145</v>
      </c>
      <c r="BE845" s="140">
        <f t="shared" si="319"/>
        <v>0</v>
      </c>
      <c r="BF845" s="140">
        <f t="shared" si="320"/>
        <v>0</v>
      </c>
      <c r="BG845" s="140">
        <f t="shared" si="321"/>
        <v>0</v>
      </c>
      <c r="BH845" s="140">
        <f t="shared" si="322"/>
        <v>0</v>
      </c>
      <c r="BI845" s="140">
        <f t="shared" si="323"/>
        <v>0</v>
      </c>
      <c r="BJ845" s="14" t="s">
        <v>84</v>
      </c>
      <c r="BK845" s="140">
        <f t="shared" si="324"/>
        <v>0</v>
      </c>
      <c r="BL845" s="14" t="s">
        <v>187</v>
      </c>
      <c r="BM845" s="139" t="s">
        <v>199</v>
      </c>
    </row>
    <row r="846" spans="2:65" s="1" customFormat="1" ht="36">
      <c r="B846" s="127"/>
      <c r="C846" s="128"/>
      <c r="D846" s="128" t="s">
        <v>147</v>
      </c>
      <c r="E846" s="129"/>
      <c r="F846" s="158" t="s">
        <v>1192</v>
      </c>
      <c r="G846" s="131" t="s">
        <v>343</v>
      </c>
      <c r="H846" s="132">
        <v>2</v>
      </c>
      <c r="I846" s="133"/>
      <c r="J846" s="133"/>
      <c r="K846" s="133">
        <f t="shared" si="312"/>
        <v>0</v>
      </c>
      <c r="L846" s="130" t="s">
        <v>1</v>
      </c>
      <c r="M846" s="26"/>
      <c r="N846" s="134" t="s">
        <v>1</v>
      </c>
      <c r="O846" s="135" t="s">
        <v>39</v>
      </c>
      <c r="P846" s="136">
        <f t="shared" si="313"/>
        <v>0</v>
      </c>
      <c r="Q846" s="136">
        <f t="shared" si="314"/>
        <v>0</v>
      </c>
      <c r="R846" s="136">
        <f t="shared" si="315"/>
        <v>0</v>
      </c>
      <c r="S846" s="137">
        <v>0</v>
      </c>
      <c r="T846" s="137">
        <f t="shared" si="316"/>
        <v>0</v>
      </c>
      <c r="U846" s="137">
        <v>0</v>
      </c>
      <c r="V846" s="137">
        <f t="shared" si="317"/>
        <v>0</v>
      </c>
      <c r="W846" s="137">
        <v>0</v>
      </c>
      <c r="X846" s="137">
        <f t="shared" si="318"/>
        <v>0</v>
      </c>
      <c r="Y846" s="138" t="s">
        <v>1</v>
      </c>
      <c r="AR846" s="139" t="s">
        <v>187</v>
      </c>
      <c r="AT846" s="139" t="s">
        <v>147</v>
      </c>
      <c r="AU846" s="139" t="s">
        <v>84</v>
      </c>
      <c r="AY846" s="14" t="s">
        <v>145</v>
      </c>
      <c r="BE846" s="140">
        <f t="shared" si="319"/>
        <v>0</v>
      </c>
      <c r="BF846" s="140">
        <f t="shared" si="320"/>
        <v>0</v>
      </c>
      <c r="BG846" s="140">
        <f t="shared" si="321"/>
        <v>0</v>
      </c>
      <c r="BH846" s="140">
        <f t="shared" si="322"/>
        <v>0</v>
      </c>
      <c r="BI846" s="140">
        <f t="shared" si="323"/>
        <v>0</v>
      </c>
      <c r="BJ846" s="14" t="s">
        <v>84</v>
      </c>
      <c r="BK846" s="140">
        <f t="shared" si="324"/>
        <v>0</v>
      </c>
      <c r="BL846" s="14" t="s">
        <v>187</v>
      </c>
      <c r="BM846" s="139" t="s">
        <v>199</v>
      </c>
    </row>
    <row r="847" spans="2:65" s="1" customFormat="1" ht="24">
      <c r="B847" s="127"/>
      <c r="C847" s="128"/>
      <c r="D847" s="128" t="s">
        <v>147</v>
      </c>
      <c r="E847" s="129"/>
      <c r="F847" s="158" t="s">
        <v>1193</v>
      </c>
      <c r="G847" s="131" t="s">
        <v>343</v>
      </c>
      <c r="H847" s="132">
        <v>1</v>
      </c>
      <c r="I847" s="133"/>
      <c r="J847" s="133"/>
      <c r="K847" s="133">
        <f t="shared" si="312"/>
        <v>0</v>
      </c>
      <c r="L847" s="130" t="s">
        <v>1</v>
      </c>
      <c r="M847" s="26"/>
      <c r="N847" s="134" t="s">
        <v>1</v>
      </c>
      <c r="O847" s="135" t="s">
        <v>39</v>
      </c>
      <c r="P847" s="136">
        <f t="shared" si="313"/>
        <v>0</v>
      </c>
      <c r="Q847" s="136">
        <f t="shared" si="314"/>
        <v>0</v>
      </c>
      <c r="R847" s="136">
        <f t="shared" si="315"/>
        <v>0</v>
      </c>
      <c r="S847" s="137">
        <v>0</v>
      </c>
      <c r="T847" s="137">
        <f t="shared" si="316"/>
        <v>0</v>
      </c>
      <c r="U847" s="137">
        <v>0</v>
      </c>
      <c r="V847" s="137">
        <f t="shared" si="317"/>
        <v>0</v>
      </c>
      <c r="W847" s="137">
        <v>0</v>
      </c>
      <c r="X847" s="137">
        <f t="shared" si="318"/>
        <v>0</v>
      </c>
      <c r="Y847" s="138" t="s">
        <v>1</v>
      </c>
      <c r="AR847" s="139" t="s">
        <v>187</v>
      </c>
      <c r="AT847" s="139" t="s">
        <v>147</v>
      </c>
      <c r="AU847" s="139" t="s">
        <v>84</v>
      </c>
      <c r="AY847" s="14" t="s">
        <v>145</v>
      </c>
      <c r="BE847" s="140">
        <f t="shared" si="319"/>
        <v>0</v>
      </c>
      <c r="BF847" s="140">
        <f t="shared" si="320"/>
        <v>0</v>
      </c>
      <c r="BG847" s="140">
        <f t="shared" si="321"/>
        <v>0</v>
      </c>
      <c r="BH847" s="140">
        <f t="shared" si="322"/>
        <v>0</v>
      </c>
      <c r="BI847" s="140">
        <f t="shared" si="323"/>
        <v>0</v>
      </c>
      <c r="BJ847" s="14" t="s">
        <v>84</v>
      </c>
      <c r="BK847" s="140">
        <f t="shared" si="324"/>
        <v>0</v>
      </c>
      <c r="BL847" s="14" t="s">
        <v>187</v>
      </c>
      <c r="BM847" s="139" t="s">
        <v>199</v>
      </c>
    </row>
    <row r="848" spans="2:65" s="1" customFormat="1" ht="16.5" customHeight="1">
      <c r="B848" s="127"/>
      <c r="C848" s="128"/>
      <c r="D848" s="128" t="s">
        <v>147</v>
      </c>
      <c r="E848" s="129"/>
      <c r="F848" s="158" t="s">
        <v>1194</v>
      </c>
      <c r="G848" s="131" t="s">
        <v>343</v>
      </c>
      <c r="H848" s="132">
        <v>7</v>
      </c>
      <c r="I848" s="133"/>
      <c r="J848" s="133"/>
      <c r="K848" s="133">
        <f t="shared" si="312"/>
        <v>0</v>
      </c>
      <c r="L848" s="130" t="s">
        <v>1</v>
      </c>
      <c r="M848" s="26"/>
      <c r="N848" s="134" t="s">
        <v>1</v>
      </c>
      <c r="O848" s="135" t="s">
        <v>39</v>
      </c>
      <c r="P848" s="136">
        <f t="shared" si="313"/>
        <v>0</v>
      </c>
      <c r="Q848" s="136">
        <f t="shared" si="314"/>
        <v>0</v>
      </c>
      <c r="R848" s="136">
        <f t="shared" si="315"/>
        <v>0</v>
      </c>
      <c r="S848" s="137">
        <v>0</v>
      </c>
      <c r="T848" s="137">
        <f t="shared" si="316"/>
        <v>0</v>
      </c>
      <c r="U848" s="137">
        <v>0</v>
      </c>
      <c r="V848" s="137">
        <f t="shared" si="317"/>
        <v>0</v>
      </c>
      <c r="W848" s="137">
        <v>0</v>
      </c>
      <c r="X848" s="137">
        <f t="shared" si="318"/>
        <v>0</v>
      </c>
      <c r="Y848" s="138" t="s">
        <v>1</v>
      </c>
      <c r="AR848" s="139" t="s">
        <v>187</v>
      </c>
      <c r="AT848" s="139" t="s">
        <v>147</v>
      </c>
      <c r="AU848" s="139" t="s">
        <v>84</v>
      </c>
      <c r="AY848" s="14" t="s">
        <v>145</v>
      </c>
      <c r="BE848" s="140">
        <f t="shared" si="319"/>
        <v>0</v>
      </c>
      <c r="BF848" s="140">
        <f t="shared" si="320"/>
        <v>0</v>
      </c>
      <c r="BG848" s="140">
        <f t="shared" si="321"/>
        <v>0</v>
      </c>
      <c r="BH848" s="140">
        <f t="shared" si="322"/>
        <v>0</v>
      </c>
      <c r="BI848" s="140">
        <f t="shared" si="323"/>
        <v>0</v>
      </c>
      <c r="BJ848" s="14" t="s">
        <v>84</v>
      </c>
      <c r="BK848" s="140">
        <f t="shared" si="324"/>
        <v>0</v>
      </c>
      <c r="BL848" s="14" t="s">
        <v>187</v>
      </c>
      <c r="BM848" s="139" t="s">
        <v>199</v>
      </c>
    </row>
    <row r="849" spans="2:65" s="1" customFormat="1" ht="16.5" customHeight="1">
      <c r="B849" s="127"/>
      <c r="C849" s="128"/>
      <c r="D849" s="128" t="s">
        <v>147</v>
      </c>
      <c r="E849" s="129"/>
      <c r="F849" s="158" t="s">
        <v>1195</v>
      </c>
      <c r="G849" s="131" t="s">
        <v>343</v>
      </c>
      <c r="H849" s="132">
        <v>1</v>
      </c>
      <c r="I849" s="133"/>
      <c r="J849" s="133"/>
      <c r="K849" s="133">
        <f t="shared" si="312"/>
        <v>0</v>
      </c>
      <c r="L849" s="130" t="s">
        <v>1</v>
      </c>
      <c r="M849" s="26"/>
      <c r="N849" s="134" t="s">
        <v>1</v>
      </c>
      <c r="O849" s="135" t="s">
        <v>39</v>
      </c>
      <c r="P849" s="136">
        <f t="shared" si="313"/>
        <v>0</v>
      </c>
      <c r="Q849" s="136">
        <f t="shared" si="314"/>
        <v>0</v>
      </c>
      <c r="R849" s="136">
        <f t="shared" si="315"/>
        <v>0</v>
      </c>
      <c r="S849" s="137">
        <v>0</v>
      </c>
      <c r="T849" s="137">
        <f t="shared" si="316"/>
        <v>0</v>
      </c>
      <c r="U849" s="137">
        <v>0</v>
      </c>
      <c r="V849" s="137">
        <f t="shared" si="317"/>
        <v>0</v>
      </c>
      <c r="W849" s="137">
        <v>0</v>
      </c>
      <c r="X849" s="137">
        <f t="shared" si="318"/>
        <v>0</v>
      </c>
      <c r="Y849" s="138" t="s">
        <v>1</v>
      </c>
      <c r="AR849" s="139" t="s">
        <v>187</v>
      </c>
      <c r="AT849" s="139" t="s">
        <v>147</v>
      </c>
      <c r="AU849" s="139" t="s">
        <v>84</v>
      </c>
      <c r="AY849" s="14" t="s">
        <v>145</v>
      </c>
      <c r="BE849" s="140">
        <f t="shared" si="319"/>
        <v>0</v>
      </c>
      <c r="BF849" s="140">
        <f t="shared" si="320"/>
        <v>0</v>
      </c>
      <c r="BG849" s="140">
        <f t="shared" si="321"/>
        <v>0</v>
      </c>
      <c r="BH849" s="140">
        <f t="shared" si="322"/>
        <v>0</v>
      </c>
      <c r="BI849" s="140">
        <f t="shared" si="323"/>
        <v>0</v>
      </c>
      <c r="BJ849" s="14" t="s">
        <v>84</v>
      </c>
      <c r="BK849" s="140">
        <f t="shared" si="324"/>
        <v>0</v>
      </c>
      <c r="BL849" s="14" t="s">
        <v>187</v>
      </c>
      <c r="BM849" s="139" t="s">
        <v>199</v>
      </c>
    </row>
    <row r="850" spans="2:65" s="1" customFormat="1" ht="16.5" customHeight="1">
      <c r="B850" s="127"/>
      <c r="C850" s="128"/>
      <c r="D850" s="128" t="s">
        <v>147</v>
      </c>
      <c r="E850" s="129"/>
      <c r="F850" s="158" t="s">
        <v>1196</v>
      </c>
      <c r="G850" s="131" t="s">
        <v>343</v>
      </c>
      <c r="H850" s="132">
        <v>1</v>
      </c>
      <c r="I850" s="133"/>
      <c r="J850" s="133"/>
      <c r="K850" s="133">
        <f t="shared" si="312"/>
        <v>0</v>
      </c>
      <c r="L850" s="130" t="s">
        <v>1</v>
      </c>
      <c r="M850" s="26"/>
      <c r="N850" s="134" t="s">
        <v>1</v>
      </c>
      <c r="O850" s="135" t="s">
        <v>39</v>
      </c>
      <c r="P850" s="136">
        <f t="shared" si="313"/>
        <v>0</v>
      </c>
      <c r="Q850" s="136">
        <f t="shared" si="314"/>
        <v>0</v>
      </c>
      <c r="R850" s="136">
        <f t="shared" si="315"/>
        <v>0</v>
      </c>
      <c r="S850" s="137">
        <v>0</v>
      </c>
      <c r="T850" s="137">
        <f t="shared" si="316"/>
        <v>0</v>
      </c>
      <c r="U850" s="137">
        <v>0</v>
      </c>
      <c r="V850" s="137">
        <f t="shared" si="317"/>
        <v>0</v>
      </c>
      <c r="W850" s="137">
        <v>0</v>
      </c>
      <c r="X850" s="137">
        <f t="shared" si="318"/>
        <v>0</v>
      </c>
      <c r="Y850" s="138" t="s">
        <v>1</v>
      </c>
      <c r="AR850" s="139" t="s">
        <v>187</v>
      </c>
      <c r="AT850" s="139" t="s">
        <v>147</v>
      </c>
      <c r="AU850" s="139" t="s">
        <v>84</v>
      </c>
      <c r="AY850" s="14" t="s">
        <v>145</v>
      </c>
      <c r="BE850" s="140">
        <f t="shared" si="319"/>
        <v>0</v>
      </c>
      <c r="BF850" s="140">
        <f t="shared" si="320"/>
        <v>0</v>
      </c>
      <c r="BG850" s="140">
        <f t="shared" si="321"/>
        <v>0</v>
      </c>
      <c r="BH850" s="140">
        <f t="shared" si="322"/>
        <v>0</v>
      </c>
      <c r="BI850" s="140">
        <f t="shared" si="323"/>
        <v>0</v>
      </c>
      <c r="BJ850" s="14" t="s">
        <v>84</v>
      </c>
      <c r="BK850" s="140">
        <f t="shared" si="324"/>
        <v>0</v>
      </c>
      <c r="BL850" s="14" t="s">
        <v>187</v>
      </c>
      <c r="BM850" s="139" t="s">
        <v>199</v>
      </c>
    </row>
    <row r="851" spans="2:65" s="1" customFormat="1" ht="16.5" customHeight="1">
      <c r="B851" s="127"/>
      <c r="C851" s="128"/>
      <c r="D851" s="128" t="s">
        <v>147</v>
      </c>
      <c r="E851" s="129"/>
      <c r="F851" s="158" t="s">
        <v>1197</v>
      </c>
      <c r="G851" s="131" t="s">
        <v>343</v>
      </c>
      <c r="H851" s="132">
        <v>1</v>
      </c>
      <c r="I851" s="133"/>
      <c r="J851" s="133"/>
      <c r="K851" s="133">
        <f t="shared" si="312"/>
        <v>0</v>
      </c>
      <c r="L851" s="130" t="s">
        <v>1</v>
      </c>
      <c r="M851" s="26"/>
      <c r="N851" s="134" t="s">
        <v>1</v>
      </c>
      <c r="O851" s="135" t="s">
        <v>39</v>
      </c>
      <c r="P851" s="136">
        <f t="shared" si="313"/>
        <v>0</v>
      </c>
      <c r="Q851" s="136">
        <f t="shared" si="314"/>
        <v>0</v>
      </c>
      <c r="R851" s="136">
        <f t="shared" si="315"/>
        <v>0</v>
      </c>
      <c r="S851" s="137">
        <v>0</v>
      </c>
      <c r="T851" s="137">
        <f t="shared" si="316"/>
        <v>0</v>
      </c>
      <c r="U851" s="137">
        <v>0</v>
      </c>
      <c r="V851" s="137">
        <f t="shared" si="317"/>
        <v>0</v>
      </c>
      <c r="W851" s="137">
        <v>0</v>
      </c>
      <c r="X851" s="137">
        <f t="shared" si="318"/>
        <v>0</v>
      </c>
      <c r="Y851" s="138" t="s">
        <v>1</v>
      </c>
      <c r="AR851" s="139" t="s">
        <v>187</v>
      </c>
      <c r="AT851" s="139" t="s">
        <v>147</v>
      </c>
      <c r="AU851" s="139" t="s">
        <v>84</v>
      </c>
      <c r="AY851" s="14" t="s">
        <v>145</v>
      </c>
      <c r="BE851" s="140">
        <f t="shared" si="319"/>
        <v>0</v>
      </c>
      <c r="BF851" s="140">
        <f t="shared" si="320"/>
        <v>0</v>
      </c>
      <c r="BG851" s="140">
        <f t="shared" si="321"/>
        <v>0</v>
      </c>
      <c r="BH851" s="140">
        <f t="shared" si="322"/>
        <v>0</v>
      </c>
      <c r="BI851" s="140">
        <f t="shared" si="323"/>
        <v>0</v>
      </c>
      <c r="BJ851" s="14" t="s">
        <v>84</v>
      </c>
      <c r="BK851" s="140">
        <f t="shared" si="324"/>
        <v>0</v>
      </c>
      <c r="BL851" s="14" t="s">
        <v>187</v>
      </c>
      <c r="BM851" s="139" t="s">
        <v>199</v>
      </c>
    </row>
    <row r="852" spans="2:65" s="1" customFormat="1" ht="16.5" customHeight="1">
      <c r="B852" s="127"/>
      <c r="C852" s="128"/>
      <c r="D852" s="128" t="s">
        <v>147</v>
      </c>
      <c r="E852" s="129"/>
      <c r="F852" s="158" t="s">
        <v>1198</v>
      </c>
      <c r="G852" s="131" t="s">
        <v>343</v>
      </c>
      <c r="H852" s="132">
        <v>1</v>
      </c>
      <c r="I852" s="133"/>
      <c r="J852" s="133"/>
      <c r="K852" s="133">
        <f t="shared" si="312"/>
        <v>0</v>
      </c>
      <c r="L852" s="130" t="s">
        <v>1</v>
      </c>
      <c r="M852" s="26"/>
      <c r="N852" s="134" t="s">
        <v>1</v>
      </c>
      <c r="O852" s="135" t="s">
        <v>39</v>
      </c>
      <c r="P852" s="136">
        <f t="shared" si="313"/>
        <v>0</v>
      </c>
      <c r="Q852" s="136">
        <f t="shared" si="314"/>
        <v>0</v>
      </c>
      <c r="R852" s="136">
        <f t="shared" si="315"/>
        <v>0</v>
      </c>
      <c r="S852" s="137">
        <v>0</v>
      </c>
      <c r="T852" s="137">
        <f t="shared" si="316"/>
        <v>0</v>
      </c>
      <c r="U852" s="137">
        <v>0</v>
      </c>
      <c r="V852" s="137">
        <f t="shared" si="317"/>
        <v>0</v>
      </c>
      <c r="W852" s="137">
        <v>0</v>
      </c>
      <c r="X852" s="137">
        <f t="shared" si="318"/>
        <v>0</v>
      </c>
      <c r="Y852" s="138" t="s">
        <v>1</v>
      </c>
      <c r="AR852" s="139" t="s">
        <v>187</v>
      </c>
      <c r="AT852" s="139" t="s">
        <v>147</v>
      </c>
      <c r="AU852" s="139" t="s">
        <v>84</v>
      </c>
      <c r="AY852" s="14" t="s">
        <v>145</v>
      </c>
      <c r="BE852" s="140">
        <f t="shared" si="319"/>
        <v>0</v>
      </c>
      <c r="BF852" s="140">
        <f t="shared" si="320"/>
        <v>0</v>
      </c>
      <c r="BG852" s="140">
        <f t="shared" si="321"/>
        <v>0</v>
      </c>
      <c r="BH852" s="140">
        <f t="shared" si="322"/>
        <v>0</v>
      </c>
      <c r="BI852" s="140">
        <f t="shared" si="323"/>
        <v>0</v>
      </c>
      <c r="BJ852" s="14" t="s">
        <v>84</v>
      </c>
      <c r="BK852" s="140">
        <f t="shared" si="324"/>
        <v>0</v>
      </c>
      <c r="BL852" s="14" t="s">
        <v>187</v>
      </c>
      <c r="BM852" s="139" t="s">
        <v>199</v>
      </c>
    </row>
    <row r="853" spans="2:65" s="1" customFormat="1" ht="24">
      <c r="B853" s="127"/>
      <c r="C853" s="128"/>
      <c r="D853" s="128" t="s">
        <v>147</v>
      </c>
      <c r="E853" s="129"/>
      <c r="F853" s="158" t="s">
        <v>1199</v>
      </c>
      <c r="G853" s="131" t="s">
        <v>343</v>
      </c>
      <c r="H853" s="132">
        <v>1</v>
      </c>
      <c r="I853" s="133"/>
      <c r="J853" s="133"/>
      <c r="K853" s="133">
        <f t="shared" si="312"/>
        <v>0</v>
      </c>
      <c r="L853" s="130" t="s">
        <v>1</v>
      </c>
      <c r="M853" s="26"/>
      <c r="N853" s="134" t="s">
        <v>1</v>
      </c>
      <c r="O853" s="135" t="s">
        <v>39</v>
      </c>
      <c r="P853" s="136">
        <f t="shared" si="313"/>
        <v>0</v>
      </c>
      <c r="Q853" s="136">
        <f t="shared" si="314"/>
        <v>0</v>
      </c>
      <c r="R853" s="136">
        <f t="shared" si="315"/>
        <v>0</v>
      </c>
      <c r="S853" s="137">
        <v>0</v>
      </c>
      <c r="T853" s="137">
        <f t="shared" si="316"/>
        <v>0</v>
      </c>
      <c r="U853" s="137">
        <v>0</v>
      </c>
      <c r="V853" s="137">
        <f t="shared" si="317"/>
        <v>0</v>
      </c>
      <c r="W853" s="137">
        <v>0</v>
      </c>
      <c r="X853" s="137">
        <f t="shared" si="318"/>
        <v>0</v>
      </c>
      <c r="Y853" s="138" t="s">
        <v>1</v>
      </c>
      <c r="AR853" s="139" t="s">
        <v>187</v>
      </c>
      <c r="AT853" s="139" t="s">
        <v>147</v>
      </c>
      <c r="AU853" s="139" t="s">
        <v>84</v>
      </c>
      <c r="AY853" s="14" t="s">
        <v>145</v>
      </c>
      <c r="BE853" s="140">
        <f t="shared" si="319"/>
        <v>0</v>
      </c>
      <c r="BF853" s="140">
        <f t="shared" si="320"/>
        <v>0</v>
      </c>
      <c r="BG853" s="140">
        <f t="shared" si="321"/>
        <v>0</v>
      </c>
      <c r="BH853" s="140">
        <f t="shared" si="322"/>
        <v>0</v>
      </c>
      <c r="BI853" s="140">
        <f t="shared" si="323"/>
        <v>0</v>
      </c>
      <c r="BJ853" s="14" t="s">
        <v>84</v>
      </c>
      <c r="BK853" s="140">
        <f t="shared" si="324"/>
        <v>0</v>
      </c>
      <c r="BL853" s="14" t="s">
        <v>187</v>
      </c>
      <c r="BM853" s="139" t="s">
        <v>199</v>
      </c>
    </row>
    <row r="854" spans="2:65" s="1" customFormat="1" ht="24">
      <c r="B854" s="127"/>
      <c r="C854" s="128"/>
      <c r="D854" s="128" t="s">
        <v>147</v>
      </c>
      <c r="E854" s="129"/>
      <c r="F854" s="158" t="s">
        <v>1200</v>
      </c>
      <c r="G854" s="159" t="s">
        <v>1002</v>
      </c>
      <c r="H854" s="132">
        <v>1</v>
      </c>
      <c r="I854" s="133"/>
      <c r="J854" s="133"/>
      <c r="K854" s="133">
        <f t="shared" si="312"/>
        <v>0</v>
      </c>
      <c r="L854" s="130" t="s">
        <v>1</v>
      </c>
      <c r="M854" s="26"/>
      <c r="N854" s="134" t="s">
        <v>1</v>
      </c>
      <c r="O854" s="135" t="s">
        <v>39</v>
      </c>
      <c r="P854" s="136">
        <f t="shared" si="313"/>
        <v>0</v>
      </c>
      <c r="Q854" s="136">
        <f t="shared" si="314"/>
        <v>0</v>
      </c>
      <c r="R854" s="136">
        <f t="shared" si="315"/>
        <v>0</v>
      </c>
      <c r="S854" s="137">
        <v>0</v>
      </c>
      <c r="T854" s="137">
        <f t="shared" si="316"/>
        <v>0</v>
      </c>
      <c r="U854" s="137">
        <v>0</v>
      </c>
      <c r="V854" s="137">
        <f t="shared" si="317"/>
        <v>0</v>
      </c>
      <c r="W854" s="137">
        <v>0</v>
      </c>
      <c r="X854" s="137">
        <f t="shared" si="318"/>
        <v>0</v>
      </c>
      <c r="Y854" s="138" t="s">
        <v>1</v>
      </c>
      <c r="AR854" s="139" t="s">
        <v>187</v>
      </c>
      <c r="AT854" s="139" t="s">
        <v>147</v>
      </c>
      <c r="AU854" s="139" t="s">
        <v>84</v>
      </c>
      <c r="AY854" s="14" t="s">
        <v>145</v>
      </c>
      <c r="BE854" s="140">
        <f t="shared" si="319"/>
        <v>0</v>
      </c>
      <c r="BF854" s="140">
        <f t="shared" si="320"/>
        <v>0</v>
      </c>
      <c r="BG854" s="140">
        <f t="shared" si="321"/>
        <v>0</v>
      </c>
      <c r="BH854" s="140">
        <f t="shared" si="322"/>
        <v>0</v>
      </c>
      <c r="BI854" s="140">
        <f t="shared" si="323"/>
        <v>0</v>
      </c>
      <c r="BJ854" s="14" t="s">
        <v>84</v>
      </c>
      <c r="BK854" s="140">
        <f t="shared" si="324"/>
        <v>0</v>
      </c>
      <c r="BL854" s="14" t="s">
        <v>187</v>
      </c>
      <c r="BM854" s="139" t="s">
        <v>199</v>
      </c>
    </row>
    <row r="855" spans="2:65" s="1" customFormat="1" ht="12">
      <c r="B855" s="127"/>
      <c r="C855" s="128"/>
      <c r="D855" s="128" t="s">
        <v>147</v>
      </c>
      <c r="E855" s="129"/>
      <c r="F855" s="158" t="s">
        <v>1201</v>
      </c>
      <c r="G855" s="159" t="s">
        <v>1002</v>
      </c>
      <c r="H855" s="132">
        <v>1</v>
      </c>
      <c r="I855" s="133"/>
      <c r="J855" s="133"/>
      <c r="K855" s="133">
        <f t="shared" si="312"/>
        <v>0</v>
      </c>
      <c r="L855" s="130" t="s">
        <v>1</v>
      </c>
      <c r="M855" s="26"/>
      <c r="N855" s="134" t="s">
        <v>1</v>
      </c>
      <c r="O855" s="135" t="s">
        <v>39</v>
      </c>
      <c r="P855" s="136">
        <f t="shared" si="313"/>
        <v>0</v>
      </c>
      <c r="Q855" s="136">
        <f t="shared" si="314"/>
        <v>0</v>
      </c>
      <c r="R855" s="136">
        <f t="shared" si="315"/>
        <v>0</v>
      </c>
      <c r="S855" s="137">
        <v>0</v>
      </c>
      <c r="T855" s="137">
        <f t="shared" si="316"/>
        <v>0</v>
      </c>
      <c r="U855" s="137">
        <v>0</v>
      </c>
      <c r="V855" s="137">
        <f t="shared" si="317"/>
        <v>0</v>
      </c>
      <c r="W855" s="137">
        <v>0</v>
      </c>
      <c r="X855" s="137">
        <f t="shared" si="318"/>
        <v>0</v>
      </c>
      <c r="Y855" s="138" t="s">
        <v>1</v>
      </c>
      <c r="AR855" s="139" t="s">
        <v>187</v>
      </c>
      <c r="AT855" s="139" t="s">
        <v>147</v>
      </c>
      <c r="AU855" s="139" t="s">
        <v>84</v>
      </c>
      <c r="AY855" s="14" t="s">
        <v>145</v>
      </c>
      <c r="BE855" s="140">
        <f t="shared" si="319"/>
        <v>0</v>
      </c>
      <c r="BF855" s="140">
        <f t="shared" si="320"/>
        <v>0</v>
      </c>
      <c r="BG855" s="140">
        <f t="shared" si="321"/>
        <v>0</v>
      </c>
      <c r="BH855" s="140">
        <f t="shared" si="322"/>
        <v>0</v>
      </c>
      <c r="BI855" s="140">
        <f t="shared" si="323"/>
        <v>0</v>
      </c>
      <c r="BJ855" s="14" t="s">
        <v>84</v>
      </c>
      <c r="BK855" s="140">
        <f t="shared" si="324"/>
        <v>0</v>
      </c>
      <c r="BL855" s="14" t="s">
        <v>187</v>
      </c>
      <c r="BM855" s="139" t="s">
        <v>199</v>
      </c>
    </row>
    <row r="856" spans="2:65" s="1" customFormat="1" ht="16.5" customHeight="1">
      <c r="B856" s="127"/>
      <c r="C856" s="128"/>
      <c r="D856" s="128" t="s">
        <v>147</v>
      </c>
      <c r="E856" s="129"/>
      <c r="F856" s="158" t="s">
        <v>1202</v>
      </c>
      <c r="G856" s="159" t="s">
        <v>1002</v>
      </c>
      <c r="H856" s="132">
        <v>1</v>
      </c>
      <c r="I856" s="133"/>
      <c r="J856" s="133"/>
      <c r="K856" s="133">
        <f t="shared" si="312"/>
        <v>0</v>
      </c>
      <c r="L856" s="130" t="s">
        <v>1</v>
      </c>
      <c r="M856" s="26"/>
      <c r="N856" s="134" t="s">
        <v>1</v>
      </c>
      <c r="O856" s="135" t="s">
        <v>39</v>
      </c>
      <c r="P856" s="136">
        <f t="shared" si="313"/>
        <v>0</v>
      </c>
      <c r="Q856" s="136">
        <f t="shared" si="314"/>
        <v>0</v>
      </c>
      <c r="R856" s="136">
        <f t="shared" si="315"/>
        <v>0</v>
      </c>
      <c r="S856" s="137">
        <v>0</v>
      </c>
      <c r="T856" s="137">
        <f t="shared" si="316"/>
        <v>0</v>
      </c>
      <c r="U856" s="137">
        <v>0</v>
      </c>
      <c r="V856" s="137">
        <f t="shared" si="317"/>
        <v>0</v>
      </c>
      <c r="W856" s="137">
        <v>0</v>
      </c>
      <c r="X856" s="137">
        <f t="shared" si="318"/>
        <v>0</v>
      </c>
      <c r="Y856" s="138" t="s">
        <v>1</v>
      </c>
      <c r="AR856" s="139" t="s">
        <v>187</v>
      </c>
      <c r="AT856" s="139" t="s">
        <v>147</v>
      </c>
      <c r="AU856" s="139" t="s">
        <v>84</v>
      </c>
      <c r="AY856" s="14" t="s">
        <v>145</v>
      </c>
      <c r="BE856" s="140">
        <f t="shared" si="319"/>
        <v>0</v>
      </c>
      <c r="BF856" s="140">
        <f t="shared" si="320"/>
        <v>0</v>
      </c>
      <c r="BG856" s="140">
        <f t="shared" si="321"/>
        <v>0</v>
      </c>
      <c r="BH856" s="140">
        <f t="shared" si="322"/>
        <v>0</v>
      </c>
      <c r="BI856" s="140">
        <f t="shared" si="323"/>
        <v>0</v>
      </c>
      <c r="BJ856" s="14" t="s">
        <v>84</v>
      </c>
      <c r="BK856" s="140">
        <f t="shared" si="324"/>
        <v>0</v>
      </c>
      <c r="BL856" s="14" t="s">
        <v>187</v>
      </c>
      <c r="BM856" s="139" t="s">
        <v>199</v>
      </c>
    </row>
    <row r="857" spans="2:65" s="1" customFormat="1" ht="24">
      <c r="B857" s="127"/>
      <c r="C857" s="128"/>
      <c r="D857" s="128" t="s">
        <v>147</v>
      </c>
      <c r="E857" s="129"/>
      <c r="F857" s="158" t="s">
        <v>1203</v>
      </c>
      <c r="G857" s="159" t="s">
        <v>343</v>
      </c>
      <c r="H857" s="132">
        <v>1</v>
      </c>
      <c r="I857" s="133"/>
      <c r="J857" s="133"/>
      <c r="K857" s="133">
        <f t="shared" si="312"/>
        <v>0</v>
      </c>
      <c r="L857" s="130" t="s">
        <v>1</v>
      </c>
      <c r="M857" s="26"/>
      <c r="N857" s="134" t="s">
        <v>1</v>
      </c>
      <c r="O857" s="135" t="s">
        <v>39</v>
      </c>
      <c r="P857" s="136">
        <f t="shared" si="313"/>
        <v>0</v>
      </c>
      <c r="Q857" s="136">
        <f t="shared" si="314"/>
        <v>0</v>
      </c>
      <c r="R857" s="136">
        <f t="shared" si="315"/>
        <v>0</v>
      </c>
      <c r="S857" s="137">
        <v>0</v>
      </c>
      <c r="T857" s="137">
        <f t="shared" si="316"/>
        <v>0</v>
      </c>
      <c r="U857" s="137">
        <v>0</v>
      </c>
      <c r="V857" s="137">
        <f t="shared" si="317"/>
        <v>0</v>
      </c>
      <c r="W857" s="137">
        <v>0</v>
      </c>
      <c r="X857" s="137">
        <f t="shared" si="318"/>
        <v>0</v>
      </c>
      <c r="Y857" s="138" t="s">
        <v>1</v>
      </c>
      <c r="AR857" s="139" t="s">
        <v>187</v>
      </c>
      <c r="AT857" s="139" t="s">
        <v>147</v>
      </c>
      <c r="AU857" s="139" t="s">
        <v>84</v>
      </c>
      <c r="AY857" s="14" t="s">
        <v>145</v>
      </c>
      <c r="BE857" s="140">
        <f t="shared" si="319"/>
        <v>0</v>
      </c>
      <c r="BF857" s="140">
        <f t="shared" si="320"/>
        <v>0</v>
      </c>
      <c r="BG857" s="140">
        <f t="shared" si="321"/>
        <v>0</v>
      </c>
      <c r="BH857" s="140">
        <f t="shared" si="322"/>
        <v>0</v>
      </c>
      <c r="BI857" s="140">
        <f t="shared" si="323"/>
        <v>0</v>
      </c>
      <c r="BJ857" s="14" t="s">
        <v>84</v>
      </c>
      <c r="BK857" s="140">
        <f t="shared" si="324"/>
        <v>0</v>
      </c>
      <c r="BL857" s="14" t="s">
        <v>187</v>
      </c>
      <c r="BM857" s="139" t="s">
        <v>199</v>
      </c>
    </row>
    <row r="858" spans="2:65" s="1" customFormat="1" ht="24">
      <c r="B858" s="127"/>
      <c r="C858" s="128"/>
      <c r="D858" s="128" t="s">
        <v>147</v>
      </c>
      <c r="E858" s="129"/>
      <c r="F858" s="158" t="s">
        <v>1204</v>
      </c>
      <c r="G858" s="159" t="s">
        <v>1002</v>
      </c>
      <c r="H858" s="132">
        <v>1</v>
      </c>
      <c r="I858" s="133"/>
      <c r="J858" s="133"/>
      <c r="K858" s="133">
        <f t="shared" si="312"/>
        <v>0</v>
      </c>
      <c r="L858" s="130" t="s">
        <v>1</v>
      </c>
      <c r="M858" s="26"/>
      <c r="N858" s="134" t="s">
        <v>1</v>
      </c>
      <c r="O858" s="135" t="s">
        <v>39</v>
      </c>
      <c r="P858" s="136">
        <f t="shared" si="313"/>
        <v>0</v>
      </c>
      <c r="Q858" s="136">
        <f t="shared" si="314"/>
        <v>0</v>
      </c>
      <c r="R858" s="136">
        <f t="shared" si="315"/>
        <v>0</v>
      </c>
      <c r="S858" s="137">
        <v>0</v>
      </c>
      <c r="T858" s="137">
        <f t="shared" si="316"/>
        <v>0</v>
      </c>
      <c r="U858" s="137">
        <v>0</v>
      </c>
      <c r="V858" s="137">
        <f t="shared" si="317"/>
        <v>0</v>
      </c>
      <c r="W858" s="137">
        <v>0</v>
      </c>
      <c r="X858" s="137">
        <f t="shared" si="318"/>
        <v>0</v>
      </c>
      <c r="Y858" s="138" t="s">
        <v>1</v>
      </c>
      <c r="AR858" s="139" t="s">
        <v>187</v>
      </c>
      <c r="AT858" s="139" t="s">
        <v>147</v>
      </c>
      <c r="AU858" s="139" t="s">
        <v>84</v>
      </c>
      <c r="AY858" s="14" t="s">
        <v>145</v>
      </c>
      <c r="BE858" s="140">
        <f t="shared" si="319"/>
        <v>0</v>
      </c>
      <c r="BF858" s="140">
        <f t="shared" si="320"/>
        <v>0</v>
      </c>
      <c r="BG858" s="140">
        <f t="shared" si="321"/>
        <v>0</v>
      </c>
      <c r="BH858" s="140">
        <f t="shared" si="322"/>
        <v>0</v>
      </c>
      <c r="BI858" s="140">
        <f t="shared" si="323"/>
        <v>0</v>
      </c>
      <c r="BJ858" s="14" t="s">
        <v>84</v>
      </c>
      <c r="BK858" s="140">
        <f t="shared" si="324"/>
        <v>0</v>
      </c>
      <c r="BL858" s="14" t="s">
        <v>187</v>
      </c>
      <c r="BM858" s="139" t="s">
        <v>199</v>
      </c>
    </row>
    <row r="859" spans="2:65" s="1" customFormat="1" ht="24">
      <c r="B859" s="127"/>
      <c r="C859" s="128"/>
      <c r="D859" s="128" t="s">
        <v>147</v>
      </c>
      <c r="E859" s="129"/>
      <c r="F859" s="158" t="s">
        <v>1205</v>
      </c>
      <c r="G859" s="159" t="s">
        <v>343</v>
      </c>
      <c r="H859" s="132">
        <v>12</v>
      </c>
      <c r="I859" s="133"/>
      <c r="J859" s="133"/>
      <c r="K859" s="133">
        <f t="shared" si="312"/>
        <v>0</v>
      </c>
      <c r="L859" s="130" t="s">
        <v>1</v>
      </c>
      <c r="M859" s="26"/>
      <c r="N859" s="134" t="s">
        <v>1</v>
      </c>
      <c r="O859" s="135" t="s">
        <v>39</v>
      </c>
      <c r="P859" s="136">
        <f t="shared" si="313"/>
        <v>0</v>
      </c>
      <c r="Q859" s="136">
        <f t="shared" si="314"/>
        <v>0</v>
      </c>
      <c r="R859" s="136">
        <f t="shared" si="315"/>
        <v>0</v>
      </c>
      <c r="S859" s="137">
        <v>0</v>
      </c>
      <c r="T859" s="137">
        <f t="shared" si="316"/>
        <v>0</v>
      </c>
      <c r="U859" s="137">
        <v>0</v>
      </c>
      <c r="V859" s="137">
        <f t="shared" si="317"/>
        <v>0</v>
      </c>
      <c r="W859" s="137">
        <v>0</v>
      </c>
      <c r="X859" s="137">
        <f t="shared" si="318"/>
        <v>0</v>
      </c>
      <c r="Y859" s="138" t="s">
        <v>1</v>
      </c>
      <c r="AR859" s="139" t="s">
        <v>187</v>
      </c>
      <c r="AT859" s="139" t="s">
        <v>147</v>
      </c>
      <c r="AU859" s="139" t="s">
        <v>84</v>
      </c>
      <c r="AY859" s="14" t="s">
        <v>145</v>
      </c>
      <c r="BE859" s="140">
        <f t="shared" si="319"/>
        <v>0</v>
      </c>
      <c r="BF859" s="140">
        <f t="shared" si="320"/>
        <v>0</v>
      </c>
      <c r="BG859" s="140">
        <f t="shared" si="321"/>
        <v>0</v>
      </c>
      <c r="BH859" s="140">
        <f t="shared" si="322"/>
        <v>0</v>
      </c>
      <c r="BI859" s="140">
        <f t="shared" si="323"/>
        <v>0</v>
      </c>
      <c r="BJ859" s="14" t="s">
        <v>84</v>
      </c>
      <c r="BK859" s="140">
        <f t="shared" si="324"/>
        <v>0</v>
      </c>
      <c r="BL859" s="14" t="s">
        <v>187</v>
      </c>
      <c r="BM859" s="139" t="s">
        <v>199</v>
      </c>
    </row>
    <row r="860" spans="2:65" s="1" customFormat="1" ht="24">
      <c r="B860" s="127"/>
      <c r="C860" s="128"/>
      <c r="D860" s="128" t="s">
        <v>147</v>
      </c>
      <c r="E860" s="129"/>
      <c r="F860" s="158" t="s">
        <v>1206</v>
      </c>
      <c r="G860" s="159" t="s">
        <v>343</v>
      </c>
      <c r="H860" s="132">
        <v>2</v>
      </c>
      <c r="I860" s="133"/>
      <c r="J860" s="133"/>
      <c r="K860" s="133">
        <f t="shared" si="312"/>
        <v>0</v>
      </c>
      <c r="L860" s="130" t="s">
        <v>1</v>
      </c>
      <c r="M860" s="26"/>
      <c r="N860" s="134" t="s">
        <v>1</v>
      </c>
      <c r="O860" s="135" t="s">
        <v>39</v>
      </c>
      <c r="P860" s="136">
        <f t="shared" si="313"/>
        <v>0</v>
      </c>
      <c r="Q860" s="136">
        <f t="shared" si="314"/>
        <v>0</v>
      </c>
      <c r="R860" s="136">
        <f t="shared" si="315"/>
        <v>0</v>
      </c>
      <c r="S860" s="137">
        <v>0</v>
      </c>
      <c r="T860" s="137">
        <f t="shared" si="316"/>
        <v>0</v>
      </c>
      <c r="U860" s="137">
        <v>0</v>
      </c>
      <c r="V860" s="137">
        <f t="shared" si="317"/>
        <v>0</v>
      </c>
      <c r="W860" s="137">
        <v>0</v>
      </c>
      <c r="X860" s="137">
        <f t="shared" si="318"/>
        <v>0</v>
      </c>
      <c r="Y860" s="138" t="s">
        <v>1</v>
      </c>
      <c r="AR860" s="139" t="s">
        <v>187</v>
      </c>
      <c r="AT860" s="139" t="s">
        <v>147</v>
      </c>
      <c r="AU860" s="139" t="s">
        <v>84</v>
      </c>
      <c r="AY860" s="14" t="s">
        <v>145</v>
      </c>
      <c r="BE860" s="140">
        <f t="shared" si="319"/>
        <v>0</v>
      </c>
      <c r="BF860" s="140">
        <f t="shared" si="320"/>
        <v>0</v>
      </c>
      <c r="BG860" s="140">
        <f t="shared" si="321"/>
        <v>0</v>
      </c>
      <c r="BH860" s="140">
        <f t="shared" si="322"/>
        <v>0</v>
      </c>
      <c r="BI860" s="140">
        <f t="shared" si="323"/>
        <v>0</v>
      </c>
      <c r="BJ860" s="14" t="s">
        <v>84</v>
      </c>
      <c r="BK860" s="140">
        <f t="shared" si="324"/>
        <v>0</v>
      </c>
      <c r="BL860" s="14" t="s">
        <v>187</v>
      </c>
      <c r="BM860" s="139" t="s">
        <v>199</v>
      </c>
    </row>
    <row r="861" spans="2:65" s="1" customFormat="1" ht="16.5" customHeight="1">
      <c r="B861" s="127"/>
      <c r="C861" s="128"/>
      <c r="D861" s="128" t="s">
        <v>147</v>
      </c>
      <c r="E861" s="129"/>
      <c r="F861" s="158" t="s">
        <v>1207</v>
      </c>
      <c r="G861" s="159" t="s">
        <v>343</v>
      </c>
      <c r="H861" s="132">
        <v>19</v>
      </c>
      <c r="I861" s="133"/>
      <c r="J861" s="133"/>
      <c r="K861" s="133">
        <f t="shared" si="312"/>
        <v>0</v>
      </c>
      <c r="L861" s="130" t="s">
        <v>1</v>
      </c>
      <c r="M861" s="26"/>
      <c r="N861" s="134" t="s">
        <v>1</v>
      </c>
      <c r="O861" s="135" t="s">
        <v>39</v>
      </c>
      <c r="P861" s="136">
        <f t="shared" si="313"/>
        <v>0</v>
      </c>
      <c r="Q861" s="136">
        <f t="shared" si="314"/>
        <v>0</v>
      </c>
      <c r="R861" s="136">
        <f t="shared" si="315"/>
        <v>0</v>
      </c>
      <c r="S861" s="137">
        <v>0</v>
      </c>
      <c r="T861" s="137">
        <f t="shared" si="316"/>
        <v>0</v>
      </c>
      <c r="U861" s="137">
        <v>0</v>
      </c>
      <c r="V861" s="137">
        <f t="shared" si="317"/>
        <v>0</v>
      </c>
      <c r="W861" s="137">
        <v>0</v>
      </c>
      <c r="X861" s="137">
        <f t="shared" si="318"/>
        <v>0</v>
      </c>
      <c r="Y861" s="138" t="s">
        <v>1</v>
      </c>
      <c r="AR861" s="139" t="s">
        <v>187</v>
      </c>
      <c r="AT861" s="139" t="s">
        <v>147</v>
      </c>
      <c r="AU861" s="139" t="s">
        <v>84</v>
      </c>
      <c r="AY861" s="14" t="s">
        <v>145</v>
      </c>
      <c r="BE861" s="140">
        <f t="shared" si="319"/>
        <v>0</v>
      </c>
      <c r="BF861" s="140">
        <f t="shared" si="320"/>
        <v>0</v>
      </c>
      <c r="BG861" s="140">
        <f t="shared" si="321"/>
        <v>0</v>
      </c>
      <c r="BH861" s="140">
        <f t="shared" si="322"/>
        <v>0</v>
      </c>
      <c r="BI861" s="140">
        <f t="shared" si="323"/>
        <v>0</v>
      </c>
      <c r="BJ861" s="14" t="s">
        <v>84</v>
      </c>
      <c r="BK861" s="140">
        <f t="shared" si="324"/>
        <v>0</v>
      </c>
      <c r="BL861" s="14" t="s">
        <v>187</v>
      </c>
      <c r="BM861" s="139" t="s">
        <v>199</v>
      </c>
    </row>
    <row r="862" spans="2:65" s="1" customFormat="1" ht="16.5" customHeight="1">
      <c r="B862" s="127"/>
      <c r="C862" s="128"/>
      <c r="D862" s="128" t="s">
        <v>147</v>
      </c>
      <c r="E862" s="129"/>
      <c r="F862" s="158" t="s">
        <v>1208</v>
      </c>
      <c r="G862" s="159" t="s">
        <v>343</v>
      </c>
      <c r="H862" s="132">
        <v>2</v>
      </c>
      <c r="I862" s="133"/>
      <c r="J862" s="133"/>
      <c r="K862" s="133">
        <f t="shared" si="312"/>
        <v>0</v>
      </c>
      <c r="L862" s="130" t="s">
        <v>1</v>
      </c>
      <c r="M862" s="26"/>
      <c r="N862" s="134" t="s">
        <v>1</v>
      </c>
      <c r="O862" s="135" t="s">
        <v>39</v>
      </c>
      <c r="P862" s="136">
        <f t="shared" si="313"/>
        <v>0</v>
      </c>
      <c r="Q862" s="136">
        <f t="shared" si="314"/>
        <v>0</v>
      </c>
      <c r="R862" s="136">
        <f t="shared" si="315"/>
        <v>0</v>
      </c>
      <c r="S862" s="137">
        <v>0</v>
      </c>
      <c r="T862" s="137">
        <f t="shared" si="316"/>
        <v>0</v>
      </c>
      <c r="U862" s="137">
        <v>0</v>
      </c>
      <c r="V862" s="137">
        <f t="shared" si="317"/>
        <v>0</v>
      </c>
      <c r="W862" s="137">
        <v>0</v>
      </c>
      <c r="X862" s="137">
        <f t="shared" si="318"/>
        <v>0</v>
      </c>
      <c r="Y862" s="138" t="s">
        <v>1</v>
      </c>
      <c r="AR862" s="139" t="s">
        <v>187</v>
      </c>
      <c r="AT862" s="139" t="s">
        <v>147</v>
      </c>
      <c r="AU862" s="139" t="s">
        <v>84</v>
      </c>
      <c r="AY862" s="14" t="s">
        <v>145</v>
      </c>
      <c r="BE862" s="140">
        <f t="shared" si="319"/>
        <v>0</v>
      </c>
      <c r="BF862" s="140">
        <f t="shared" si="320"/>
        <v>0</v>
      </c>
      <c r="BG862" s="140">
        <f t="shared" si="321"/>
        <v>0</v>
      </c>
      <c r="BH862" s="140">
        <f t="shared" si="322"/>
        <v>0</v>
      </c>
      <c r="BI862" s="140">
        <f t="shared" si="323"/>
        <v>0</v>
      </c>
      <c r="BJ862" s="14" t="s">
        <v>84</v>
      </c>
      <c r="BK862" s="140">
        <f t="shared" si="324"/>
        <v>0</v>
      </c>
      <c r="BL862" s="14" t="s">
        <v>187</v>
      </c>
      <c r="BM862" s="139" t="s">
        <v>199</v>
      </c>
    </row>
    <row r="863" spans="2:65" s="1" customFormat="1" ht="16.5" customHeight="1">
      <c r="B863" s="127"/>
      <c r="C863" s="128"/>
      <c r="D863" s="128" t="s">
        <v>147</v>
      </c>
      <c r="E863" s="129"/>
      <c r="F863" s="158" t="s">
        <v>1209</v>
      </c>
      <c r="G863" s="131" t="s">
        <v>343</v>
      </c>
      <c r="H863" s="132">
        <v>2</v>
      </c>
      <c r="I863" s="133"/>
      <c r="J863" s="133"/>
      <c r="K863" s="133">
        <f t="shared" si="312"/>
        <v>0</v>
      </c>
      <c r="L863" s="130" t="s">
        <v>1</v>
      </c>
      <c r="M863" s="26"/>
      <c r="N863" s="134" t="s">
        <v>1</v>
      </c>
      <c r="O863" s="135" t="s">
        <v>39</v>
      </c>
      <c r="P863" s="136">
        <f t="shared" si="313"/>
        <v>0</v>
      </c>
      <c r="Q863" s="136">
        <f t="shared" si="314"/>
        <v>0</v>
      </c>
      <c r="R863" s="136">
        <f t="shared" si="315"/>
        <v>0</v>
      </c>
      <c r="S863" s="137">
        <v>0</v>
      </c>
      <c r="T863" s="137">
        <f t="shared" si="316"/>
        <v>0</v>
      </c>
      <c r="U863" s="137">
        <v>0</v>
      </c>
      <c r="V863" s="137">
        <f t="shared" si="317"/>
        <v>0</v>
      </c>
      <c r="W863" s="137">
        <v>0</v>
      </c>
      <c r="X863" s="137">
        <f t="shared" si="318"/>
        <v>0</v>
      </c>
      <c r="Y863" s="138" t="s">
        <v>1</v>
      </c>
      <c r="AR863" s="139" t="s">
        <v>187</v>
      </c>
      <c r="AT863" s="139" t="s">
        <v>147</v>
      </c>
      <c r="AU863" s="139" t="s">
        <v>84</v>
      </c>
      <c r="AY863" s="14" t="s">
        <v>145</v>
      </c>
      <c r="BE863" s="140">
        <f t="shared" si="319"/>
        <v>0</v>
      </c>
      <c r="BF863" s="140">
        <f t="shared" si="320"/>
        <v>0</v>
      </c>
      <c r="BG863" s="140">
        <f t="shared" si="321"/>
        <v>0</v>
      </c>
      <c r="BH863" s="140">
        <f t="shared" si="322"/>
        <v>0</v>
      </c>
      <c r="BI863" s="140">
        <f t="shared" si="323"/>
        <v>0</v>
      </c>
      <c r="BJ863" s="14" t="s">
        <v>84</v>
      </c>
      <c r="BK863" s="140">
        <f t="shared" si="324"/>
        <v>0</v>
      </c>
      <c r="BL863" s="14" t="s">
        <v>187</v>
      </c>
      <c r="BM863" s="139" t="s">
        <v>199</v>
      </c>
    </row>
    <row r="864" spans="2:65" s="1" customFormat="1" ht="16.5" customHeight="1">
      <c r="B864" s="127"/>
      <c r="C864" s="128"/>
      <c r="D864" s="128" t="s">
        <v>147</v>
      </c>
      <c r="E864" s="129"/>
      <c r="F864" s="158" t="s">
        <v>1210</v>
      </c>
      <c r="G864" s="131" t="s">
        <v>343</v>
      </c>
      <c r="H864" s="132">
        <v>2</v>
      </c>
      <c r="I864" s="133"/>
      <c r="J864" s="133"/>
      <c r="K864" s="133">
        <f t="shared" si="312"/>
        <v>0</v>
      </c>
      <c r="L864" s="130" t="s">
        <v>1</v>
      </c>
      <c r="M864" s="26"/>
      <c r="N864" s="134" t="s">
        <v>1</v>
      </c>
      <c r="O864" s="135" t="s">
        <v>39</v>
      </c>
      <c r="P864" s="136">
        <f t="shared" si="313"/>
        <v>0</v>
      </c>
      <c r="Q864" s="136">
        <f t="shared" si="314"/>
        <v>0</v>
      </c>
      <c r="R864" s="136">
        <f t="shared" si="315"/>
        <v>0</v>
      </c>
      <c r="S864" s="137">
        <v>0</v>
      </c>
      <c r="T864" s="137">
        <f t="shared" si="316"/>
        <v>0</v>
      </c>
      <c r="U864" s="137">
        <v>0</v>
      </c>
      <c r="V864" s="137">
        <f t="shared" si="317"/>
        <v>0</v>
      </c>
      <c r="W864" s="137">
        <v>0</v>
      </c>
      <c r="X864" s="137">
        <f t="shared" si="318"/>
        <v>0</v>
      </c>
      <c r="Y864" s="138" t="s">
        <v>1</v>
      </c>
      <c r="AR864" s="139" t="s">
        <v>187</v>
      </c>
      <c r="AT864" s="139" t="s">
        <v>147</v>
      </c>
      <c r="AU864" s="139" t="s">
        <v>84</v>
      </c>
      <c r="AY864" s="14" t="s">
        <v>145</v>
      </c>
      <c r="BE864" s="140">
        <f t="shared" si="319"/>
        <v>0</v>
      </c>
      <c r="BF864" s="140">
        <f t="shared" si="320"/>
        <v>0</v>
      </c>
      <c r="BG864" s="140">
        <f t="shared" si="321"/>
        <v>0</v>
      </c>
      <c r="BH864" s="140">
        <f t="shared" si="322"/>
        <v>0</v>
      </c>
      <c r="BI864" s="140">
        <f t="shared" si="323"/>
        <v>0</v>
      </c>
      <c r="BJ864" s="14" t="s">
        <v>84</v>
      </c>
      <c r="BK864" s="140">
        <f t="shared" si="324"/>
        <v>0</v>
      </c>
      <c r="BL864" s="14" t="s">
        <v>187</v>
      </c>
      <c r="BM864" s="139" t="s">
        <v>199</v>
      </c>
    </row>
    <row r="865" spans="2:65" s="1" customFormat="1" ht="16.5" customHeight="1">
      <c r="B865" s="127"/>
      <c r="C865" s="128"/>
      <c r="D865" s="128" t="s">
        <v>147</v>
      </c>
      <c r="E865" s="129"/>
      <c r="F865" s="158" t="s">
        <v>1211</v>
      </c>
      <c r="G865" s="131" t="s">
        <v>343</v>
      </c>
      <c r="H865" s="132">
        <v>4</v>
      </c>
      <c r="I865" s="133"/>
      <c r="J865" s="133"/>
      <c r="K865" s="133">
        <f t="shared" si="312"/>
        <v>0</v>
      </c>
      <c r="L865" s="130" t="s">
        <v>1</v>
      </c>
      <c r="M865" s="26"/>
      <c r="N865" s="134" t="s">
        <v>1</v>
      </c>
      <c r="O865" s="135" t="s">
        <v>39</v>
      </c>
      <c r="P865" s="136">
        <f t="shared" si="313"/>
        <v>0</v>
      </c>
      <c r="Q865" s="136">
        <f t="shared" si="314"/>
        <v>0</v>
      </c>
      <c r="R865" s="136">
        <f t="shared" si="315"/>
        <v>0</v>
      </c>
      <c r="S865" s="137">
        <v>0</v>
      </c>
      <c r="T865" s="137">
        <f t="shared" si="316"/>
        <v>0</v>
      </c>
      <c r="U865" s="137">
        <v>0</v>
      </c>
      <c r="V865" s="137">
        <f t="shared" si="317"/>
        <v>0</v>
      </c>
      <c r="W865" s="137">
        <v>0</v>
      </c>
      <c r="X865" s="137">
        <f t="shared" si="318"/>
        <v>0</v>
      </c>
      <c r="Y865" s="138" t="s">
        <v>1</v>
      </c>
      <c r="AR865" s="139" t="s">
        <v>187</v>
      </c>
      <c r="AT865" s="139" t="s">
        <v>147</v>
      </c>
      <c r="AU865" s="139" t="s">
        <v>84</v>
      </c>
      <c r="AY865" s="14" t="s">
        <v>145</v>
      </c>
      <c r="BE865" s="140">
        <f t="shared" si="319"/>
        <v>0</v>
      </c>
      <c r="BF865" s="140">
        <f t="shared" si="320"/>
        <v>0</v>
      </c>
      <c r="BG865" s="140">
        <f t="shared" si="321"/>
        <v>0</v>
      </c>
      <c r="BH865" s="140">
        <f t="shared" si="322"/>
        <v>0</v>
      </c>
      <c r="BI865" s="140">
        <f t="shared" si="323"/>
        <v>0</v>
      </c>
      <c r="BJ865" s="14" t="s">
        <v>84</v>
      </c>
      <c r="BK865" s="140">
        <f t="shared" si="324"/>
        <v>0</v>
      </c>
      <c r="BL865" s="14" t="s">
        <v>187</v>
      </c>
      <c r="BM865" s="139" t="s">
        <v>199</v>
      </c>
    </row>
    <row r="866" spans="2:65" s="1" customFormat="1" ht="16.5" customHeight="1">
      <c r="B866" s="127"/>
      <c r="C866" s="128"/>
      <c r="D866" s="128" t="s">
        <v>147</v>
      </c>
      <c r="E866" s="129"/>
      <c r="F866" s="158" t="s">
        <v>1212</v>
      </c>
      <c r="G866" s="159" t="s">
        <v>1002</v>
      </c>
      <c r="H866" s="132">
        <v>2</v>
      </c>
      <c r="I866" s="133"/>
      <c r="J866" s="133"/>
      <c r="K866" s="133">
        <f t="shared" si="312"/>
        <v>0</v>
      </c>
      <c r="L866" s="130" t="s">
        <v>1</v>
      </c>
      <c r="M866" s="26"/>
      <c r="N866" s="134" t="s">
        <v>1</v>
      </c>
      <c r="O866" s="135" t="s">
        <v>39</v>
      </c>
      <c r="P866" s="136">
        <f t="shared" si="313"/>
        <v>0</v>
      </c>
      <c r="Q866" s="136">
        <f t="shared" si="314"/>
        <v>0</v>
      </c>
      <c r="R866" s="136">
        <f t="shared" si="315"/>
        <v>0</v>
      </c>
      <c r="S866" s="137">
        <v>0</v>
      </c>
      <c r="T866" s="137">
        <f t="shared" si="316"/>
        <v>0</v>
      </c>
      <c r="U866" s="137">
        <v>0</v>
      </c>
      <c r="V866" s="137">
        <f t="shared" si="317"/>
        <v>0</v>
      </c>
      <c r="W866" s="137">
        <v>0</v>
      </c>
      <c r="X866" s="137">
        <f t="shared" si="318"/>
        <v>0</v>
      </c>
      <c r="Y866" s="138" t="s">
        <v>1</v>
      </c>
      <c r="AR866" s="139" t="s">
        <v>187</v>
      </c>
      <c r="AT866" s="139" t="s">
        <v>147</v>
      </c>
      <c r="AU866" s="139" t="s">
        <v>84</v>
      </c>
      <c r="AY866" s="14" t="s">
        <v>145</v>
      </c>
      <c r="BE866" s="140">
        <f t="shared" si="319"/>
        <v>0</v>
      </c>
      <c r="BF866" s="140">
        <f t="shared" si="320"/>
        <v>0</v>
      </c>
      <c r="BG866" s="140">
        <f t="shared" si="321"/>
        <v>0</v>
      </c>
      <c r="BH866" s="140">
        <f t="shared" si="322"/>
        <v>0</v>
      </c>
      <c r="BI866" s="140">
        <f t="shared" si="323"/>
        <v>0</v>
      </c>
      <c r="BJ866" s="14" t="s">
        <v>84</v>
      </c>
      <c r="BK866" s="140">
        <f t="shared" si="324"/>
        <v>0</v>
      </c>
      <c r="BL866" s="14" t="s">
        <v>187</v>
      </c>
      <c r="BM866" s="139" t="s">
        <v>199</v>
      </c>
    </row>
    <row r="867" spans="2:65" s="1" customFormat="1" ht="16.5" customHeight="1">
      <c r="B867" s="127"/>
      <c r="C867" s="128"/>
      <c r="D867" s="128" t="s">
        <v>147</v>
      </c>
      <c r="E867" s="129"/>
      <c r="F867" s="158" t="s">
        <v>1213</v>
      </c>
      <c r="G867" s="131" t="s">
        <v>343</v>
      </c>
      <c r="H867" s="132">
        <v>6</v>
      </c>
      <c r="I867" s="133"/>
      <c r="J867" s="133"/>
      <c r="K867" s="133">
        <f t="shared" si="312"/>
        <v>0</v>
      </c>
      <c r="L867" s="130" t="s">
        <v>1</v>
      </c>
      <c r="M867" s="26"/>
      <c r="N867" s="134" t="s">
        <v>1</v>
      </c>
      <c r="O867" s="135" t="s">
        <v>39</v>
      </c>
      <c r="P867" s="136">
        <f t="shared" si="313"/>
        <v>0</v>
      </c>
      <c r="Q867" s="136">
        <f t="shared" si="314"/>
        <v>0</v>
      </c>
      <c r="R867" s="136">
        <f t="shared" si="315"/>
        <v>0</v>
      </c>
      <c r="S867" s="137">
        <v>0</v>
      </c>
      <c r="T867" s="137">
        <f t="shared" si="316"/>
        <v>0</v>
      </c>
      <c r="U867" s="137">
        <v>0</v>
      </c>
      <c r="V867" s="137">
        <f t="shared" si="317"/>
        <v>0</v>
      </c>
      <c r="W867" s="137">
        <v>0</v>
      </c>
      <c r="X867" s="137">
        <f t="shared" si="318"/>
        <v>0</v>
      </c>
      <c r="Y867" s="138" t="s">
        <v>1</v>
      </c>
      <c r="AR867" s="139" t="s">
        <v>187</v>
      </c>
      <c r="AT867" s="139" t="s">
        <v>147</v>
      </c>
      <c r="AU867" s="139" t="s">
        <v>84</v>
      </c>
      <c r="AY867" s="14" t="s">
        <v>145</v>
      </c>
      <c r="BE867" s="140">
        <f t="shared" si="319"/>
        <v>0</v>
      </c>
      <c r="BF867" s="140">
        <f t="shared" si="320"/>
        <v>0</v>
      </c>
      <c r="BG867" s="140">
        <f t="shared" si="321"/>
        <v>0</v>
      </c>
      <c r="BH867" s="140">
        <f t="shared" si="322"/>
        <v>0</v>
      </c>
      <c r="BI867" s="140">
        <f t="shared" si="323"/>
        <v>0</v>
      </c>
      <c r="BJ867" s="14" t="s">
        <v>84</v>
      </c>
      <c r="BK867" s="140">
        <f t="shared" si="324"/>
        <v>0</v>
      </c>
      <c r="BL867" s="14" t="s">
        <v>187</v>
      </c>
      <c r="BM867" s="139" t="s">
        <v>199</v>
      </c>
    </row>
    <row r="868" spans="2:65" s="1" customFormat="1" ht="16.5" customHeight="1">
      <c r="B868" s="127"/>
      <c r="C868" s="128"/>
      <c r="D868" s="128" t="s">
        <v>147</v>
      </c>
      <c r="E868" s="129"/>
      <c r="F868" s="158" t="s">
        <v>1214</v>
      </c>
      <c r="G868" s="159" t="s">
        <v>458</v>
      </c>
      <c r="H868" s="132">
        <v>30</v>
      </c>
      <c r="I868" s="133"/>
      <c r="J868" s="133"/>
      <c r="K868" s="133">
        <f t="shared" si="312"/>
        <v>0</v>
      </c>
      <c r="L868" s="130" t="s">
        <v>1</v>
      </c>
      <c r="M868" s="26"/>
      <c r="N868" s="134" t="s">
        <v>1</v>
      </c>
      <c r="O868" s="135" t="s">
        <v>39</v>
      </c>
      <c r="P868" s="136">
        <f t="shared" si="313"/>
        <v>0</v>
      </c>
      <c r="Q868" s="136">
        <f t="shared" si="314"/>
        <v>0</v>
      </c>
      <c r="R868" s="136">
        <f t="shared" si="315"/>
        <v>0</v>
      </c>
      <c r="S868" s="137">
        <v>0</v>
      </c>
      <c r="T868" s="137">
        <f t="shared" si="316"/>
        <v>0</v>
      </c>
      <c r="U868" s="137">
        <v>0</v>
      </c>
      <c r="V868" s="137">
        <f t="shared" si="317"/>
        <v>0</v>
      </c>
      <c r="W868" s="137">
        <v>0</v>
      </c>
      <c r="X868" s="137">
        <f t="shared" si="318"/>
        <v>0</v>
      </c>
      <c r="Y868" s="138" t="s">
        <v>1</v>
      </c>
      <c r="AR868" s="139" t="s">
        <v>187</v>
      </c>
      <c r="AT868" s="139" t="s">
        <v>147</v>
      </c>
      <c r="AU868" s="139" t="s">
        <v>84</v>
      </c>
      <c r="AY868" s="14" t="s">
        <v>145</v>
      </c>
      <c r="BE868" s="140">
        <f t="shared" si="319"/>
        <v>0</v>
      </c>
      <c r="BF868" s="140">
        <f t="shared" si="320"/>
        <v>0</v>
      </c>
      <c r="BG868" s="140">
        <f t="shared" si="321"/>
        <v>0</v>
      </c>
      <c r="BH868" s="140">
        <f t="shared" si="322"/>
        <v>0</v>
      </c>
      <c r="BI868" s="140">
        <f t="shared" si="323"/>
        <v>0</v>
      </c>
      <c r="BJ868" s="14" t="s">
        <v>84</v>
      </c>
      <c r="BK868" s="140">
        <f t="shared" si="324"/>
        <v>0</v>
      </c>
      <c r="BL868" s="14" t="s">
        <v>187</v>
      </c>
      <c r="BM868" s="139" t="s">
        <v>199</v>
      </c>
    </row>
    <row r="869" spans="2:65" s="1" customFormat="1" ht="16.5" customHeight="1">
      <c r="B869" s="127"/>
      <c r="C869" s="128"/>
      <c r="D869" s="128" t="s">
        <v>147</v>
      </c>
      <c r="E869" s="129"/>
      <c r="F869" s="158" t="s">
        <v>1215</v>
      </c>
      <c r="G869" s="159" t="s">
        <v>458</v>
      </c>
      <c r="H869" s="132">
        <v>130</v>
      </c>
      <c r="I869" s="133"/>
      <c r="J869" s="133"/>
      <c r="K869" s="133">
        <f t="shared" si="312"/>
        <v>0</v>
      </c>
      <c r="L869" s="130" t="s">
        <v>1</v>
      </c>
      <c r="M869" s="26"/>
      <c r="N869" s="134" t="s">
        <v>1</v>
      </c>
      <c r="O869" s="135" t="s">
        <v>39</v>
      </c>
      <c r="P869" s="136">
        <f t="shared" si="313"/>
        <v>0</v>
      </c>
      <c r="Q869" s="136">
        <f t="shared" si="314"/>
        <v>0</v>
      </c>
      <c r="R869" s="136">
        <f t="shared" si="315"/>
        <v>0</v>
      </c>
      <c r="S869" s="137">
        <v>0</v>
      </c>
      <c r="T869" s="137">
        <f t="shared" si="316"/>
        <v>0</v>
      </c>
      <c r="U869" s="137">
        <v>0</v>
      </c>
      <c r="V869" s="137">
        <f t="shared" si="317"/>
        <v>0</v>
      </c>
      <c r="W869" s="137">
        <v>0</v>
      </c>
      <c r="X869" s="137">
        <f t="shared" si="318"/>
        <v>0</v>
      </c>
      <c r="Y869" s="138" t="s">
        <v>1</v>
      </c>
      <c r="AR869" s="139" t="s">
        <v>187</v>
      </c>
      <c r="AT869" s="139" t="s">
        <v>147</v>
      </c>
      <c r="AU869" s="139" t="s">
        <v>84</v>
      </c>
      <c r="AY869" s="14" t="s">
        <v>145</v>
      </c>
      <c r="BE869" s="140">
        <f t="shared" si="319"/>
        <v>0</v>
      </c>
      <c r="BF869" s="140">
        <f t="shared" si="320"/>
        <v>0</v>
      </c>
      <c r="BG869" s="140">
        <f t="shared" si="321"/>
        <v>0</v>
      </c>
      <c r="BH869" s="140">
        <f t="shared" si="322"/>
        <v>0</v>
      </c>
      <c r="BI869" s="140">
        <f t="shared" si="323"/>
        <v>0</v>
      </c>
      <c r="BJ869" s="14" t="s">
        <v>84</v>
      </c>
      <c r="BK869" s="140">
        <f t="shared" si="324"/>
        <v>0</v>
      </c>
      <c r="BL869" s="14" t="s">
        <v>187</v>
      </c>
      <c r="BM869" s="139" t="s">
        <v>199</v>
      </c>
    </row>
    <row r="870" spans="2:65" s="1" customFormat="1" ht="16.5" customHeight="1">
      <c r="B870" s="127"/>
      <c r="C870" s="128"/>
      <c r="D870" s="128" t="s">
        <v>147</v>
      </c>
      <c r="E870" s="129"/>
      <c r="F870" s="158" t="s">
        <v>1216</v>
      </c>
      <c r="G870" s="159" t="s">
        <v>458</v>
      </c>
      <c r="H870" s="132">
        <v>830</v>
      </c>
      <c r="I870" s="133"/>
      <c r="J870" s="133"/>
      <c r="K870" s="133">
        <f t="shared" si="312"/>
        <v>0</v>
      </c>
      <c r="L870" s="130" t="s">
        <v>1</v>
      </c>
      <c r="M870" s="26"/>
      <c r="N870" s="134" t="s">
        <v>1</v>
      </c>
      <c r="O870" s="135" t="s">
        <v>39</v>
      </c>
      <c r="P870" s="136">
        <f t="shared" si="313"/>
        <v>0</v>
      </c>
      <c r="Q870" s="136">
        <f t="shared" si="314"/>
        <v>0</v>
      </c>
      <c r="R870" s="136">
        <f t="shared" si="315"/>
        <v>0</v>
      </c>
      <c r="S870" s="137">
        <v>0</v>
      </c>
      <c r="T870" s="137">
        <f t="shared" si="316"/>
        <v>0</v>
      </c>
      <c r="U870" s="137">
        <v>0</v>
      </c>
      <c r="V870" s="137">
        <f t="shared" si="317"/>
        <v>0</v>
      </c>
      <c r="W870" s="137">
        <v>0</v>
      </c>
      <c r="X870" s="137">
        <f t="shared" si="318"/>
        <v>0</v>
      </c>
      <c r="Y870" s="138" t="s">
        <v>1</v>
      </c>
      <c r="AR870" s="139" t="s">
        <v>187</v>
      </c>
      <c r="AT870" s="139" t="s">
        <v>147</v>
      </c>
      <c r="AU870" s="139" t="s">
        <v>84</v>
      </c>
      <c r="AY870" s="14" t="s">
        <v>145</v>
      </c>
      <c r="BE870" s="140">
        <f t="shared" si="319"/>
        <v>0</v>
      </c>
      <c r="BF870" s="140">
        <f t="shared" si="320"/>
        <v>0</v>
      </c>
      <c r="BG870" s="140">
        <f t="shared" si="321"/>
        <v>0</v>
      </c>
      <c r="BH870" s="140">
        <f t="shared" si="322"/>
        <v>0</v>
      </c>
      <c r="BI870" s="140">
        <f t="shared" si="323"/>
        <v>0</v>
      </c>
      <c r="BJ870" s="14" t="s">
        <v>84</v>
      </c>
      <c r="BK870" s="140">
        <f t="shared" si="324"/>
        <v>0</v>
      </c>
      <c r="BL870" s="14" t="s">
        <v>187</v>
      </c>
      <c r="BM870" s="139" t="s">
        <v>199</v>
      </c>
    </row>
    <row r="871" spans="2:65" s="1" customFormat="1" ht="16.5" customHeight="1">
      <c r="B871" s="127"/>
      <c r="C871" s="128"/>
      <c r="D871" s="128" t="s">
        <v>147</v>
      </c>
      <c r="E871" s="129"/>
      <c r="F871" s="158" t="s">
        <v>1217</v>
      </c>
      <c r="G871" s="159" t="s">
        <v>458</v>
      </c>
      <c r="H871" s="132">
        <v>150</v>
      </c>
      <c r="I871" s="133"/>
      <c r="J871" s="133"/>
      <c r="K871" s="133">
        <f t="shared" si="312"/>
        <v>0</v>
      </c>
      <c r="L871" s="130" t="s">
        <v>1</v>
      </c>
      <c r="M871" s="26"/>
      <c r="N871" s="134" t="s">
        <v>1</v>
      </c>
      <c r="O871" s="135" t="s">
        <v>39</v>
      </c>
      <c r="P871" s="136">
        <f t="shared" si="313"/>
        <v>0</v>
      </c>
      <c r="Q871" s="136">
        <f t="shared" si="314"/>
        <v>0</v>
      </c>
      <c r="R871" s="136">
        <f t="shared" si="315"/>
        <v>0</v>
      </c>
      <c r="S871" s="137">
        <v>0</v>
      </c>
      <c r="T871" s="137">
        <f t="shared" si="316"/>
        <v>0</v>
      </c>
      <c r="U871" s="137">
        <v>0</v>
      </c>
      <c r="V871" s="137">
        <f t="shared" si="317"/>
        <v>0</v>
      </c>
      <c r="W871" s="137">
        <v>0</v>
      </c>
      <c r="X871" s="137">
        <f t="shared" si="318"/>
        <v>0</v>
      </c>
      <c r="Y871" s="138" t="s">
        <v>1</v>
      </c>
      <c r="AR871" s="139" t="s">
        <v>187</v>
      </c>
      <c r="AT871" s="139" t="s">
        <v>147</v>
      </c>
      <c r="AU871" s="139" t="s">
        <v>84</v>
      </c>
      <c r="AY871" s="14" t="s">
        <v>145</v>
      </c>
      <c r="BE871" s="140">
        <f t="shared" si="319"/>
        <v>0</v>
      </c>
      <c r="BF871" s="140">
        <f t="shared" si="320"/>
        <v>0</v>
      </c>
      <c r="BG871" s="140">
        <f t="shared" si="321"/>
        <v>0</v>
      </c>
      <c r="BH871" s="140">
        <f t="shared" si="322"/>
        <v>0</v>
      </c>
      <c r="BI871" s="140">
        <f t="shared" si="323"/>
        <v>0</v>
      </c>
      <c r="BJ871" s="14" t="s">
        <v>84</v>
      </c>
      <c r="BK871" s="140">
        <f t="shared" si="324"/>
        <v>0</v>
      </c>
      <c r="BL871" s="14" t="s">
        <v>187</v>
      </c>
      <c r="BM871" s="139" t="s">
        <v>199</v>
      </c>
    </row>
    <row r="872" spans="2:65" s="1" customFormat="1" ht="16.5" customHeight="1">
      <c r="B872" s="127"/>
      <c r="C872" s="128"/>
      <c r="D872" s="128" t="s">
        <v>147</v>
      </c>
      <c r="E872" s="129"/>
      <c r="F872" s="158" t="s">
        <v>1218</v>
      </c>
      <c r="G872" s="159" t="s">
        <v>458</v>
      </c>
      <c r="H872" s="132">
        <v>140</v>
      </c>
      <c r="I872" s="133"/>
      <c r="J872" s="133"/>
      <c r="K872" s="133">
        <f t="shared" si="312"/>
        <v>0</v>
      </c>
      <c r="L872" s="130" t="s">
        <v>1</v>
      </c>
      <c r="M872" s="26"/>
      <c r="N872" s="134" t="s">
        <v>1</v>
      </c>
      <c r="O872" s="135" t="s">
        <v>39</v>
      </c>
      <c r="P872" s="136">
        <f t="shared" si="313"/>
        <v>0</v>
      </c>
      <c r="Q872" s="136">
        <f t="shared" si="314"/>
        <v>0</v>
      </c>
      <c r="R872" s="136">
        <f t="shared" si="315"/>
        <v>0</v>
      </c>
      <c r="S872" s="137">
        <v>0</v>
      </c>
      <c r="T872" s="137">
        <f t="shared" si="316"/>
        <v>0</v>
      </c>
      <c r="U872" s="137">
        <v>0</v>
      </c>
      <c r="V872" s="137">
        <f t="shared" si="317"/>
        <v>0</v>
      </c>
      <c r="W872" s="137">
        <v>0</v>
      </c>
      <c r="X872" s="137">
        <f t="shared" si="318"/>
        <v>0</v>
      </c>
      <c r="Y872" s="138" t="s">
        <v>1</v>
      </c>
      <c r="AR872" s="139" t="s">
        <v>187</v>
      </c>
      <c r="AT872" s="139" t="s">
        <v>147</v>
      </c>
      <c r="AU872" s="139" t="s">
        <v>84</v>
      </c>
      <c r="AY872" s="14" t="s">
        <v>145</v>
      </c>
      <c r="BE872" s="140">
        <f t="shared" si="319"/>
        <v>0</v>
      </c>
      <c r="BF872" s="140">
        <f t="shared" si="320"/>
        <v>0</v>
      </c>
      <c r="BG872" s="140">
        <f t="shared" si="321"/>
        <v>0</v>
      </c>
      <c r="BH872" s="140">
        <f t="shared" si="322"/>
        <v>0</v>
      </c>
      <c r="BI872" s="140">
        <f t="shared" si="323"/>
        <v>0</v>
      </c>
      <c r="BJ872" s="14" t="s">
        <v>84</v>
      </c>
      <c r="BK872" s="140">
        <f t="shared" si="324"/>
        <v>0</v>
      </c>
      <c r="BL872" s="14" t="s">
        <v>187</v>
      </c>
      <c r="BM872" s="139" t="s">
        <v>199</v>
      </c>
    </row>
    <row r="873" spans="2:65" s="1" customFormat="1" ht="16.5" customHeight="1">
      <c r="B873" s="127"/>
      <c r="C873" s="128"/>
      <c r="D873" s="128" t="s">
        <v>147</v>
      </c>
      <c r="E873" s="129"/>
      <c r="F873" s="158" t="s">
        <v>1219</v>
      </c>
      <c r="G873" s="159" t="s">
        <v>458</v>
      </c>
      <c r="H873" s="132">
        <v>540</v>
      </c>
      <c r="I873" s="133"/>
      <c r="J873" s="133"/>
      <c r="K873" s="133">
        <f t="shared" si="312"/>
        <v>0</v>
      </c>
      <c r="L873" s="130" t="s">
        <v>1</v>
      </c>
      <c r="M873" s="26"/>
      <c r="N873" s="134" t="s">
        <v>1</v>
      </c>
      <c r="O873" s="135" t="s">
        <v>39</v>
      </c>
      <c r="P873" s="136">
        <f t="shared" si="313"/>
        <v>0</v>
      </c>
      <c r="Q873" s="136">
        <f t="shared" si="314"/>
        <v>0</v>
      </c>
      <c r="R873" s="136">
        <f t="shared" si="315"/>
        <v>0</v>
      </c>
      <c r="S873" s="137">
        <v>0</v>
      </c>
      <c r="T873" s="137">
        <f t="shared" si="316"/>
        <v>0</v>
      </c>
      <c r="U873" s="137">
        <v>0</v>
      </c>
      <c r="V873" s="137">
        <f t="shared" si="317"/>
        <v>0</v>
      </c>
      <c r="W873" s="137">
        <v>0</v>
      </c>
      <c r="X873" s="137">
        <f t="shared" si="318"/>
        <v>0</v>
      </c>
      <c r="Y873" s="138" t="s">
        <v>1</v>
      </c>
      <c r="AR873" s="139" t="s">
        <v>187</v>
      </c>
      <c r="AT873" s="139" t="s">
        <v>147</v>
      </c>
      <c r="AU873" s="139" t="s">
        <v>84</v>
      </c>
      <c r="AY873" s="14" t="s">
        <v>145</v>
      </c>
      <c r="BE873" s="140">
        <f t="shared" si="319"/>
        <v>0</v>
      </c>
      <c r="BF873" s="140">
        <f t="shared" si="320"/>
        <v>0</v>
      </c>
      <c r="BG873" s="140">
        <f t="shared" si="321"/>
        <v>0</v>
      </c>
      <c r="BH873" s="140">
        <f t="shared" si="322"/>
        <v>0</v>
      </c>
      <c r="BI873" s="140">
        <f t="shared" si="323"/>
        <v>0</v>
      </c>
      <c r="BJ873" s="14" t="s">
        <v>84</v>
      </c>
      <c r="BK873" s="140">
        <f t="shared" si="324"/>
        <v>0</v>
      </c>
      <c r="BL873" s="14" t="s">
        <v>187</v>
      </c>
      <c r="BM873" s="139" t="s">
        <v>199</v>
      </c>
    </row>
    <row r="874" spans="2:65" s="1" customFormat="1" ht="16.5" customHeight="1">
      <c r="B874" s="127"/>
      <c r="C874" s="128"/>
      <c r="D874" s="128" t="s">
        <v>147</v>
      </c>
      <c r="E874" s="129"/>
      <c r="F874" s="158" t="s">
        <v>1220</v>
      </c>
      <c r="G874" s="159" t="s">
        <v>458</v>
      </c>
      <c r="H874" s="132">
        <v>740</v>
      </c>
      <c r="I874" s="133"/>
      <c r="J874" s="133"/>
      <c r="K874" s="133">
        <f aca="true" t="shared" si="325" ref="K874:K895">ROUND(P874*H874,2)</f>
        <v>0</v>
      </c>
      <c r="L874" s="130" t="s">
        <v>1</v>
      </c>
      <c r="M874" s="26"/>
      <c r="N874" s="134" t="s">
        <v>1</v>
      </c>
      <c r="O874" s="135" t="s">
        <v>39</v>
      </c>
      <c r="P874" s="136">
        <f aca="true" t="shared" si="326" ref="P874:P900">I874+J874</f>
        <v>0</v>
      </c>
      <c r="Q874" s="136">
        <f aca="true" t="shared" si="327" ref="Q874:Q900">ROUND(I874*H874,2)</f>
        <v>0</v>
      </c>
      <c r="R874" s="136">
        <f aca="true" t="shared" si="328" ref="R874:R900">ROUND(J874*H874,2)</f>
        <v>0</v>
      </c>
      <c r="S874" s="137">
        <v>0</v>
      </c>
      <c r="T874" s="137">
        <f aca="true" t="shared" si="329" ref="T874:T899">S874*H874</f>
        <v>0</v>
      </c>
      <c r="U874" s="137">
        <v>0</v>
      </c>
      <c r="V874" s="137">
        <f aca="true" t="shared" si="330" ref="V874:V899">U874*H874</f>
        <v>0</v>
      </c>
      <c r="W874" s="137">
        <v>0</v>
      </c>
      <c r="X874" s="137">
        <f aca="true" t="shared" si="331" ref="X874:X899">W874*H874</f>
        <v>0</v>
      </c>
      <c r="Y874" s="138" t="s">
        <v>1</v>
      </c>
      <c r="AR874" s="139" t="s">
        <v>187</v>
      </c>
      <c r="AT874" s="139" t="s">
        <v>147</v>
      </c>
      <c r="AU874" s="139" t="s">
        <v>84</v>
      </c>
      <c r="AY874" s="14" t="s">
        <v>145</v>
      </c>
      <c r="BE874" s="140">
        <f aca="true" t="shared" si="332" ref="BE874:BE900">IF(O874="základní",K874,0)</f>
        <v>0</v>
      </c>
      <c r="BF874" s="140">
        <f aca="true" t="shared" si="333" ref="BF874:BF900">IF(O874="snížená",K874,0)</f>
        <v>0</v>
      </c>
      <c r="BG874" s="140">
        <f aca="true" t="shared" si="334" ref="BG874:BG900">IF(O874="zákl. přenesená",K874,0)</f>
        <v>0</v>
      </c>
      <c r="BH874" s="140">
        <f aca="true" t="shared" si="335" ref="BH874:BH900">IF(O874="sníž. přenesená",K874,0)</f>
        <v>0</v>
      </c>
      <c r="BI874" s="140">
        <f aca="true" t="shared" si="336" ref="BI874:BI900">IF(O874="nulová",K874,0)</f>
        <v>0</v>
      </c>
      <c r="BJ874" s="14" t="s">
        <v>84</v>
      </c>
      <c r="BK874" s="140">
        <f aca="true" t="shared" si="337" ref="BK874:BK900">ROUND(P874*H874,2)</f>
        <v>0</v>
      </c>
      <c r="BL874" s="14" t="s">
        <v>187</v>
      </c>
      <c r="BM874" s="139" t="s">
        <v>199</v>
      </c>
    </row>
    <row r="875" spans="2:65" s="1" customFormat="1" ht="16.5" customHeight="1">
      <c r="B875" s="127"/>
      <c r="C875" s="128"/>
      <c r="D875" s="128" t="s">
        <v>147</v>
      </c>
      <c r="E875" s="129"/>
      <c r="F875" s="158" t="s">
        <v>1221</v>
      </c>
      <c r="G875" s="159" t="s">
        <v>458</v>
      </c>
      <c r="H875" s="132">
        <v>119</v>
      </c>
      <c r="I875" s="133"/>
      <c r="J875" s="133"/>
      <c r="K875" s="133">
        <f t="shared" si="325"/>
        <v>0</v>
      </c>
      <c r="L875" s="130" t="s">
        <v>1</v>
      </c>
      <c r="M875" s="26"/>
      <c r="N875" s="134" t="s">
        <v>1</v>
      </c>
      <c r="O875" s="135" t="s">
        <v>39</v>
      </c>
      <c r="P875" s="136">
        <f t="shared" si="326"/>
        <v>0</v>
      </c>
      <c r="Q875" s="136">
        <f t="shared" si="327"/>
        <v>0</v>
      </c>
      <c r="R875" s="136">
        <f t="shared" si="328"/>
        <v>0</v>
      </c>
      <c r="S875" s="137">
        <v>0</v>
      </c>
      <c r="T875" s="137">
        <f t="shared" si="329"/>
        <v>0</v>
      </c>
      <c r="U875" s="137">
        <v>0</v>
      </c>
      <c r="V875" s="137">
        <f t="shared" si="330"/>
        <v>0</v>
      </c>
      <c r="W875" s="137">
        <v>0</v>
      </c>
      <c r="X875" s="137">
        <f t="shared" si="331"/>
        <v>0</v>
      </c>
      <c r="Y875" s="138" t="s">
        <v>1</v>
      </c>
      <c r="AR875" s="139" t="s">
        <v>187</v>
      </c>
      <c r="AT875" s="139" t="s">
        <v>147</v>
      </c>
      <c r="AU875" s="139" t="s">
        <v>84</v>
      </c>
      <c r="AY875" s="14" t="s">
        <v>145</v>
      </c>
      <c r="BE875" s="140">
        <f t="shared" si="332"/>
        <v>0</v>
      </c>
      <c r="BF875" s="140">
        <f t="shared" si="333"/>
        <v>0</v>
      </c>
      <c r="BG875" s="140">
        <f t="shared" si="334"/>
        <v>0</v>
      </c>
      <c r="BH875" s="140">
        <f t="shared" si="335"/>
        <v>0</v>
      </c>
      <c r="BI875" s="140">
        <f t="shared" si="336"/>
        <v>0</v>
      </c>
      <c r="BJ875" s="14" t="s">
        <v>84</v>
      </c>
      <c r="BK875" s="140">
        <f t="shared" si="337"/>
        <v>0</v>
      </c>
      <c r="BL875" s="14" t="s">
        <v>187</v>
      </c>
      <c r="BM875" s="139" t="s">
        <v>199</v>
      </c>
    </row>
    <row r="876" spans="2:65" s="1" customFormat="1" ht="24">
      <c r="B876" s="127"/>
      <c r="C876" s="128"/>
      <c r="D876" s="128" t="s">
        <v>147</v>
      </c>
      <c r="E876" s="129"/>
      <c r="F876" s="158" t="s">
        <v>1222</v>
      </c>
      <c r="G876" s="131" t="s">
        <v>343</v>
      </c>
      <c r="H876" s="132">
        <v>1</v>
      </c>
      <c r="I876" s="133"/>
      <c r="J876" s="133"/>
      <c r="K876" s="133">
        <f t="shared" si="325"/>
        <v>0</v>
      </c>
      <c r="L876" s="130" t="s">
        <v>1</v>
      </c>
      <c r="M876" s="26"/>
      <c r="N876" s="134" t="s">
        <v>1</v>
      </c>
      <c r="O876" s="135" t="s">
        <v>39</v>
      </c>
      <c r="P876" s="136">
        <f t="shared" si="326"/>
        <v>0</v>
      </c>
      <c r="Q876" s="136">
        <f t="shared" si="327"/>
        <v>0</v>
      </c>
      <c r="R876" s="136">
        <f t="shared" si="328"/>
        <v>0</v>
      </c>
      <c r="S876" s="137">
        <v>0</v>
      </c>
      <c r="T876" s="137">
        <f t="shared" si="329"/>
        <v>0</v>
      </c>
      <c r="U876" s="137">
        <v>0</v>
      </c>
      <c r="V876" s="137">
        <f t="shared" si="330"/>
        <v>0</v>
      </c>
      <c r="W876" s="137">
        <v>0</v>
      </c>
      <c r="X876" s="137">
        <f t="shared" si="331"/>
        <v>0</v>
      </c>
      <c r="Y876" s="138" t="s">
        <v>1</v>
      </c>
      <c r="AR876" s="139" t="s">
        <v>187</v>
      </c>
      <c r="AT876" s="139" t="s">
        <v>147</v>
      </c>
      <c r="AU876" s="139" t="s">
        <v>84</v>
      </c>
      <c r="AY876" s="14" t="s">
        <v>145</v>
      </c>
      <c r="BE876" s="140">
        <f t="shared" si="332"/>
        <v>0</v>
      </c>
      <c r="BF876" s="140">
        <f t="shared" si="333"/>
        <v>0</v>
      </c>
      <c r="BG876" s="140">
        <f t="shared" si="334"/>
        <v>0</v>
      </c>
      <c r="BH876" s="140">
        <f t="shared" si="335"/>
        <v>0</v>
      </c>
      <c r="BI876" s="140">
        <f t="shared" si="336"/>
        <v>0</v>
      </c>
      <c r="BJ876" s="14" t="s">
        <v>84</v>
      </c>
      <c r="BK876" s="140">
        <f t="shared" si="337"/>
        <v>0</v>
      </c>
      <c r="BL876" s="14" t="s">
        <v>187</v>
      </c>
      <c r="BM876" s="139" t="s">
        <v>199</v>
      </c>
    </row>
    <row r="877" spans="2:65" s="1" customFormat="1" ht="12">
      <c r="B877" s="127"/>
      <c r="C877" s="128"/>
      <c r="D877" s="128" t="s">
        <v>147</v>
      </c>
      <c r="E877" s="129"/>
      <c r="F877" s="158" t="s">
        <v>1223</v>
      </c>
      <c r="G877" s="159" t="s">
        <v>1002</v>
      </c>
      <c r="H877" s="132">
        <v>1</v>
      </c>
      <c r="I877" s="133"/>
      <c r="J877" s="133"/>
      <c r="K877" s="133">
        <f t="shared" si="325"/>
        <v>0</v>
      </c>
      <c r="L877" s="130" t="s">
        <v>1</v>
      </c>
      <c r="M877" s="26"/>
      <c r="N877" s="134" t="s">
        <v>1</v>
      </c>
      <c r="O877" s="135" t="s">
        <v>39</v>
      </c>
      <c r="P877" s="136">
        <f t="shared" si="326"/>
        <v>0</v>
      </c>
      <c r="Q877" s="136">
        <f t="shared" si="327"/>
        <v>0</v>
      </c>
      <c r="R877" s="136">
        <f t="shared" si="328"/>
        <v>0</v>
      </c>
      <c r="S877" s="137">
        <v>0</v>
      </c>
      <c r="T877" s="137">
        <f t="shared" si="329"/>
        <v>0</v>
      </c>
      <c r="U877" s="137">
        <v>0</v>
      </c>
      <c r="V877" s="137">
        <f t="shared" si="330"/>
        <v>0</v>
      </c>
      <c r="W877" s="137">
        <v>0</v>
      </c>
      <c r="X877" s="137">
        <f t="shared" si="331"/>
        <v>0</v>
      </c>
      <c r="Y877" s="138" t="s">
        <v>1</v>
      </c>
      <c r="AR877" s="139" t="s">
        <v>187</v>
      </c>
      <c r="AT877" s="139" t="s">
        <v>147</v>
      </c>
      <c r="AU877" s="139" t="s">
        <v>84</v>
      </c>
      <c r="AY877" s="14" t="s">
        <v>145</v>
      </c>
      <c r="BE877" s="140">
        <f t="shared" si="332"/>
        <v>0</v>
      </c>
      <c r="BF877" s="140">
        <f t="shared" si="333"/>
        <v>0</v>
      </c>
      <c r="BG877" s="140">
        <f t="shared" si="334"/>
        <v>0</v>
      </c>
      <c r="BH877" s="140">
        <f t="shared" si="335"/>
        <v>0</v>
      </c>
      <c r="BI877" s="140">
        <f t="shared" si="336"/>
        <v>0</v>
      </c>
      <c r="BJ877" s="14" t="s">
        <v>84</v>
      </c>
      <c r="BK877" s="140">
        <f t="shared" si="337"/>
        <v>0</v>
      </c>
      <c r="BL877" s="14" t="s">
        <v>187</v>
      </c>
      <c r="BM877" s="139" t="s">
        <v>199</v>
      </c>
    </row>
    <row r="878" spans="2:65" s="1" customFormat="1" ht="24">
      <c r="B878" s="127"/>
      <c r="C878" s="128"/>
      <c r="D878" s="128" t="s">
        <v>147</v>
      </c>
      <c r="E878" s="129"/>
      <c r="F878" s="158" t="s">
        <v>1226</v>
      </c>
      <c r="G878" s="159" t="s">
        <v>1002</v>
      </c>
      <c r="H878" s="132">
        <v>1</v>
      </c>
      <c r="I878" s="133"/>
      <c r="J878" s="133"/>
      <c r="K878" s="133">
        <f t="shared" si="325"/>
        <v>0</v>
      </c>
      <c r="L878" s="130" t="s">
        <v>1</v>
      </c>
      <c r="M878" s="26"/>
      <c r="N878" s="134" t="s">
        <v>1</v>
      </c>
      <c r="O878" s="135" t="s">
        <v>39</v>
      </c>
      <c r="P878" s="136">
        <f t="shared" si="326"/>
        <v>0</v>
      </c>
      <c r="Q878" s="136">
        <f t="shared" si="327"/>
        <v>0</v>
      </c>
      <c r="R878" s="136">
        <f t="shared" si="328"/>
        <v>0</v>
      </c>
      <c r="S878" s="137">
        <v>0</v>
      </c>
      <c r="T878" s="137">
        <f t="shared" si="329"/>
        <v>0</v>
      </c>
      <c r="U878" s="137">
        <v>0</v>
      </c>
      <c r="V878" s="137">
        <f t="shared" si="330"/>
        <v>0</v>
      </c>
      <c r="W878" s="137">
        <v>0</v>
      </c>
      <c r="X878" s="137">
        <f t="shared" si="331"/>
        <v>0</v>
      </c>
      <c r="Y878" s="138" t="s">
        <v>1</v>
      </c>
      <c r="AR878" s="139" t="s">
        <v>187</v>
      </c>
      <c r="AT878" s="139" t="s">
        <v>147</v>
      </c>
      <c r="AU878" s="139" t="s">
        <v>84</v>
      </c>
      <c r="AY878" s="14" t="s">
        <v>145</v>
      </c>
      <c r="BE878" s="140">
        <f t="shared" si="332"/>
        <v>0</v>
      </c>
      <c r="BF878" s="140">
        <f t="shared" si="333"/>
        <v>0</v>
      </c>
      <c r="BG878" s="140">
        <f t="shared" si="334"/>
        <v>0</v>
      </c>
      <c r="BH878" s="140">
        <f t="shared" si="335"/>
        <v>0</v>
      </c>
      <c r="BI878" s="140">
        <f t="shared" si="336"/>
        <v>0</v>
      </c>
      <c r="BJ878" s="14" t="s">
        <v>84</v>
      </c>
      <c r="BK878" s="140">
        <f t="shared" si="337"/>
        <v>0</v>
      </c>
      <c r="BL878" s="14" t="s">
        <v>187</v>
      </c>
      <c r="BM878" s="139" t="s">
        <v>199</v>
      </c>
    </row>
    <row r="879" spans="2:65" s="1" customFormat="1" ht="16.5" customHeight="1">
      <c r="B879" s="127"/>
      <c r="C879" s="128"/>
      <c r="D879" s="128" t="s">
        <v>147</v>
      </c>
      <c r="E879" s="129"/>
      <c r="F879" s="158" t="s">
        <v>1224</v>
      </c>
      <c r="G879" s="159" t="s">
        <v>1225</v>
      </c>
      <c r="H879" s="132">
        <v>5</v>
      </c>
      <c r="I879" s="133"/>
      <c r="J879" s="133"/>
      <c r="K879" s="133">
        <f t="shared" si="325"/>
        <v>0</v>
      </c>
      <c r="L879" s="130" t="s">
        <v>1</v>
      </c>
      <c r="M879" s="26"/>
      <c r="N879" s="134" t="s">
        <v>1</v>
      </c>
      <c r="O879" s="135" t="s">
        <v>39</v>
      </c>
      <c r="P879" s="136">
        <f t="shared" si="326"/>
        <v>0</v>
      </c>
      <c r="Q879" s="136">
        <f t="shared" si="327"/>
        <v>0</v>
      </c>
      <c r="R879" s="136">
        <f t="shared" si="328"/>
        <v>0</v>
      </c>
      <c r="S879" s="137">
        <v>0</v>
      </c>
      <c r="T879" s="137">
        <f t="shared" si="329"/>
        <v>0</v>
      </c>
      <c r="U879" s="137">
        <v>0</v>
      </c>
      <c r="V879" s="137">
        <f t="shared" si="330"/>
        <v>0</v>
      </c>
      <c r="W879" s="137">
        <v>0</v>
      </c>
      <c r="X879" s="137">
        <f t="shared" si="331"/>
        <v>0</v>
      </c>
      <c r="Y879" s="138" t="s">
        <v>1</v>
      </c>
      <c r="AR879" s="139" t="s">
        <v>187</v>
      </c>
      <c r="AT879" s="139" t="s">
        <v>147</v>
      </c>
      <c r="AU879" s="139" t="s">
        <v>84</v>
      </c>
      <c r="AY879" s="14" t="s">
        <v>145</v>
      </c>
      <c r="BE879" s="140">
        <f t="shared" si="332"/>
        <v>0</v>
      </c>
      <c r="BF879" s="140">
        <f t="shared" si="333"/>
        <v>0</v>
      </c>
      <c r="BG879" s="140">
        <f t="shared" si="334"/>
        <v>0</v>
      </c>
      <c r="BH879" s="140">
        <f t="shared" si="335"/>
        <v>0</v>
      </c>
      <c r="BI879" s="140">
        <f t="shared" si="336"/>
        <v>0</v>
      </c>
      <c r="BJ879" s="14" t="s">
        <v>84</v>
      </c>
      <c r="BK879" s="140">
        <f t="shared" si="337"/>
        <v>0</v>
      </c>
      <c r="BL879" s="14" t="s">
        <v>187</v>
      </c>
      <c r="BM879" s="139" t="s">
        <v>199</v>
      </c>
    </row>
    <row r="880" spans="2:65" s="1" customFormat="1" ht="16.5" customHeight="1">
      <c r="B880" s="127"/>
      <c r="C880" s="128"/>
      <c r="D880" s="128" t="s">
        <v>147</v>
      </c>
      <c r="E880" s="129"/>
      <c r="F880" s="158" t="s">
        <v>1174</v>
      </c>
      <c r="G880" s="159" t="s">
        <v>1071</v>
      </c>
      <c r="H880" s="132">
        <v>192</v>
      </c>
      <c r="I880" s="133"/>
      <c r="J880" s="133"/>
      <c r="K880" s="133">
        <f t="shared" si="325"/>
        <v>0</v>
      </c>
      <c r="L880" s="130" t="s">
        <v>1</v>
      </c>
      <c r="M880" s="26"/>
      <c r="N880" s="134" t="s">
        <v>1</v>
      </c>
      <c r="O880" s="135" t="s">
        <v>39</v>
      </c>
      <c r="P880" s="136">
        <f t="shared" si="326"/>
        <v>0</v>
      </c>
      <c r="Q880" s="136">
        <f t="shared" si="327"/>
        <v>0</v>
      </c>
      <c r="R880" s="136">
        <f t="shared" si="328"/>
        <v>0</v>
      </c>
      <c r="S880" s="137">
        <v>0</v>
      </c>
      <c r="T880" s="137">
        <f t="shared" si="329"/>
        <v>0</v>
      </c>
      <c r="U880" s="137">
        <v>0</v>
      </c>
      <c r="V880" s="137">
        <f t="shared" si="330"/>
        <v>0</v>
      </c>
      <c r="W880" s="137">
        <v>0</v>
      </c>
      <c r="X880" s="137">
        <f t="shared" si="331"/>
        <v>0</v>
      </c>
      <c r="Y880" s="138" t="s">
        <v>1</v>
      </c>
      <c r="AR880" s="139" t="s">
        <v>187</v>
      </c>
      <c r="AT880" s="139" t="s">
        <v>147</v>
      </c>
      <c r="AU880" s="139" t="s">
        <v>84</v>
      </c>
      <c r="AY880" s="14" t="s">
        <v>145</v>
      </c>
      <c r="BE880" s="140">
        <f t="shared" si="332"/>
        <v>0</v>
      </c>
      <c r="BF880" s="140">
        <f t="shared" si="333"/>
        <v>0</v>
      </c>
      <c r="BG880" s="140">
        <f t="shared" si="334"/>
        <v>0</v>
      </c>
      <c r="BH880" s="140">
        <f t="shared" si="335"/>
        <v>0</v>
      </c>
      <c r="BI880" s="140">
        <f t="shared" si="336"/>
        <v>0</v>
      </c>
      <c r="BJ880" s="14" t="s">
        <v>84</v>
      </c>
      <c r="BK880" s="140">
        <f t="shared" si="337"/>
        <v>0</v>
      </c>
      <c r="BL880" s="14" t="s">
        <v>187</v>
      </c>
      <c r="BM880" s="139" t="s">
        <v>199</v>
      </c>
    </row>
    <row r="881" spans="2:65" s="1" customFormat="1" ht="24">
      <c r="B881" s="127"/>
      <c r="C881" s="128"/>
      <c r="D881" s="128" t="s">
        <v>147</v>
      </c>
      <c r="E881" s="129"/>
      <c r="F881" s="158" t="s">
        <v>1227</v>
      </c>
      <c r="G881" s="159" t="s">
        <v>343</v>
      </c>
      <c r="H881" s="132">
        <v>8</v>
      </c>
      <c r="I881" s="133"/>
      <c r="J881" s="133"/>
      <c r="K881" s="133">
        <f t="shared" si="325"/>
        <v>0</v>
      </c>
      <c r="L881" s="130" t="s">
        <v>1</v>
      </c>
      <c r="M881" s="26"/>
      <c r="N881" s="134" t="s">
        <v>1</v>
      </c>
      <c r="O881" s="135" t="s">
        <v>39</v>
      </c>
      <c r="P881" s="136">
        <f t="shared" si="326"/>
        <v>0</v>
      </c>
      <c r="Q881" s="136">
        <f t="shared" si="327"/>
        <v>0</v>
      </c>
      <c r="R881" s="136">
        <f t="shared" si="328"/>
        <v>0</v>
      </c>
      <c r="S881" s="137">
        <v>0</v>
      </c>
      <c r="T881" s="137">
        <f t="shared" si="329"/>
        <v>0</v>
      </c>
      <c r="U881" s="137">
        <v>0</v>
      </c>
      <c r="V881" s="137">
        <f t="shared" si="330"/>
        <v>0</v>
      </c>
      <c r="W881" s="137">
        <v>0</v>
      </c>
      <c r="X881" s="137">
        <f t="shared" si="331"/>
        <v>0</v>
      </c>
      <c r="Y881" s="138" t="s">
        <v>1</v>
      </c>
      <c r="AR881" s="139" t="s">
        <v>187</v>
      </c>
      <c r="AT881" s="139" t="s">
        <v>147</v>
      </c>
      <c r="AU881" s="139" t="s">
        <v>84</v>
      </c>
      <c r="AY881" s="14" t="s">
        <v>145</v>
      </c>
      <c r="BE881" s="140">
        <f t="shared" si="332"/>
        <v>0</v>
      </c>
      <c r="BF881" s="140">
        <f t="shared" si="333"/>
        <v>0</v>
      </c>
      <c r="BG881" s="140">
        <f t="shared" si="334"/>
        <v>0</v>
      </c>
      <c r="BH881" s="140">
        <f t="shared" si="335"/>
        <v>0</v>
      </c>
      <c r="BI881" s="140">
        <f t="shared" si="336"/>
        <v>0</v>
      </c>
      <c r="BJ881" s="14" t="s">
        <v>84</v>
      </c>
      <c r="BK881" s="140">
        <f t="shared" si="337"/>
        <v>0</v>
      </c>
      <c r="BL881" s="14" t="s">
        <v>187</v>
      </c>
      <c r="BM881" s="139" t="s">
        <v>199</v>
      </c>
    </row>
    <row r="882" spans="2:65" s="1" customFormat="1" ht="24">
      <c r="B882" s="127"/>
      <c r="C882" s="128"/>
      <c r="D882" s="128" t="s">
        <v>147</v>
      </c>
      <c r="E882" s="129"/>
      <c r="F882" s="158" t="s">
        <v>1228</v>
      </c>
      <c r="G882" s="159" t="s">
        <v>343</v>
      </c>
      <c r="H882" s="132">
        <v>8</v>
      </c>
      <c r="I882" s="133"/>
      <c r="J882" s="133"/>
      <c r="K882" s="133">
        <f t="shared" si="325"/>
        <v>0</v>
      </c>
      <c r="L882" s="130" t="s">
        <v>1</v>
      </c>
      <c r="M882" s="26"/>
      <c r="N882" s="134" t="s">
        <v>1</v>
      </c>
      <c r="O882" s="135" t="s">
        <v>39</v>
      </c>
      <c r="P882" s="136">
        <f t="shared" si="326"/>
        <v>0</v>
      </c>
      <c r="Q882" s="136">
        <f t="shared" si="327"/>
        <v>0</v>
      </c>
      <c r="R882" s="136">
        <f t="shared" si="328"/>
        <v>0</v>
      </c>
      <c r="S882" s="137">
        <v>0</v>
      </c>
      <c r="T882" s="137">
        <f t="shared" si="329"/>
        <v>0</v>
      </c>
      <c r="U882" s="137">
        <v>0</v>
      </c>
      <c r="V882" s="137">
        <f t="shared" si="330"/>
        <v>0</v>
      </c>
      <c r="W882" s="137">
        <v>0</v>
      </c>
      <c r="X882" s="137">
        <f t="shared" si="331"/>
        <v>0</v>
      </c>
      <c r="Y882" s="138" t="s">
        <v>1</v>
      </c>
      <c r="AR882" s="139" t="s">
        <v>187</v>
      </c>
      <c r="AT882" s="139" t="s">
        <v>147</v>
      </c>
      <c r="AU882" s="139" t="s">
        <v>84</v>
      </c>
      <c r="AY882" s="14" t="s">
        <v>145</v>
      </c>
      <c r="BE882" s="140">
        <f t="shared" si="332"/>
        <v>0</v>
      </c>
      <c r="BF882" s="140">
        <f t="shared" si="333"/>
        <v>0</v>
      </c>
      <c r="BG882" s="140">
        <f t="shared" si="334"/>
        <v>0</v>
      </c>
      <c r="BH882" s="140">
        <f t="shared" si="335"/>
        <v>0</v>
      </c>
      <c r="BI882" s="140">
        <f t="shared" si="336"/>
        <v>0</v>
      </c>
      <c r="BJ882" s="14" t="s">
        <v>84</v>
      </c>
      <c r="BK882" s="140">
        <f t="shared" si="337"/>
        <v>0</v>
      </c>
      <c r="BL882" s="14" t="s">
        <v>187</v>
      </c>
      <c r="BM882" s="139" t="s">
        <v>199</v>
      </c>
    </row>
    <row r="883" spans="2:65" s="1" customFormat="1" ht="24">
      <c r="B883" s="127"/>
      <c r="C883" s="128"/>
      <c r="D883" s="128" t="s">
        <v>147</v>
      </c>
      <c r="E883" s="129"/>
      <c r="F883" s="158" t="s">
        <v>1229</v>
      </c>
      <c r="G883" s="131" t="s">
        <v>343</v>
      </c>
      <c r="H883" s="132">
        <v>8</v>
      </c>
      <c r="I883" s="133"/>
      <c r="J883" s="133"/>
      <c r="K883" s="133">
        <f t="shared" si="325"/>
        <v>0</v>
      </c>
      <c r="L883" s="130" t="s">
        <v>1</v>
      </c>
      <c r="M883" s="26"/>
      <c r="N883" s="134" t="s">
        <v>1</v>
      </c>
      <c r="O883" s="135" t="s">
        <v>39</v>
      </c>
      <c r="P883" s="136">
        <f t="shared" si="326"/>
        <v>0</v>
      </c>
      <c r="Q883" s="136">
        <f t="shared" si="327"/>
        <v>0</v>
      </c>
      <c r="R883" s="136">
        <f t="shared" si="328"/>
        <v>0</v>
      </c>
      <c r="S883" s="137">
        <v>0</v>
      </c>
      <c r="T883" s="137">
        <f t="shared" si="329"/>
        <v>0</v>
      </c>
      <c r="U883" s="137">
        <v>0</v>
      </c>
      <c r="V883" s="137">
        <f t="shared" si="330"/>
        <v>0</v>
      </c>
      <c r="W883" s="137">
        <v>0</v>
      </c>
      <c r="X883" s="137">
        <f t="shared" si="331"/>
        <v>0</v>
      </c>
      <c r="Y883" s="138" t="s">
        <v>1</v>
      </c>
      <c r="AR883" s="139" t="s">
        <v>187</v>
      </c>
      <c r="AT883" s="139" t="s">
        <v>147</v>
      </c>
      <c r="AU883" s="139" t="s">
        <v>84</v>
      </c>
      <c r="AY883" s="14" t="s">
        <v>145</v>
      </c>
      <c r="BE883" s="140">
        <f t="shared" si="332"/>
        <v>0</v>
      </c>
      <c r="BF883" s="140">
        <f t="shared" si="333"/>
        <v>0</v>
      </c>
      <c r="BG883" s="140">
        <f t="shared" si="334"/>
        <v>0</v>
      </c>
      <c r="BH883" s="140">
        <f t="shared" si="335"/>
        <v>0</v>
      </c>
      <c r="BI883" s="140">
        <f t="shared" si="336"/>
        <v>0</v>
      </c>
      <c r="BJ883" s="14" t="s">
        <v>84</v>
      </c>
      <c r="BK883" s="140">
        <f t="shared" si="337"/>
        <v>0</v>
      </c>
      <c r="BL883" s="14" t="s">
        <v>187</v>
      </c>
      <c r="BM883" s="139" t="s">
        <v>199</v>
      </c>
    </row>
    <row r="884" spans="2:65" s="1" customFormat="1" ht="24">
      <c r="B884" s="127"/>
      <c r="C884" s="128"/>
      <c r="D884" s="128" t="s">
        <v>147</v>
      </c>
      <c r="E884" s="129"/>
      <c r="F884" s="158" t="s">
        <v>1191</v>
      </c>
      <c r="G884" s="131" t="s">
        <v>343</v>
      </c>
      <c r="H884" s="132">
        <v>8</v>
      </c>
      <c r="I884" s="133"/>
      <c r="J884" s="133"/>
      <c r="K884" s="133">
        <f t="shared" si="325"/>
        <v>0</v>
      </c>
      <c r="L884" s="130" t="s">
        <v>1</v>
      </c>
      <c r="M884" s="26"/>
      <c r="N884" s="134" t="s">
        <v>1</v>
      </c>
      <c r="O884" s="135" t="s">
        <v>39</v>
      </c>
      <c r="P884" s="136">
        <f t="shared" si="326"/>
        <v>0</v>
      </c>
      <c r="Q884" s="136">
        <f t="shared" si="327"/>
        <v>0</v>
      </c>
      <c r="R884" s="136">
        <f t="shared" si="328"/>
        <v>0</v>
      </c>
      <c r="S884" s="137">
        <v>0</v>
      </c>
      <c r="T884" s="137">
        <f t="shared" si="329"/>
        <v>0</v>
      </c>
      <c r="U884" s="137">
        <v>0</v>
      </c>
      <c r="V884" s="137">
        <f t="shared" si="330"/>
        <v>0</v>
      </c>
      <c r="W884" s="137">
        <v>0</v>
      </c>
      <c r="X884" s="137">
        <f t="shared" si="331"/>
        <v>0</v>
      </c>
      <c r="Y884" s="138" t="s">
        <v>1</v>
      </c>
      <c r="AR884" s="139" t="s">
        <v>187</v>
      </c>
      <c r="AT884" s="139" t="s">
        <v>147</v>
      </c>
      <c r="AU884" s="139" t="s">
        <v>84</v>
      </c>
      <c r="AY884" s="14" t="s">
        <v>145</v>
      </c>
      <c r="BE884" s="140">
        <f t="shared" si="332"/>
        <v>0</v>
      </c>
      <c r="BF884" s="140">
        <f t="shared" si="333"/>
        <v>0</v>
      </c>
      <c r="BG884" s="140">
        <f t="shared" si="334"/>
        <v>0</v>
      </c>
      <c r="BH884" s="140">
        <f t="shared" si="335"/>
        <v>0</v>
      </c>
      <c r="BI884" s="140">
        <f t="shared" si="336"/>
        <v>0</v>
      </c>
      <c r="BJ884" s="14" t="s">
        <v>84</v>
      </c>
      <c r="BK884" s="140">
        <f t="shared" si="337"/>
        <v>0</v>
      </c>
      <c r="BL884" s="14" t="s">
        <v>187</v>
      </c>
      <c r="BM884" s="139" t="s">
        <v>199</v>
      </c>
    </row>
    <row r="885" spans="2:65" s="1" customFormat="1" ht="24">
      <c r="B885" s="127"/>
      <c r="C885" s="128"/>
      <c r="D885" s="128" t="s">
        <v>147</v>
      </c>
      <c r="E885" s="129"/>
      <c r="F885" s="158" t="s">
        <v>1193</v>
      </c>
      <c r="G885" s="131" t="s">
        <v>343</v>
      </c>
      <c r="H885" s="132">
        <v>2</v>
      </c>
      <c r="I885" s="133"/>
      <c r="J885" s="133"/>
      <c r="K885" s="133">
        <f t="shared" si="325"/>
        <v>0</v>
      </c>
      <c r="L885" s="130" t="s">
        <v>1</v>
      </c>
      <c r="M885" s="26"/>
      <c r="N885" s="134" t="s">
        <v>1</v>
      </c>
      <c r="O885" s="135" t="s">
        <v>39</v>
      </c>
      <c r="P885" s="136">
        <f t="shared" si="326"/>
        <v>0</v>
      </c>
      <c r="Q885" s="136">
        <f t="shared" si="327"/>
        <v>0</v>
      </c>
      <c r="R885" s="136">
        <f t="shared" si="328"/>
        <v>0</v>
      </c>
      <c r="S885" s="137">
        <v>0</v>
      </c>
      <c r="T885" s="137">
        <f t="shared" si="329"/>
        <v>0</v>
      </c>
      <c r="U885" s="137">
        <v>0</v>
      </c>
      <c r="V885" s="137">
        <f t="shared" si="330"/>
        <v>0</v>
      </c>
      <c r="W885" s="137">
        <v>0</v>
      </c>
      <c r="X885" s="137">
        <f t="shared" si="331"/>
        <v>0</v>
      </c>
      <c r="Y885" s="138" t="s">
        <v>1</v>
      </c>
      <c r="AR885" s="139" t="s">
        <v>187</v>
      </c>
      <c r="AT885" s="139" t="s">
        <v>147</v>
      </c>
      <c r="AU885" s="139" t="s">
        <v>84</v>
      </c>
      <c r="AY885" s="14" t="s">
        <v>145</v>
      </c>
      <c r="BE885" s="140">
        <f t="shared" si="332"/>
        <v>0</v>
      </c>
      <c r="BF885" s="140">
        <f t="shared" si="333"/>
        <v>0</v>
      </c>
      <c r="BG885" s="140">
        <f t="shared" si="334"/>
        <v>0</v>
      </c>
      <c r="BH885" s="140">
        <f t="shared" si="335"/>
        <v>0</v>
      </c>
      <c r="BI885" s="140">
        <f t="shared" si="336"/>
        <v>0</v>
      </c>
      <c r="BJ885" s="14" t="s">
        <v>84</v>
      </c>
      <c r="BK885" s="140">
        <f t="shared" si="337"/>
        <v>0</v>
      </c>
      <c r="BL885" s="14" t="s">
        <v>187</v>
      </c>
      <c r="BM885" s="139" t="s">
        <v>199</v>
      </c>
    </row>
    <row r="886" spans="2:65" s="1" customFormat="1" ht="12">
      <c r="B886" s="127"/>
      <c r="C886" s="128"/>
      <c r="D886" s="128" t="s">
        <v>147</v>
      </c>
      <c r="E886" s="129"/>
      <c r="F886" s="158" t="s">
        <v>1194</v>
      </c>
      <c r="G886" s="131" t="s">
        <v>343</v>
      </c>
      <c r="H886" s="132">
        <v>8</v>
      </c>
      <c r="I886" s="133"/>
      <c r="J886" s="133"/>
      <c r="K886" s="133">
        <f t="shared" si="325"/>
        <v>0</v>
      </c>
      <c r="L886" s="130" t="s">
        <v>1</v>
      </c>
      <c r="M886" s="26"/>
      <c r="N886" s="134" t="s">
        <v>1</v>
      </c>
      <c r="O886" s="135" t="s">
        <v>39</v>
      </c>
      <c r="P886" s="136">
        <f t="shared" si="326"/>
        <v>0</v>
      </c>
      <c r="Q886" s="136">
        <f t="shared" si="327"/>
        <v>0</v>
      </c>
      <c r="R886" s="136">
        <f t="shared" si="328"/>
        <v>0</v>
      </c>
      <c r="S886" s="137">
        <v>0</v>
      </c>
      <c r="T886" s="137">
        <f t="shared" si="329"/>
        <v>0</v>
      </c>
      <c r="U886" s="137">
        <v>0</v>
      </c>
      <c r="V886" s="137">
        <f t="shared" si="330"/>
        <v>0</v>
      </c>
      <c r="W886" s="137">
        <v>0</v>
      </c>
      <c r="X886" s="137">
        <f t="shared" si="331"/>
        <v>0</v>
      </c>
      <c r="Y886" s="138" t="s">
        <v>1</v>
      </c>
      <c r="AR886" s="139" t="s">
        <v>187</v>
      </c>
      <c r="AT886" s="139" t="s">
        <v>147</v>
      </c>
      <c r="AU886" s="139" t="s">
        <v>84</v>
      </c>
      <c r="AY886" s="14" t="s">
        <v>145</v>
      </c>
      <c r="BE886" s="140">
        <f t="shared" si="332"/>
        <v>0</v>
      </c>
      <c r="BF886" s="140">
        <f t="shared" si="333"/>
        <v>0</v>
      </c>
      <c r="BG886" s="140">
        <f t="shared" si="334"/>
        <v>0</v>
      </c>
      <c r="BH886" s="140">
        <f t="shared" si="335"/>
        <v>0</v>
      </c>
      <c r="BI886" s="140">
        <f t="shared" si="336"/>
        <v>0</v>
      </c>
      <c r="BJ886" s="14" t="s">
        <v>84</v>
      </c>
      <c r="BK886" s="140">
        <f t="shared" si="337"/>
        <v>0</v>
      </c>
      <c r="BL886" s="14" t="s">
        <v>187</v>
      </c>
      <c r="BM886" s="139" t="s">
        <v>199</v>
      </c>
    </row>
    <row r="887" spans="2:65" s="1" customFormat="1" ht="16.5" customHeight="1">
      <c r="B887" s="127"/>
      <c r="C887" s="128"/>
      <c r="D887" s="128" t="s">
        <v>147</v>
      </c>
      <c r="E887" s="129"/>
      <c r="F887" s="158" t="s">
        <v>1198</v>
      </c>
      <c r="G887" s="131" t="s">
        <v>343</v>
      </c>
      <c r="H887" s="132">
        <v>2</v>
      </c>
      <c r="I887" s="133"/>
      <c r="J887" s="133"/>
      <c r="K887" s="133">
        <f t="shared" si="325"/>
        <v>0</v>
      </c>
      <c r="L887" s="130" t="s">
        <v>1</v>
      </c>
      <c r="M887" s="26"/>
      <c r="N887" s="134" t="s">
        <v>1</v>
      </c>
      <c r="O887" s="135" t="s">
        <v>39</v>
      </c>
      <c r="P887" s="136">
        <f t="shared" si="326"/>
        <v>0</v>
      </c>
      <c r="Q887" s="136">
        <f t="shared" si="327"/>
        <v>0</v>
      </c>
      <c r="R887" s="136">
        <f t="shared" si="328"/>
        <v>0</v>
      </c>
      <c r="S887" s="137">
        <v>0</v>
      </c>
      <c r="T887" s="137">
        <f t="shared" si="329"/>
        <v>0</v>
      </c>
      <c r="U887" s="137">
        <v>0</v>
      </c>
      <c r="V887" s="137">
        <f t="shared" si="330"/>
        <v>0</v>
      </c>
      <c r="W887" s="137">
        <v>0</v>
      </c>
      <c r="X887" s="137">
        <f t="shared" si="331"/>
        <v>0</v>
      </c>
      <c r="Y887" s="138" t="s">
        <v>1</v>
      </c>
      <c r="AR887" s="139" t="s">
        <v>187</v>
      </c>
      <c r="AT887" s="139" t="s">
        <v>147</v>
      </c>
      <c r="AU887" s="139" t="s">
        <v>84</v>
      </c>
      <c r="AY887" s="14" t="s">
        <v>145</v>
      </c>
      <c r="BE887" s="140">
        <f t="shared" si="332"/>
        <v>0</v>
      </c>
      <c r="BF887" s="140">
        <f t="shared" si="333"/>
        <v>0</v>
      </c>
      <c r="BG887" s="140">
        <f t="shared" si="334"/>
        <v>0</v>
      </c>
      <c r="BH887" s="140">
        <f t="shared" si="335"/>
        <v>0</v>
      </c>
      <c r="BI887" s="140">
        <f t="shared" si="336"/>
        <v>0</v>
      </c>
      <c r="BJ887" s="14" t="s">
        <v>84</v>
      </c>
      <c r="BK887" s="140">
        <f t="shared" si="337"/>
        <v>0</v>
      </c>
      <c r="BL887" s="14" t="s">
        <v>187</v>
      </c>
      <c r="BM887" s="139" t="s">
        <v>199</v>
      </c>
    </row>
    <row r="888" spans="2:65" s="1" customFormat="1" ht="16.5" customHeight="1">
      <c r="B888" s="127"/>
      <c r="C888" s="128"/>
      <c r="D888" s="128" t="s">
        <v>147</v>
      </c>
      <c r="E888" s="129"/>
      <c r="F888" s="158" t="s">
        <v>1202</v>
      </c>
      <c r="G888" s="159" t="s">
        <v>1002</v>
      </c>
      <c r="H888" s="132">
        <v>2</v>
      </c>
      <c r="I888" s="133"/>
      <c r="J888" s="133"/>
      <c r="K888" s="133">
        <f t="shared" si="325"/>
        <v>0</v>
      </c>
      <c r="L888" s="130" t="s">
        <v>1</v>
      </c>
      <c r="M888" s="26"/>
      <c r="N888" s="134" t="s">
        <v>1</v>
      </c>
      <c r="O888" s="135" t="s">
        <v>39</v>
      </c>
      <c r="P888" s="136">
        <f t="shared" si="326"/>
        <v>0</v>
      </c>
      <c r="Q888" s="136">
        <f t="shared" si="327"/>
        <v>0</v>
      </c>
      <c r="R888" s="136">
        <f t="shared" si="328"/>
        <v>0</v>
      </c>
      <c r="S888" s="137">
        <v>0</v>
      </c>
      <c r="T888" s="137">
        <f t="shared" si="329"/>
        <v>0</v>
      </c>
      <c r="U888" s="137">
        <v>0</v>
      </c>
      <c r="V888" s="137">
        <f t="shared" si="330"/>
        <v>0</v>
      </c>
      <c r="W888" s="137">
        <v>0</v>
      </c>
      <c r="X888" s="137">
        <f t="shared" si="331"/>
        <v>0</v>
      </c>
      <c r="Y888" s="138" t="s">
        <v>1</v>
      </c>
      <c r="AR888" s="139" t="s">
        <v>187</v>
      </c>
      <c r="AT888" s="139" t="s">
        <v>147</v>
      </c>
      <c r="AU888" s="139" t="s">
        <v>84</v>
      </c>
      <c r="AY888" s="14" t="s">
        <v>145</v>
      </c>
      <c r="BE888" s="140">
        <f t="shared" si="332"/>
        <v>0</v>
      </c>
      <c r="BF888" s="140">
        <f t="shared" si="333"/>
        <v>0</v>
      </c>
      <c r="BG888" s="140">
        <f t="shared" si="334"/>
        <v>0</v>
      </c>
      <c r="BH888" s="140">
        <f t="shared" si="335"/>
        <v>0</v>
      </c>
      <c r="BI888" s="140">
        <f t="shared" si="336"/>
        <v>0</v>
      </c>
      <c r="BJ888" s="14" t="s">
        <v>84</v>
      </c>
      <c r="BK888" s="140">
        <f t="shared" si="337"/>
        <v>0</v>
      </c>
      <c r="BL888" s="14" t="s">
        <v>187</v>
      </c>
      <c r="BM888" s="139" t="s">
        <v>199</v>
      </c>
    </row>
    <row r="889" spans="2:65" s="1" customFormat="1" ht="16.5" customHeight="1">
      <c r="B889" s="127"/>
      <c r="C889" s="128"/>
      <c r="D889" s="128" t="s">
        <v>147</v>
      </c>
      <c r="E889" s="129"/>
      <c r="F889" s="158" t="s">
        <v>1230</v>
      </c>
      <c r="G889" s="131" t="s">
        <v>343</v>
      </c>
      <c r="H889" s="132">
        <v>2</v>
      </c>
      <c r="I889" s="133"/>
      <c r="J889" s="133"/>
      <c r="K889" s="133">
        <f t="shared" si="325"/>
        <v>0</v>
      </c>
      <c r="L889" s="130" t="s">
        <v>1</v>
      </c>
      <c r="M889" s="26"/>
      <c r="N889" s="134" t="s">
        <v>1</v>
      </c>
      <c r="O889" s="135" t="s">
        <v>39</v>
      </c>
      <c r="P889" s="136">
        <f t="shared" si="326"/>
        <v>0</v>
      </c>
      <c r="Q889" s="136">
        <f t="shared" si="327"/>
        <v>0</v>
      </c>
      <c r="R889" s="136">
        <f t="shared" si="328"/>
        <v>0</v>
      </c>
      <c r="S889" s="137">
        <v>0</v>
      </c>
      <c r="T889" s="137">
        <f t="shared" si="329"/>
        <v>0</v>
      </c>
      <c r="U889" s="137">
        <v>0</v>
      </c>
      <c r="V889" s="137">
        <f t="shared" si="330"/>
        <v>0</v>
      </c>
      <c r="W889" s="137">
        <v>0</v>
      </c>
      <c r="X889" s="137">
        <f t="shared" si="331"/>
        <v>0</v>
      </c>
      <c r="Y889" s="138" t="s">
        <v>1</v>
      </c>
      <c r="AR889" s="139" t="s">
        <v>187</v>
      </c>
      <c r="AT889" s="139" t="s">
        <v>147</v>
      </c>
      <c r="AU889" s="139" t="s">
        <v>84</v>
      </c>
      <c r="AY889" s="14" t="s">
        <v>145</v>
      </c>
      <c r="BE889" s="140">
        <f t="shared" si="332"/>
        <v>0</v>
      </c>
      <c r="BF889" s="140">
        <f t="shared" si="333"/>
        <v>0</v>
      </c>
      <c r="BG889" s="140">
        <f t="shared" si="334"/>
        <v>0</v>
      </c>
      <c r="BH889" s="140">
        <f t="shared" si="335"/>
        <v>0</v>
      </c>
      <c r="BI889" s="140">
        <f t="shared" si="336"/>
        <v>0</v>
      </c>
      <c r="BJ889" s="14" t="s">
        <v>84</v>
      </c>
      <c r="BK889" s="140">
        <f t="shared" si="337"/>
        <v>0</v>
      </c>
      <c r="BL889" s="14" t="s">
        <v>187</v>
      </c>
      <c r="BM889" s="139" t="s">
        <v>199</v>
      </c>
    </row>
    <row r="890" spans="2:65" s="1" customFormat="1" ht="24">
      <c r="B890" s="127"/>
      <c r="C890" s="128"/>
      <c r="D890" s="128" t="s">
        <v>147</v>
      </c>
      <c r="E890" s="129"/>
      <c r="F890" s="158" t="s">
        <v>1231</v>
      </c>
      <c r="G890" s="159" t="s">
        <v>343</v>
      </c>
      <c r="H890" s="132">
        <v>4</v>
      </c>
      <c r="I890" s="133"/>
      <c r="J890" s="133"/>
      <c r="K890" s="133">
        <f t="shared" si="325"/>
        <v>0</v>
      </c>
      <c r="L890" s="130" t="s">
        <v>1</v>
      </c>
      <c r="M890" s="26"/>
      <c r="N890" s="134" t="s">
        <v>1</v>
      </c>
      <c r="O890" s="135" t="s">
        <v>39</v>
      </c>
      <c r="P890" s="136">
        <f t="shared" si="326"/>
        <v>0</v>
      </c>
      <c r="Q890" s="136">
        <f t="shared" si="327"/>
        <v>0</v>
      </c>
      <c r="R890" s="136">
        <f t="shared" si="328"/>
        <v>0</v>
      </c>
      <c r="S890" s="137">
        <v>0</v>
      </c>
      <c r="T890" s="137">
        <f t="shared" si="329"/>
        <v>0</v>
      </c>
      <c r="U890" s="137">
        <v>0</v>
      </c>
      <c r="V890" s="137">
        <f t="shared" si="330"/>
        <v>0</v>
      </c>
      <c r="W890" s="137">
        <v>0</v>
      </c>
      <c r="X890" s="137">
        <f t="shared" si="331"/>
        <v>0</v>
      </c>
      <c r="Y890" s="138" t="s">
        <v>1</v>
      </c>
      <c r="AR890" s="139" t="s">
        <v>187</v>
      </c>
      <c r="AT890" s="139" t="s">
        <v>147</v>
      </c>
      <c r="AU890" s="139" t="s">
        <v>84</v>
      </c>
      <c r="AY890" s="14" t="s">
        <v>145</v>
      </c>
      <c r="BE890" s="140">
        <f t="shared" si="332"/>
        <v>0</v>
      </c>
      <c r="BF890" s="140">
        <f t="shared" si="333"/>
        <v>0</v>
      </c>
      <c r="BG890" s="140">
        <f t="shared" si="334"/>
        <v>0</v>
      </c>
      <c r="BH890" s="140">
        <f t="shared" si="335"/>
        <v>0</v>
      </c>
      <c r="BI890" s="140">
        <f t="shared" si="336"/>
        <v>0</v>
      </c>
      <c r="BJ890" s="14" t="s">
        <v>84</v>
      </c>
      <c r="BK890" s="140">
        <f t="shared" si="337"/>
        <v>0</v>
      </c>
      <c r="BL890" s="14" t="s">
        <v>187</v>
      </c>
      <c r="BM890" s="139" t="s">
        <v>199</v>
      </c>
    </row>
    <row r="891" spans="2:65" s="1" customFormat="1" ht="24">
      <c r="B891" s="127"/>
      <c r="C891" s="128"/>
      <c r="D891" s="128" t="s">
        <v>147</v>
      </c>
      <c r="E891" s="129"/>
      <c r="F891" s="158" t="s">
        <v>1191</v>
      </c>
      <c r="G891" s="159" t="s">
        <v>343</v>
      </c>
      <c r="H891" s="132">
        <v>2</v>
      </c>
      <c r="I891" s="133"/>
      <c r="J891" s="133"/>
      <c r="K891" s="133">
        <f t="shared" si="325"/>
        <v>0</v>
      </c>
      <c r="L891" s="130" t="s">
        <v>1</v>
      </c>
      <c r="M891" s="26"/>
      <c r="N891" s="134" t="s">
        <v>1</v>
      </c>
      <c r="O891" s="135" t="s">
        <v>39</v>
      </c>
      <c r="P891" s="136">
        <f t="shared" si="326"/>
        <v>0</v>
      </c>
      <c r="Q891" s="136">
        <f t="shared" si="327"/>
        <v>0</v>
      </c>
      <c r="R891" s="136">
        <f t="shared" si="328"/>
        <v>0</v>
      </c>
      <c r="S891" s="137">
        <v>0</v>
      </c>
      <c r="T891" s="137">
        <f t="shared" si="329"/>
        <v>0</v>
      </c>
      <c r="U891" s="137">
        <v>0</v>
      </c>
      <c r="V891" s="137">
        <f t="shared" si="330"/>
        <v>0</v>
      </c>
      <c r="W891" s="137">
        <v>0</v>
      </c>
      <c r="X891" s="137">
        <f t="shared" si="331"/>
        <v>0</v>
      </c>
      <c r="Y891" s="138" t="s">
        <v>1</v>
      </c>
      <c r="AR891" s="139" t="s">
        <v>187</v>
      </c>
      <c r="AT891" s="139" t="s">
        <v>147</v>
      </c>
      <c r="AU891" s="139" t="s">
        <v>84</v>
      </c>
      <c r="AY891" s="14" t="s">
        <v>145</v>
      </c>
      <c r="BE891" s="140">
        <f t="shared" si="332"/>
        <v>0</v>
      </c>
      <c r="BF891" s="140">
        <f t="shared" si="333"/>
        <v>0</v>
      </c>
      <c r="BG891" s="140">
        <f t="shared" si="334"/>
        <v>0</v>
      </c>
      <c r="BH891" s="140">
        <f t="shared" si="335"/>
        <v>0</v>
      </c>
      <c r="BI891" s="140">
        <f t="shared" si="336"/>
        <v>0</v>
      </c>
      <c r="BJ891" s="14" t="s">
        <v>84</v>
      </c>
      <c r="BK891" s="140">
        <f t="shared" si="337"/>
        <v>0</v>
      </c>
      <c r="BL891" s="14" t="s">
        <v>187</v>
      </c>
      <c r="BM891" s="139" t="s">
        <v>199</v>
      </c>
    </row>
    <row r="892" spans="2:65" s="1" customFormat="1" ht="24">
      <c r="B892" s="127"/>
      <c r="C892" s="128"/>
      <c r="D892" s="128" t="s">
        <v>147</v>
      </c>
      <c r="E892" s="129"/>
      <c r="F892" s="158" t="s">
        <v>1193</v>
      </c>
      <c r="G892" s="131" t="s">
        <v>343</v>
      </c>
      <c r="H892" s="132">
        <v>2</v>
      </c>
      <c r="I892" s="133"/>
      <c r="J892" s="133"/>
      <c r="K892" s="133">
        <f t="shared" si="325"/>
        <v>0</v>
      </c>
      <c r="L892" s="130" t="s">
        <v>1</v>
      </c>
      <c r="M892" s="26"/>
      <c r="N892" s="134" t="s">
        <v>1</v>
      </c>
      <c r="O892" s="135" t="s">
        <v>39</v>
      </c>
      <c r="P892" s="136">
        <f t="shared" si="326"/>
        <v>0</v>
      </c>
      <c r="Q892" s="136">
        <f t="shared" si="327"/>
        <v>0</v>
      </c>
      <c r="R892" s="136">
        <f t="shared" si="328"/>
        <v>0</v>
      </c>
      <c r="S892" s="137">
        <v>0</v>
      </c>
      <c r="T892" s="137">
        <f t="shared" si="329"/>
        <v>0</v>
      </c>
      <c r="U892" s="137">
        <v>0</v>
      </c>
      <c r="V892" s="137">
        <f t="shared" si="330"/>
        <v>0</v>
      </c>
      <c r="W892" s="137">
        <v>0</v>
      </c>
      <c r="X892" s="137">
        <f t="shared" si="331"/>
        <v>0</v>
      </c>
      <c r="Y892" s="138" t="s">
        <v>1</v>
      </c>
      <c r="AR892" s="139" t="s">
        <v>187</v>
      </c>
      <c r="AT892" s="139" t="s">
        <v>147</v>
      </c>
      <c r="AU892" s="139" t="s">
        <v>84</v>
      </c>
      <c r="AY892" s="14" t="s">
        <v>145</v>
      </c>
      <c r="BE892" s="140">
        <f t="shared" si="332"/>
        <v>0</v>
      </c>
      <c r="BF892" s="140">
        <f t="shared" si="333"/>
        <v>0</v>
      </c>
      <c r="BG892" s="140">
        <f t="shared" si="334"/>
        <v>0</v>
      </c>
      <c r="BH892" s="140">
        <f t="shared" si="335"/>
        <v>0</v>
      </c>
      <c r="BI892" s="140">
        <f t="shared" si="336"/>
        <v>0</v>
      </c>
      <c r="BJ892" s="14" t="s">
        <v>84</v>
      </c>
      <c r="BK892" s="140">
        <f t="shared" si="337"/>
        <v>0</v>
      </c>
      <c r="BL892" s="14" t="s">
        <v>187</v>
      </c>
      <c r="BM892" s="139" t="s">
        <v>199</v>
      </c>
    </row>
    <row r="893" spans="2:65" s="1" customFormat="1" ht="16.5" customHeight="1">
      <c r="B893" s="127"/>
      <c r="C893" s="128"/>
      <c r="D893" s="128" t="s">
        <v>147</v>
      </c>
      <c r="E893" s="129"/>
      <c r="F893" s="158" t="s">
        <v>1194</v>
      </c>
      <c r="G893" s="131" t="s">
        <v>343</v>
      </c>
      <c r="H893" s="132">
        <v>16</v>
      </c>
      <c r="I893" s="133"/>
      <c r="J893" s="133"/>
      <c r="K893" s="133">
        <f t="shared" si="325"/>
        <v>0</v>
      </c>
      <c r="L893" s="130" t="s">
        <v>1</v>
      </c>
      <c r="M893" s="26"/>
      <c r="N893" s="134" t="s">
        <v>1</v>
      </c>
      <c r="O893" s="135" t="s">
        <v>39</v>
      </c>
      <c r="P893" s="136">
        <f t="shared" si="326"/>
        <v>0</v>
      </c>
      <c r="Q893" s="136">
        <f t="shared" si="327"/>
        <v>0</v>
      </c>
      <c r="R893" s="136">
        <f t="shared" si="328"/>
        <v>0</v>
      </c>
      <c r="S893" s="137">
        <v>0</v>
      </c>
      <c r="T893" s="137">
        <f t="shared" si="329"/>
        <v>0</v>
      </c>
      <c r="U893" s="137">
        <v>0</v>
      </c>
      <c r="V893" s="137">
        <f t="shared" si="330"/>
        <v>0</v>
      </c>
      <c r="W893" s="137">
        <v>0</v>
      </c>
      <c r="X893" s="137">
        <f t="shared" si="331"/>
        <v>0</v>
      </c>
      <c r="Y893" s="138" t="s">
        <v>1</v>
      </c>
      <c r="AR893" s="139" t="s">
        <v>187</v>
      </c>
      <c r="AT893" s="139" t="s">
        <v>147</v>
      </c>
      <c r="AU893" s="139" t="s">
        <v>84</v>
      </c>
      <c r="AY893" s="14" t="s">
        <v>145</v>
      </c>
      <c r="BE893" s="140">
        <f t="shared" si="332"/>
        <v>0</v>
      </c>
      <c r="BF893" s="140">
        <f t="shared" si="333"/>
        <v>0</v>
      </c>
      <c r="BG893" s="140">
        <f t="shared" si="334"/>
        <v>0</v>
      </c>
      <c r="BH893" s="140">
        <f t="shared" si="335"/>
        <v>0</v>
      </c>
      <c r="BI893" s="140">
        <f t="shared" si="336"/>
        <v>0</v>
      </c>
      <c r="BJ893" s="14" t="s">
        <v>84</v>
      </c>
      <c r="BK893" s="140">
        <f t="shared" si="337"/>
        <v>0</v>
      </c>
      <c r="BL893" s="14" t="s">
        <v>187</v>
      </c>
      <c r="BM893" s="139" t="s">
        <v>199</v>
      </c>
    </row>
    <row r="894" spans="2:65" s="1" customFormat="1" ht="16.5" customHeight="1">
      <c r="B894" s="127"/>
      <c r="C894" s="128"/>
      <c r="D894" s="128" t="s">
        <v>147</v>
      </c>
      <c r="E894" s="129"/>
      <c r="F894" s="158" t="s">
        <v>1198</v>
      </c>
      <c r="G894" s="131" t="s">
        <v>343</v>
      </c>
      <c r="H894" s="132">
        <v>8</v>
      </c>
      <c r="I894" s="133"/>
      <c r="J894" s="133"/>
      <c r="K894" s="133">
        <f t="shared" si="325"/>
        <v>0</v>
      </c>
      <c r="L894" s="130" t="s">
        <v>1</v>
      </c>
      <c r="M894" s="26"/>
      <c r="N894" s="134" t="s">
        <v>1</v>
      </c>
      <c r="O894" s="135" t="s">
        <v>39</v>
      </c>
      <c r="P894" s="136">
        <f t="shared" si="326"/>
        <v>0</v>
      </c>
      <c r="Q894" s="136">
        <f t="shared" si="327"/>
        <v>0</v>
      </c>
      <c r="R894" s="136">
        <f t="shared" si="328"/>
        <v>0</v>
      </c>
      <c r="S894" s="137">
        <v>0</v>
      </c>
      <c r="T894" s="137">
        <f t="shared" si="329"/>
        <v>0</v>
      </c>
      <c r="U894" s="137">
        <v>0</v>
      </c>
      <c r="V894" s="137">
        <f t="shared" si="330"/>
        <v>0</v>
      </c>
      <c r="W894" s="137">
        <v>0</v>
      </c>
      <c r="X894" s="137">
        <f t="shared" si="331"/>
        <v>0</v>
      </c>
      <c r="Y894" s="138" t="s">
        <v>1</v>
      </c>
      <c r="AR894" s="139" t="s">
        <v>187</v>
      </c>
      <c r="AT894" s="139" t="s">
        <v>147</v>
      </c>
      <c r="AU894" s="139" t="s">
        <v>84</v>
      </c>
      <c r="AY894" s="14" t="s">
        <v>145</v>
      </c>
      <c r="BE894" s="140">
        <f t="shared" si="332"/>
        <v>0</v>
      </c>
      <c r="BF894" s="140">
        <f t="shared" si="333"/>
        <v>0</v>
      </c>
      <c r="BG894" s="140">
        <f t="shared" si="334"/>
        <v>0</v>
      </c>
      <c r="BH894" s="140">
        <f t="shared" si="335"/>
        <v>0</v>
      </c>
      <c r="BI894" s="140">
        <f t="shared" si="336"/>
        <v>0</v>
      </c>
      <c r="BJ894" s="14" t="s">
        <v>84</v>
      </c>
      <c r="BK894" s="140">
        <f t="shared" si="337"/>
        <v>0</v>
      </c>
      <c r="BL894" s="14" t="s">
        <v>187</v>
      </c>
      <c r="BM894" s="139" t="s">
        <v>199</v>
      </c>
    </row>
    <row r="895" spans="2:65" s="1" customFormat="1" ht="17.25" customHeight="1">
      <c r="B895" s="127"/>
      <c r="C895" s="128"/>
      <c r="D895" s="128" t="s">
        <v>147</v>
      </c>
      <c r="E895" s="129"/>
      <c r="F895" s="158" t="s">
        <v>1202</v>
      </c>
      <c r="G895" s="159" t="s">
        <v>1002</v>
      </c>
      <c r="H895" s="132">
        <v>1</v>
      </c>
      <c r="I895" s="133"/>
      <c r="J895" s="133"/>
      <c r="K895" s="133">
        <f t="shared" si="325"/>
        <v>0</v>
      </c>
      <c r="L895" s="130" t="s">
        <v>1</v>
      </c>
      <c r="M895" s="26"/>
      <c r="N895" s="134" t="s">
        <v>1</v>
      </c>
      <c r="O895" s="135" t="s">
        <v>39</v>
      </c>
      <c r="P895" s="136">
        <f t="shared" si="326"/>
        <v>0</v>
      </c>
      <c r="Q895" s="136">
        <f t="shared" si="327"/>
        <v>0</v>
      </c>
      <c r="R895" s="136">
        <f t="shared" si="328"/>
        <v>0</v>
      </c>
      <c r="S895" s="137">
        <v>0</v>
      </c>
      <c r="T895" s="137">
        <f t="shared" si="329"/>
        <v>0</v>
      </c>
      <c r="U895" s="137">
        <v>0</v>
      </c>
      <c r="V895" s="137">
        <f t="shared" si="330"/>
        <v>0</v>
      </c>
      <c r="W895" s="137">
        <v>0</v>
      </c>
      <c r="X895" s="137">
        <f t="shared" si="331"/>
        <v>0</v>
      </c>
      <c r="Y895" s="138" t="s">
        <v>1</v>
      </c>
      <c r="AR895" s="139" t="s">
        <v>187</v>
      </c>
      <c r="AT895" s="139" t="s">
        <v>147</v>
      </c>
      <c r="AU895" s="139" t="s">
        <v>84</v>
      </c>
      <c r="AY895" s="14" t="s">
        <v>145</v>
      </c>
      <c r="BE895" s="140">
        <f t="shared" si="332"/>
        <v>0</v>
      </c>
      <c r="BF895" s="140">
        <f t="shared" si="333"/>
        <v>0</v>
      </c>
      <c r="BG895" s="140">
        <f t="shared" si="334"/>
        <v>0</v>
      </c>
      <c r="BH895" s="140">
        <f t="shared" si="335"/>
        <v>0</v>
      </c>
      <c r="BI895" s="140">
        <f t="shared" si="336"/>
        <v>0</v>
      </c>
      <c r="BJ895" s="14" t="s">
        <v>84</v>
      </c>
      <c r="BK895" s="140">
        <f t="shared" si="337"/>
        <v>0</v>
      </c>
      <c r="BL895" s="14" t="s">
        <v>187</v>
      </c>
      <c r="BM895" s="139" t="s">
        <v>199</v>
      </c>
    </row>
    <row r="896" spans="2:65" s="1" customFormat="1" ht="12">
      <c r="B896" s="127"/>
      <c r="C896" s="151"/>
      <c r="D896" s="151"/>
      <c r="E896" s="152"/>
      <c r="F896" s="153" t="s">
        <v>1057</v>
      </c>
      <c r="G896" s="154"/>
      <c r="H896" s="155"/>
      <c r="I896" s="156"/>
      <c r="J896" s="156"/>
      <c r="K896" s="156"/>
      <c r="L896" s="153"/>
      <c r="M896" s="26"/>
      <c r="N896" s="134" t="s">
        <v>1</v>
      </c>
      <c r="O896" s="135" t="s">
        <v>39</v>
      </c>
      <c r="P896" s="136">
        <f t="shared" si="326"/>
        <v>0</v>
      </c>
      <c r="Q896" s="136">
        <f t="shared" si="327"/>
        <v>0</v>
      </c>
      <c r="R896" s="136">
        <f t="shared" si="328"/>
        <v>0</v>
      </c>
      <c r="S896" s="137">
        <v>0</v>
      </c>
      <c r="T896" s="137">
        <f t="shared" si="329"/>
        <v>0</v>
      </c>
      <c r="U896" s="137">
        <v>0</v>
      </c>
      <c r="V896" s="137">
        <f t="shared" si="330"/>
        <v>0</v>
      </c>
      <c r="W896" s="137">
        <v>0</v>
      </c>
      <c r="X896" s="137">
        <f t="shared" si="331"/>
        <v>0</v>
      </c>
      <c r="Y896" s="138" t="s">
        <v>1</v>
      </c>
      <c r="AR896" s="139" t="s">
        <v>149</v>
      </c>
      <c r="AT896" s="139" t="s">
        <v>147</v>
      </c>
      <c r="AU896" s="139" t="s">
        <v>84</v>
      </c>
      <c r="AY896" s="14" t="s">
        <v>145</v>
      </c>
      <c r="BE896" s="140">
        <f t="shared" si="332"/>
        <v>0</v>
      </c>
      <c r="BF896" s="140">
        <f t="shared" si="333"/>
        <v>0</v>
      </c>
      <c r="BG896" s="140">
        <f t="shared" si="334"/>
        <v>0</v>
      </c>
      <c r="BH896" s="140">
        <f t="shared" si="335"/>
        <v>0</v>
      </c>
      <c r="BI896" s="140">
        <f t="shared" si="336"/>
        <v>0</v>
      </c>
      <c r="BJ896" s="14" t="s">
        <v>84</v>
      </c>
      <c r="BK896" s="140">
        <f t="shared" si="337"/>
        <v>0</v>
      </c>
      <c r="BL896" s="14" t="s">
        <v>149</v>
      </c>
      <c r="BM896" s="139" t="s">
        <v>169</v>
      </c>
    </row>
    <row r="897" spans="2:65" s="1" customFormat="1" ht="16.5" customHeight="1">
      <c r="B897" s="127"/>
      <c r="C897" s="128"/>
      <c r="D897" s="128" t="s">
        <v>147</v>
      </c>
      <c r="E897" s="129"/>
      <c r="F897" s="158" t="s">
        <v>1232</v>
      </c>
      <c r="G897" s="159" t="s">
        <v>348</v>
      </c>
      <c r="H897" s="132">
        <v>1</v>
      </c>
      <c r="I897" s="133"/>
      <c r="J897" s="133"/>
      <c r="K897" s="133">
        <f aca="true" t="shared" si="338" ref="K897:K900">ROUND(P897*H897,2)</f>
        <v>0</v>
      </c>
      <c r="L897" s="130" t="s">
        <v>1</v>
      </c>
      <c r="M897" s="26"/>
      <c r="N897" s="134" t="s">
        <v>1</v>
      </c>
      <c r="O897" s="135" t="s">
        <v>39</v>
      </c>
      <c r="P897" s="136">
        <f t="shared" si="326"/>
        <v>0</v>
      </c>
      <c r="Q897" s="136">
        <f t="shared" si="327"/>
        <v>0</v>
      </c>
      <c r="R897" s="136">
        <f t="shared" si="328"/>
        <v>0</v>
      </c>
      <c r="S897" s="137">
        <v>0</v>
      </c>
      <c r="T897" s="137">
        <f t="shared" si="329"/>
        <v>0</v>
      </c>
      <c r="U897" s="137">
        <v>0</v>
      </c>
      <c r="V897" s="137">
        <f t="shared" si="330"/>
        <v>0</v>
      </c>
      <c r="W897" s="137">
        <v>0</v>
      </c>
      <c r="X897" s="137">
        <f t="shared" si="331"/>
        <v>0</v>
      </c>
      <c r="Y897" s="138" t="s">
        <v>1</v>
      </c>
      <c r="AR897" s="139" t="s">
        <v>187</v>
      </c>
      <c r="AT897" s="139" t="s">
        <v>147</v>
      </c>
      <c r="AU897" s="139" t="s">
        <v>84</v>
      </c>
      <c r="AY897" s="14" t="s">
        <v>145</v>
      </c>
      <c r="BE897" s="140">
        <f t="shared" si="332"/>
        <v>0</v>
      </c>
      <c r="BF897" s="140">
        <f t="shared" si="333"/>
        <v>0</v>
      </c>
      <c r="BG897" s="140">
        <f t="shared" si="334"/>
        <v>0</v>
      </c>
      <c r="BH897" s="140">
        <f t="shared" si="335"/>
        <v>0</v>
      </c>
      <c r="BI897" s="140">
        <f t="shared" si="336"/>
        <v>0</v>
      </c>
      <c r="BJ897" s="14" t="s">
        <v>84</v>
      </c>
      <c r="BK897" s="140">
        <f t="shared" si="337"/>
        <v>0</v>
      </c>
      <c r="BL897" s="14" t="s">
        <v>187</v>
      </c>
      <c r="BM897" s="139" t="s">
        <v>199</v>
      </c>
    </row>
    <row r="898" spans="2:65" s="1" customFormat="1" ht="16.5" customHeight="1">
      <c r="B898" s="127"/>
      <c r="C898" s="128"/>
      <c r="D898" s="128" t="s">
        <v>147</v>
      </c>
      <c r="E898" s="129"/>
      <c r="F898" s="158" t="s">
        <v>1106</v>
      </c>
      <c r="G898" s="159" t="s">
        <v>348</v>
      </c>
      <c r="H898" s="132">
        <v>1</v>
      </c>
      <c r="I898" s="133"/>
      <c r="J898" s="133"/>
      <c r="K898" s="133">
        <f t="shared" si="338"/>
        <v>0</v>
      </c>
      <c r="L898" s="130" t="s">
        <v>1</v>
      </c>
      <c r="M898" s="26"/>
      <c r="N898" s="134" t="s">
        <v>1</v>
      </c>
      <c r="O898" s="135" t="s">
        <v>39</v>
      </c>
      <c r="P898" s="136">
        <f t="shared" si="326"/>
        <v>0</v>
      </c>
      <c r="Q898" s="136">
        <f t="shared" si="327"/>
        <v>0</v>
      </c>
      <c r="R898" s="136">
        <f t="shared" si="328"/>
        <v>0</v>
      </c>
      <c r="S898" s="137">
        <v>0</v>
      </c>
      <c r="T898" s="137">
        <f t="shared" si="329"/>
        <v>0</v>
      </c>
      <c r="U898" s="137">
        <v>0</v>
      </c>
      <c r="V898" s="137">
        <f t="shared" si="330"/>
        <v>0</v>
      </c>
      <c r="W898" s="137">
        <v>0</v>
      </c>
      <c r="X898" s="137">
        <f t="shared" si="331"/>
        <v>0</v>
      </c>
      <c r="Y898" s="138" t="s">
        <v>1</v>
      </c>
      <c r="AR898" s="139" t="s">
        <v>187</v>
      </c>
      <c r="AT898" s="139" t="s">
        <v>147</v>
      </c>
      <c r="AU898" s="139" t="s">
        <v>84</v>
      </c>
      <c r="AY898" s="14" t="s">
        <v>145</v>
      </c>
      <c r="BE898" s="140">
        <f t="shared" si="332"/>
        <v>0</v>
      </c>
      <c r="BF898" s="140">
        <f t="shared" si="333"/>
        <v>0</v>
      </c>
      <c r="BG898" s="140">
        <f t="shared" si="334"/>
        <v>0</v>
      </c>
      <c r="BH898" s="140">
        <f t="shared" si="335"/>
        <v>0</v>
      </c>
      <c r="BI898" s="140">
        <f t="shared" si="336"/>
        <v>0</v>
      </c>
      <c r="BJ898" s="14" t="s">
        <v>84</v>
      </c>
      <c r="BK898" s="140">
        <f t="shared" si="337"/>
        <v>0</v>
      </c>
      <c r="BL898" s="14" t="s">
        <v>187</v>
      </c>
      <c r="BM898" s="139" t="s">
        <v>199</v>
      </c>
    </row>
    <row r="899" spans="2:65" s="1" customFormat="1" ht="16.5" customHeight="1">
      <c r="B899" s="127"/>
      <c r="C899" s="128"/>
      <c r="D899" s="128" t="s">
        <v>147</v>
      </c>
      <c r="E899" s="129"/>
      <c r="F899" s="158" t="s">
        <v>1233</v>
      </c>
      <c r="G899" s="159" t="s">
        <v>343</v>
      </c>
      <c r="H899" s="132">
        <v>2</v>
      </c>
      <c r="I899" s="133"/>
      <c r="J899" s="133"/>
      <c r="K899" s="133">
        <f t="shared" si="338"/>
        <v>0</v>
      </c>
      <c r="L899" s="130" t="s">
        <v>1</v>
      </c>
      <c r="M899" s="26"/>
      <c r="N899" s="134" t="s">
        <v>1</v>
      </c>
      <c r="O899" s="135" t="s">
        <v>39</v>
      </c>
      <c r="P899" s="136">
        <f t="shared" si="326"/>
        <v>0</v>
      </c>
      <c r="Q899" s="136">
        <f t="shared" si="327"/>
        <v>0</v>
      </c>
      <c r="R899" s="136">
        <f t="shared" si="328"/>
        <v>0</v>
      </c>
      <c r="S899" s="137">
        <v>0</v>
      </c>
      <c r="T899" s="137">
        <f t="shared" si="329"/>
        <v>0</v>
      </c>
      <c r="U899" s="137">
        <v>0</v>
      </c>
      <c r="V899" s="137">
        <f t="shared" si="330"/>
        <v>0</v>
      </c>
      <c r="W899" s="137">
        <v>0</v>
      </c>
      <c r="X899" s="137">
        <f t="shared" si="331"/>
        <v>0</v>
      </c>
      <c r="Y899" s="138" t="s">
        <v>1</v>
      </c>
      <c r="AR899" s="139" t="s">
        <v>187</v>
      </c>
      <c r="AT899" s="139" t="s">
        <v>147</v>
      </c>
      <c r="AU899" s="139" t="s">
        <v>84</v>
      </c>
      <c r="AY899" s="14" t="s">
        <v>145</v>
      </c>
      <c r="BE899" s="140">
        <f t="shared" si="332"/>
        <v>0</v>
      </c>
      <c r="BF899" s="140">
        <f t="shared" si="333"/>
        <v>0</v>
      </c>
      <c r="BG899" s="140">
        <f t="shared" si="334"/>
        <v>0</v>
      </c>
      <c r="BH899" s="140">
        <f t="shared" si="335"/>
        <v>0</v>
      </c>
      <c r="BI899" s="140">
        <f t="shared" si="336"/>
        <v>0</v>
      </c>
      <c r="BJ899" s="14" t="s">
        <v>84</v>
      </c>
      <c r="BK899" s="140">
        <f t="shared" si="337"/>
        <v>0</v>
      </c>
      <c r="BL899" s="14" t="s">
        <v>187</v>
      </c>
      <c r="BM899" s="139" t="s">
        <v>199</v>
      </c>
    </row>
    <row r="900" spans="2:65" s="1" customFormat="1" ht="16.5" customHeight="1">
      <c r="B900" s="127"/>
      <c r="C900" s="128"/>
      <c r="D900" s="128" t="s">
        <v>147</v>
      </c>
      <c r="E900" s="129"/>
      <c r="F900" s="158" t="s">
        <v>1056</v>
      </c>
      <c r="G900" s="159" t="s">
        <v>348</v>
      </c>
      <c r="H900" s="132">
        <v>1</v>
      </c>
      <c r="I900" s="133"/>
      <c r="J900" s="133"/>
      <c r="K900" s="133">
        <f t="shared" si="338"/>
        <v>0</v>
      </c>
      <c r="L900" s="130" t="s">
        <v>1</v>
      </c>
      <c r="M900" s="26"/>
      <c r="N900" s="134" t="s">
        <v>1</v>
      </c>
      <c r="O900" s="135" t="s">
        <v>39</v>
      </c>
      <c r="P900" s="136">
        <f t="shared" si="326"/>
        <v>0</v>
      </c>
      <c r="Q900" s="136">
        <f t="shared" si="327"/>
        <v>0</v>
      </c>
      <c r="R900" s="136">
        <f t="shared" si="328"/>
        <v>0</v>
      </c>
      <c r="S900" s="137">
        <v>0</v>
      </c>
      <c r="T900" s="137">
        <f aca="true" t="shared" si="339" ref="T900">S900*H900</f>
        <v>0</v>
      </c>
      <c r="U900" s="137">
        <v>0</v>
      </c>
      <c r="V900" s="137">
        <f aca="true" t="shared" si="340" ref="V900">U900*H900</f>
        <v>0</v>
      </c>
      <c r="W900" s="137">
        <v>0</v>
      </c>
      <c r="X900" s="137">
        <f aca="true" t="shared" si="341" ref="X900">W900*H900</f>
        <v>0</v>
      </c>
      <c r="Y900" s="138" t="s">
        <v>1</v>
      </c>
      <c r="AR900" s="139" t="s">
        <v>187</v>
      </c>
      <c r="AT900" s="139" t="s">
        <v>147</v>
      </c>
      <c r="AU900" s="139" t="s">
        <v>84</v>
      </c>
      <c r="AY900" s="14" t="s">
        <v>145</v>
      </c>
      <c r="BE900" s="140">
        <f t="shared" si="332"/>
        <v>0</v>
      </c>
      <c r="BF900" s="140">
        <f t="shared" si="333"/>
        <v>0</v>
      </c>
      <c r="BG900" s="140">
        <f t="shared" si="334"/>
        <v>0</v>
      </c>
      <c r="BH900" s="140">
        <f t="shared" si="335"/>
        <v>0</v>
      </c>
      <c r="BI900" s="140">
        <f t="shared" si="336"/>
        <v>0</v>
      </c>
      <c r="BJ900" s="14" t="s">
        <v>84</v>
      </c>
      <c r="BK900" s="140">
        <f t="shared" si="337"/>
        <v>0</v>
      </c>
      <c r="BL900" s="14" t="s">
        <v>187</v>
      </c>
      <c r="BM900" s="139" t="s">
        <v>199</v>
      </c>
    </row>
    <row r="901" spans="2:63" s="11" customFormat="1" ht="25.9" customHeight="1">
      <c r="B901" s="115"/>
      <c r="C901" s="160"/>
      <c r="D901" s="161" t="s">
        <v>75</v>
      </c>
      <c r="E901" s="162" t="s">
        <v>200</v>
      </c>
      <c r="F901" s="162" t="s">
        <v>201</v>
      </c>
      <c r="G901" s="160"/>
      <c r="H901" s="160"/>
      <c r="I901" s="160"/>
      <c r="J901" s="160"/>
      <c r="K901" s="163">
        <f>BK901</f>
        <v>0</v>
      </c>
      <c r="L901" s="160"/>
      <c r="M901" s="115"/>
      <c r="N901" s="119"/>
      <c r="Q901" s="120">
        <f>SUM(Q902:Q1076)</f>
        <v>0</v>
      </c>
      <c r="R901" s="120">
        <f>SUM(R902:R1076)</f>
        <v>0</v>
      </c>
      <c r="T901" s="121">
        <f>SUM(T902:T1076)</f>
        <v>0</v>
      </c>
      <c r="V901" s="121">
        <f>SUM(V902:V1076)</f>
        <v>0</v>
      </c>
      <c r="X901" s="121">
        <f>SUM(X902:X1076)</f>
        <v>0</v>
      </c>
      <c r="Y901" s="122"/>
      <c r="AR901" s="116" t="s">
        <v>86</v>
      </c>
      <c r="AT901" s="123" t="s">
        <v>75</v>
      </c>
      <c r="AU901" s="123" t="s">
        <v>76</v>
      </c>
      <c r="AY901" s="116" t="s">
        <v>145</v>
      </c>
      <c r="BK901" s="124">
        <f>SUM(BK902:BK1076)</f>
        <v>0</v>
      </c>
    </row>
    <row r="902" spans="2:65" s="1" customFormat="1" ht="12">
      <c r="B902" s="127"/>
      <c r="C902" s="151"/>
      <c r="D902" s="151"/>
      <c r="E902" s="152"/>
      <c r="F902" s="153" t="s">
        <v>1411</v>
      </c>
      <c r="G902" s="154"/>
      <c r="H902" s="155"/>
      <c r="I902" s="156"/>
      <c r="J902" s="156"/>
      <c r="K902" s="156"/>
      <c r="L902" s="153"/>
      <c r="M902" s="26"/>
      <c r="N902" s="134" t="s">
        <v>1</v>
      </c>
      <c r="O902" s="135" t="s">
        <v>39</v>
      </c>
      <c r="P902" s="136">
        <f aca="true" t="shared" si="342" ref="P902">I902+J902</f>
        <v>0</v>
      </c>
      <c r="Q902" s="136">
        <f aca="true" t="shared" si="343" ref="Q902">ROUND(I902*H902,2)</f>
        <v>0</v>
      </c>
      <c r="R902" s="136">
        <f aca="true" t="shared" si="344" ref="R902">ROUND(J902*H902,2)</f>
        <v>0</v>
      </c>
      <c r="S902" s="137">
        <v>0</v>
      </c>
      <c r="T902" s="137">
        <f aca="true" t="shared" si="345" ref="T902">S902*H902</f>
        <v>0</v>
      </c>
      <c r="U902" s="137">
        <v>0</v>
      </c>
      <c r="V902" s="137">
        <f aca="true" t="shared" si="346" ref="V902">U902*H902</f>
        <v>0</v>
      </c>
      <c r="W902" s="137">
        <v>0</v>
      </c>
      <c r="X902" s="137">
        <f aca="true" t="shared" si="347" ref="X902">W902*H902</f>
        <v>0</v>
      </c>
      <c r="Y902" s="138" t="s">
        <v>1</v>
      </c>
      <c r="AR902" s="139" t="s">
        <v>149</v>
      </c>
      <c r="AT902" s="139" t="s">
        <v>147</v>
      </c>
      <c r="AU902" s="139" t="s">
        <v>84</v>
      </c>
      <c r="AY902" s="14" t="s">
        <v>145</v>
      </c>
      <c r="BE902" s="140">
        <f aca="true" t="shared" si="348" ref="BE902">IF(O902="základní",K902,0)</f>
        <v>0</v>
      </c>
      <c r="BF902" s="140">
        <f aca="true" t="shared" si="349" ref="BF902">IF(O902="snížená",K902,0)</f>
        <v>0</v>
      </c>
      <c r="BG902" s="140">
        <f aca="true" t="shared" si="350" ref="BG902">IF(O902="zákl. přenesená",K902,0)</f>
        <v>0</v>
      </c>
      <c r="BH902" s="140">
        <f aca="true" t="shared" si="351" ref="BH902">IF(O902="sníž. přenesená",K902,0)</f>
        <v>0</v>
      </c>
      <c r="BI902" s="140">
        <f aca="true" t="shared" si="352" ref="BI902">IF(O902="nulová",K902,0)</f>
        <v>0</v>
      </c>
      <c r="BJ902" s="14" t="s">
        <v>84</v>
      </c>
      <c r="BK902" s="140">
        <f aca="true" t="shared" si="353" ref="BK902">ROUND(P902*H902,2)</f>
        <v>0</v>
      </c>
      <c r="BL902" s="14" t="s">
        <v>149</v>
      </c>
      <c r="BM902" s="139" t="s">
        <v>169</v>
      </c>
    </row>
    <row r="903" spans="2:65" s="1" customFormat="1" ht="72">
      <c r="B903" s="127"/>
      <c r="C903" s="128"/>
      <c r="D903" s="167" t="s">
        <v>1360</v>
      </c>
      <c r="E903" s="168" t="s">
        <v>1412</v>
      </c>
      <c r="F903" s="169" t="s">
        <v>1415</v>
      </c>
      <c r="G903" s="170" t="s">
        <v>343</v>
      </c>
      <c r="H903" s="171">
        <v>1</v>
      </c>
      <c r="I903" s="133"/>
      <c r="J903" s="133"/>
      <c r="K903" s="133">
        <f aca="true" t="shared" si="354" ref="K903:K943">ROUND(P903*H903,2)</f>
        <v>0</v>
      </c>
      <c r="L903" s="130" t="s">
        <v>1</v>
      </c>
      <c r="M903" s="26"/>
      <c r="N903" s="134" t="s">
        <v>1</v>
      </c>
      <c r="O903" s="135" t="s">
        <v>39</v>
      </c>
      <c r="P903" s="136">
        <f aca="true" t="shared" si="355" ref="P903:P943">I903+J903</f>
        <v>0</v>
      </c>
      <c r="Q903" s="136">
        <f aca="true" t="shared" si="356" ref="Q903:Q943">ROUND(I903*H903,2)</f>
        <v>0</v>
      </c>
      <c r="R903" s="136">
        <f aca="true" t="shared" si="357" ref="R903:R943">ROUND(J903*H903,2)</f>
        <v>0</v>
      </c>
      <c r="S903" s="137">
        <v>0</v>
      </c>
      <c r="T903" s="137">
        <f aca="true" t="shared" si="358" ref="T903:T943">S903*H903</f>
        <v>0</v>
      </c>
      <c r="U903" s="137">
        <v>0</v>
      </c>
      <c r="V903" s="137">
        <f aca="true" t="shared" si="359" ref="V903:V943">U903*H903</f>
        <v>0</v>
      </c>
      <c r="W903" s="137">
        <v>0</v>
      </c>
      <c r="X903" s="137">
        <f aca="true" t="shared" si="360" ref="X903:X943">W903*H903</f>
        <v>0</v>
      </c>
      <c r="Y903" s="138" t="s">
        <v>1</v>
      </c>
      <c r="AR903" s="139" t="s">
        <v>187</v>
      </c>
      <c r="AT903" s="139" t="s">
        <v>147</v>
      </c>
      <c r="AU903" s="139" t="s">
        <v>84</v>
      </c>
      <c r="AY903" s="14" t="s">
        <v>145</v>
      </c>
      <c r="BE903" s="140">
        <f aca="true" t="shared" si="361" ref="BE903:BE943">IF(O903="základní",K903,0)</f>
        <v>0</v>
      </c>
      <c r="BF903" s="140">
        <f aca="true" t="shared" si="362" ref="BF903:BF943">IF(O903="snížená",K903,0)</f>
        <v>0</v>
      </c>
      <c r="BG903" s="140">
        <f aca="true" t="shared" si="363" ref="BG903:BG943">IF(O903="zákl. přenesená",K903,0)</f>
        <v>0</v>
      </c>
      <c r="BH903" s="140">
        <f aca="true" t="shared" si="364" ref="BH903:BH943">IF(O903="sníž. přenesená",K903,0)</f>
        <v>0</v>
      </c>
      <c r="BI903" s="140">
        <f aca="true" t="shared" si="365" ref="BI903:BI943">IF(O903="nulová",K903,0)</f>
        <v>0</v>
      </c>
      <c r="BJ903" s="14" t="s">
        <v>84</v>
      </c>
      <c r="BK903" s="140">
        <f aca="true" t="shared" si="366" ref="BK903:BK943">ROUND(P903*H903,2)</f>
        <v>0</v>
      </c>
      <c r="BL903" s="14" t="s">
        <v>187</v>
      </c>
      <c r="BM903" s="139" t="s">
        <v>202</v>
      </c>
    </row>
    <row r="904" spans="2:65" s="1" customFormat="1" ht="24">
      <c r="B904" s="127"/>
      <c r="C904" s="128"/>
      <c r="D904" s="167" t="s">
        <v>1360</v>
      </c>
      <c r="E904" s="168" t="s">
        <v>1413</v>
      </c>
      <c r="F904" s="169" t="s">
        <v>1414</v>
      </c>
      <c r="G904" s="170" t="s">
        <v>343</v>
      </c>
      <c r="H904" s="171">
        <v>1</v>
      </c>
      <c r="I904" s="133"/>
      <c r="J904" s="133"/>
      <c r="K904" s="133">
        <f t="shared" si="354"/>
        <v>0</v>
      </c>
      <c r="L904" s="130" t="s">
        <v>1</v>
      </c>
      <c r="M904" s="26"/>
      <c r="N904" s="134" t="s">
        <v>1</v>
      </c>
      <c r="O904" s="135" t="s">
        <v>39</v>
      </c>
      <c r="P904" s="136">
        <f t="shared" si="355"/>
        <v>0</v>
      </c>
      <c r="Q904" s="136">
        <f t="shared" si="356"/>
        <v>0</v>
      </c>
      <c r="R904" s="136">
        <f t="shared" si="357"/>
        <v>0</v>
      </c>
      <c r="S904" s="137">
        <v>0</v>
      </c>
      <c r="T904" s="137">
        <f t="shared" si="358"/>
        <v>0</v>
      </c>
      <c r="U904" s="137">
        <v>0</v>
      </c>
      <c r="V904" s="137">
        <f t="shared" si="359"/>
        <v>0</v>
      </c>
      <c r="W904" s="137">
        <v>0</v>
      </c>
      <c r="X904" s="137">
        <f t="shared" si="360"/>
        <v>0</v>
      </c>
      <c r="Y904" s="138" t="s">
        <v>1</v>
      </c>
      <c r="AR904" s="139" t="s">
        <v>187</v>
      </c>
      <c r="AT904" s="139" t="s">
        <v>147</v>
      </c>
      <c r="AU904" s="139" t="s">
        <v>84</v>
      </c>
      <c r="AY904" s="14" t="s">
        <v>145</v>
      </c>
      <c r="BE904" s="140">
        <f t="shared" si="361"/>
        <v>0</v>
      </c>
      <c r="BF904" s="140">
        <f t="shared" si="362"/>
        <v>0</v>
      </c>
      <c r="BG904" s="140">
        <f t="shared" si="363"/>
        <v>0</v>
      </c>
      <c r="BH904" s="140">
        <f t="shared" si="364"/>
        <v>0</v>
      </c>
      <c r="BI904" s="140">
        <f t="shared" si="365"/>
        <v>0</v>
      </c>
      <c r="BJ904" s="14" t="s">
        <v>84</v>
      </c>
      <c r="BK904" s="140">
        <f t="shared" si="366"/>
        <v>0</v>
      </c>
      <c r="BL904" s="14" t="s">
        <v>187</v>
      </c>
      <c r="BM904" s="139" t="s">
        <v>202</v>
      </c>
    </row>
    <row r="905" spans="2:65" s="1" customFormat="1" ht="16.5" customHeight="1">
      <c r="B905" s="127"/>
      <c r="C905" s="128"/>
      <c r="D905" s="167" t="s">
        <v>1360</v>
      </c>
      <c r="E905" s="168" t="s">
        <v>1416</v>
      </c>
      <c r="F905" s="169" t="s">
        <v>1417</v>
      </c>
      <c r="G905" s="170" t="s">
        <v>343</v>
      </c>
      <c r="H905" s="171">
        <v>1</v>
      </c>
      <c r="I905" s="133"/>
      <c r="J905" s="133"/>
      <c r="K905" s="133">
        <f t="shared" si="354"/>
        <v>0</v>
      </c>
      <c r="L905" s="130" t="s">
        <v>1</v>
      </c>
      <c r="M905" s="26"/>
      <c r="N905" s="134" t="s">
        <v>1</v>
      </c>
      <c r="O905" s="135" t="s">
        <v>39</v>
      </c>
      <c r="P905" s="136">
        <f t="shared" si="355"/>
        <v>0</v>
      </c>
      <c r="Q905" s="136">
        <f t="shared" si="356"/>
        <v>0</v>
      </c>
      <c r="R905" s="136">
        <f t="shared" si="357"/>
        <v>0</v>
      </c>
      <c r="S905" s="137">
        <v>0</v>
      </c>
      <c r="T905" s="137">
        <f t="shared" si="358"/>
        <v>0</v>
      </c>
      <c r="U905" s="137">
        <v>0</v>
      </c>
      <c r="V905" s="137">
        <f t="shared" si="359"/>
        <v>0</v>
      </c>
      <c r="W905" s="137">
        <v>0</v>
      </c>
      <c r="X905" s="137">
        <f t="shared" si="360"/>
        <v>0</v>
      </c>
      <c r="Y905" s="138" t="s">
        <v>1</v>
      </c>
      <c r="AR905" s="139" t="s">
        <v>187</v>
      </c>
      <c r="AT905" s="139" t="s">
        <v>147</v>
      </c>
      <c r="AU905" s="139" t="s">
        <v>84</v>
      </c>
      <c r="AY905" s="14" t="s">
        <v>145</v>
      </c>
      <c r="BE905" s="140">
        <f t="shared" si="361"/>
        <v>0</v>
      </c>
      <c r="BF905" s="140">
        <f t="shared" si="362"/>
        <v>0</v>
      </c>
      <c r="BG905" s="140">
        <f t="shared" si="363"/>
        <v>0</v>
      </c>
      <c r="BH905" s="140">
        <f t="shared" si="364"/>
        <v>0</v>
      </c>
      <c r="BI905" s="140">
        <f t="shared" si="365"/>
        <v>0</v>
      </c>
      <c r="BJ905" s="14" t="s">
        <v>84</v>
      </c>
      <c r="BK905" s="140">
        <f t="shared" si="366"/>
        <v>0</v>
      </c>
      <c r="BL905" s="14" t="s">
        <v>187</v>
      </c>
      <c r="BM905" s="139" t="s">
        <v>202</v>
      </c>
    </row>
    <row r="906" spans="2:65" s="1" customFormat="1" ht="16.5" customHeight="1">
      <c r="B906" s="127"/>
      <c r="C906" s="128"/>
      <c r="D906" s="167" t="s">
        <v>1360</v>
      </c>
      <c r="E906" s="168" t="s">
        <v>1418</v>
      </c>
      <c r="F906" s="169" t="s">
        <v>1419</v>
      </c>
      <c r="G906" s="170" t="s">
        <v>343</v>
      </c>
      <c r="H906" s="171">
        <v>1</v>
      </c>
      <c r="I906" s="133"/>
      <c r="J906" s="133"/>
      <c r="K906" s="133">
        <f t="shared" si="354"/>
        <v>0</v>
      </c>
      <c r="L906" s="130" t="s">
        <v>1</v>
      </c>
      <c r="M906" s="26"/>
      <c r="N906" s="134" t="s">
        <v>1</v>
      </c>
      <c r="O906" s="135" t="s">
        <v>39</v>
      </c>
      <c r="P906" s="136">
        <f t="shared" si="355"/>
        <v>0</v>
      </c>
      <c r="Q906" s="136">
        <f t="shared" si="356"/>
        <v>0</v>
      </c>
      <c r="R906" s="136">
        <f t="shared" si="357"/>
        <v>0</v>
      </c>
      <c r="S906" s="137">
        <v>0</v>
      </c>
      <c r="T906" s="137">
        <f t="shared" si="358"/>
        <v>0</v>
      </c>
      <c r="U906" s="137">
        <v>0</v>
      </c>
      <c r="V906" s="137">
        <f t="shared" si="359"/>
        <v>0</v>
      </c>
      <c r="W906" s="137">
        <v>0</v>
      </c>
      <c r="X906" s="137">
        <f t="shared" si="360"/>
        <v>0</v>
      </c>
      <c r="Y906" s="138" t="s">
        <v>1</v>
      </c>
      <c r="AR906" s="139" t="s">
        <v>187</v>
      </c>
      <c r="AT906" s="139" t="s">
        <v>147</v>
      </c>
      <c r="AU906" s="139" t="s">
        <v>84</v>
      </c>
      <c r="AY906" s="14" t="s">
        <v>145</v>
      </c>
      <c r="BE906" s="140">
        <f t="shared" si="361"/>
        <v>0</v>
      </c>
      <c r="BF906" s="140">
        <f t="shared" si="362"/>
        <v>0</v>
      </c>
      <c r="BG906" s="140">
        <f t="shared" si="363"/>
        <v>0</v>
      </c>
      <c r="BH906" s="140">
        <f t="shared" si="364"/>
        <v>0</v>
      </c>
      <c r="BI906" s="140">
        <f t="shared" si="365"/>
        <v>0</v>
      </c>
      <c r="BJ906" s="14" t="s">
        <v>84</v>
      </c>
      <c r="BK906" s="140">
        <f t="shared" si="366"/>
        <v>0</v>
      </c>
      <c r="BL906" s="14" t="s">
        <v>187</v>
      </c>
      <c r="BM906" s="139" t="s">
        <v>202</v>
      </c>
    </row>
    <row r="907" spans="2:65" s="1" customFormat="1" ht="24">
      <c r="B907" s="127"/>
      <c r="C907" s="128"/>
      <c r="D907" s="167" t="s">
        <v>1360</v>
      </c>
      <c r="E907" s="168" t="s">
        <v>1420</v>
      </c>
      <c r="F907" s="169" t="s">
        <v>1421</v>
      </c>
      <c r="G907" s="170" t="s">
        <v>343</v>
      </c>
      <c r="H907" s="171">
        <v>1</v>
      </c>
      <c r="I907" s="133"/>
      <c r="J907" s="133"/>
      <c r="K907" s="133">
        <f t="shared" si="354"/>
        <v>0</v>
      </c>
      <c r="L907" s="130" t="s">
        <v>1</v>
      </c>
      <c r="M907" s="26"/>
      <c r="N907" s="134" t="s">
        <v>1</v>
      </c>
      <c r="O907" s="135" t="s">
        <v>39</v>
      </c>
      <c r="P907" s="136">
        <f t="shared" si="355"/>
        <v>0</v>
      </c>
      <c r="Q907" s="136">
        <f t="shared" si="356"/>
        <v>0</v>
      </c>
      <c r="R907" s="136">
        <f t="shared" si="357"/>
        <v>0</v>
      </c>
      <c r="S907" s="137">
        <v>0</v>
      </c>
      <c r="T907" s="137">
        <f t="shared" si="358"/>
        <v>0</v>
      </c>
      <c r="U907" s="137">
        <v>0</v>
      </c>
      <c r="V907" s="137">
        <f t="shared" si="359"/>
        <v>0</v>
      </c>
      <c r="W907" s="137">
        <v>0</v>
      </c>
      <c r="X907" s="137">
        <f t="shared" si="360"/>
        <v>0</v>
      </c>
      <c r="Y907" s="138" t="s">
        <v>1</v>
      </c>
      <c r="AR907" s="139" t="s">
        <v>187</v>
      </c>
      <c r="AT907" s="139" t="s">
        <v>147</v>
      </c>
      <c r="AU907" s="139" t="s">
        <v>84</v>
      </c>
      <c r="AY907" s="14" t="s">
        <v>145</v>
      </c>
      <c r="BE907" s="140">
        <f t="shared" si="361"/>
        <v>0</v>
      </c>
      <c r="BF907" s="140">
        <f t="shared" si="362"/>
        <v>0</v>
      </c>
      <c r="BG907" s="140">
        <f t="shared" si="363"/>
        <v>0</v>
      </c>
      <c r="BH907" s="140">
        <f t="shared" si="364"/>
        <v>0</v>
      </c>
      <c r="BI907" s="140">
        <f t="shared" si="365"/>
        <v>0</v>
      </c>
      <c r="BJ907" s="14" t="s">
        <v>84</v>
      </c>
      <c r="BK907" s="140">
        <f t="shared" si="366"/>
        <v>0</v>
      </c>
      <c r="BL907" s="14" t="s">
        <v>187</v>
      </c>
      <c r="BM907" s="139" t="s">
        <v>202</v>
      </c>
    </row>
    <row r="908" spans="2:65" s="1" customFormat="1" ht="16.5" customHeight="1">
      <c r="B908" s="127"/>
      <c r="C908" s="128"/>
      <c r="D908" s="167" t="s">
        <v>147</v>
      </c>
      <c r="E908" s="168" t="s">
        <v>1422</v>
      </c>
      <c r="F908" s="169" t="s">
        <v>1423</v>
      </c>
      <c r="G908" s="170" t="s">
        <v>372</v>
      </c>
      <c r="H908" s="171">
        <v>1</v>
      </c>
      <c r="I908" s="133"/>
      <c r="J908" s="133"/>
      <c r="K908" s="133">
        <f t="shared" si="354"/>
        <v>0</v>
      </c>
      <c r="L908" s="130" t="s">
        <v>1</v>
      </c>
      <c r="M908" s="26"/>
      <c r="N908" s="134" t="s">
        <v>1</v>
      </c>
      <c r="O908" s="135" t="s">
        <v>39</v>
      </c>
      <c r="P908" s="136">
        <f t="shared" si="355"/>
        <v>0</v>
      </c>
      <c r="Q908" s="136">
        <f t="shared" si="356"/>
        <v>0</v>
      </c>
      <c r="R908" s="136">
        <f t="shared" si="357"/>
        <v>0</v>
      </c>
      <c r="S908" s="137">
        <v>0</v>
      </c>
      <c r="T908" s="137">
        <f t="shared" si="358"/>
        <v>0</v>
      </c>
      <c r="U908" s="137">
        <v>0</v>
      </c>
      <c r="V908" s="137">
        <f t="shared" si="359"/>
        <v>0</v>
      </c>
      <c r="W908" s="137">
        <v>0</v>
      </c>
      <c r="X908" s="137">
        <f t="shared" si="360"/>
        <v>0</v>
      </c>
      <c r="Y908" s="138" t="s">
        <v>1</v>
      </c>
      <c r="AR908" s="139" t="s">
        <v>187</v>
      </c>
      <c r="AT908" s="139" t="s">
        <v>147</v>
      </c>
      <c r="AU908" s="139" t="s">
        <v>84</v>
      </c>
      <c r="AY908" s="14" t="s">
        <v>145</v>
      </c>
      <c r="BE908" s="140">
        <f t="shared" si="361"/>
        <v>0</v>
      </c>
      <c r="BF908" s="140">
        <f t="shared" si="362"/>
        <v>0</v>
      </c>
      <c r="BG908" s="140">
        <f t="shared" si="363"/>
        <v>0</v>
      </c>
      <c r="BH908" s="140">
        <f t="shared" si="364"/>
        <v>0</v>
      </c>
      <c r="BI908" s="140">
        <f t="shared" si="365"/>
        <v>0</v>
      </c>
      <c r="BJ908" s="14" t="s">
        <v>84</v>
      </c>
      <c r="BK908" s="140">
        <f t="shared" si="366"/>
        <v>0</v>
      </c>
      <c r="BL908" s="14" t="s">
        <v>187</v>
      </c>
      <c r="BM908" s="139" t="s">
        <v>202</v>
      </c>
    </row>
    <row r="909" spans="2:65" s="1" customFormat="1" ht="16.5" customHeight="1">
      <c r="B909" s="127"/>
      <c r="C909" s="128"/>
      <c r="D909" s="167" t="s">
        <v>147</v>
      </c>
      <c r="E909" s="168" t="s">
        <v>1424</v>
      </c>
      <c r="F909" s="169" t="s">
        <v>1425</v>
      </c>
      <c r="G909" s="170" t="s">
        <v>372</v>
      </c>
      <c r="H909" s="171">
        <v>7</v>
      </c>
      <c r="I909" s="133"/>
      <c r="J909" s="133"/>
      <c r="K909" s="133">
        <f t="shared" si="354"/>
        <v>0</v>
      </c>
      <c r="L909" s="130" t="s">
        <v>1</v>
      </c>
      <c r="M909" s="26"/>
      <c r="N909" s="134" t="s">
        <v>1</v>
      </c>
      <c r="O909" s="135" t="s">
        <v>39</v>
      </c>
      <c r="P909" s="136">
        <f t="shared" si="355"/>
        <v>0</v>
      </c>
      <c r="Q909" s="136">
        <f t="shared" si="356"/>
        <v>0</v>
      </c>
      <c r="R909" s="136">
        <f t="shared" si="357"/>
        <v>0</v>
      </c>
      <c r="S909" s="137">
        <v>0</v>
      </c>
      <c r="T909" s="137">
        <f t="shared" si="358"/>
        <v>0</v>
      </c>
      <c r="U909" s="137">
        <v>0</v>
      </c>
      <c r="V909" s="137">
        <f t="shared" si="359"/>
        <v>0</v>
      </c>
      <c r="W909" s="137">
        <v>0</v>
      </c>
      <c r="X909" s="137">
        <f t="shared" si="360"/>
        <v>0</v>
      </c>
      <c r="Y909" s="138" t="s">
        <v>1</v>
      </c>
      <c r="AR909" s="139" t="s">
        <v>187</v>
      </c>
      <c r="AT909" s="139" t="s">
        <v>147</v>
      </c>
      <c r="AU909" s="139" t="s">
        <v>84</v>
      </c>
      <c r="AY909" s="14" t="s">
        <v>145</v>
      </c>
      <c r="BE909" s="140">
        <f t="shared" si="361"/>
        <v>0</v>
      </c>
      <c r="BF909" s="140">
        <f t="shared" si="362"/>
        <v>0</v>
      </c>
      <c r="BG909" s="140">
        <f t="shared" si="363"/>
        <v>0</v>
      </c>
      <c r="BH909" s="140">
        <f t="shared" si="364"/>
        <v>0</v>
      </c>
      <c r="BI909" s="140">
        <f t="shared" si="365"/>
        <v>0</v>
      </c>
      <c r="BJ909" s="14" t="s">
        <v>84</v>
      </c>
      <c r="BK909" s="140">
        <f t="shared" si="366"/>
        <v>0</v>
      </c>
      <c r="BL909" s="14" t="s">
        <v>187</v>
      </c>
      <c r="BM909" s="139" t="s">
        <v>202</v>
      </c>
    </row>
    <row r="910" spans="2:65" s="1" customFormat="1" ht="24">
      <c r="B910" s="127"/>
      <c r="C910" s="128"/>
      <c r="D910" s="167" t="s">
        <v>1360</v>
      </c>
      <c r="E910" s="168" t="s">
        <v>1426</v>
      </c>
      <c r="F910" s="169" t="s">
        <v>1427</v>
      </c>
      <c r="G910" s="170" t="s">
        <v>343</v>
      </c>
      <c r="H910" s="171">
        <v>2</v>
      </c>
      <c r="I910" s="133"/>
      <c r="J910" s="133"/>
      <c r="K910" s="133">
        <f t="shared" si="354"/>
        <v>0</v>
      </c>
      <c r="L910" s="130" t="s">
        <v>1</v>
      </c>
      <c r="M910" s="26"/>
      <c r="N910" s="134" t="s">
        <v>1</v>
      </c>
      <c r="O910" s="135" t="s">
        <v>39</v>
      </c>
      <c r="P910" s="136">
        <f t="shared" si="355"/>
        <v>0</v>
      </c>
      <c r="Q910" s="136">
        <f t="shared" si="356"/>
        <v>0</v>
      </c>
      <c r="R910" s="136">
        <f t="shared" si="357"/>
        <v>0</v>
      </c>
      <c r="S910" s="137">
        <v>0</v>
      </c>
      <c r="T910" s="137">
        <f t="shared" si="358"/>
        <v>0</v>
      </c>
      <c r="U910" s="137">
        <v>0</v>
      </c>
      <c r="V910" s="137">
        <f t="shared" si="359"/>
        <v>0</v>
      </c>
      <c r="W910" s="137">
        <v>0</v>
      </c>
      <c r="X910" s="137">
        <f t="shared" si="360"/>
        <v>0</v>
      </c>
      <c r="Y910" s="138" t="s">
        <v>1</v>
      </c>
      <c r="AR910" s="139" t="s">
        <v>187</v>
      </c>
      <c r="AT910" s="139" t="s">
        <v>147</v>
      </c>
      <c r="AU910" s="139" t="s">
        <v>84</v>
      </c>
      <c r="AY910" s="14" t="s">
        <v>145</v>
      </c>
      <c r="BE910" s="140">
        <f t="shared" si="361"/>
        <v>0</v>
      </c>
      <c r="BF910" s="140">
        <f t="shared" si="362"/>
        <v>0</v>
      </c>
      <c r="BG910" s="140">
        <f t="shared" si="363"/>
        <v>0</v>
      </c>
      <c r="BH910" s="140">
        <f t="shared" si="364"/>
        <v>0</v>
      </c>
      <c r="BI910" s="140">
        <f t="shared" si="365"/>
        <v>0</v>
      </c>
      <c r="BJ910" s="14" t="s">
        <v>84</v>
      </c>
      <c r="BK910" s="140">
        <f t="shared" si="366"/>
        <v>0</v>
      </c>
      <c r="BL910" s="14" t="s">
        <v>187</v>
      </c>
      <c r="BM910" s="139" t="s">
        <v>202</v>
      </c>
    </row>
    <row r="911" spans="2:65" s="1" customFormat="1" ht="24">
      <c r="B911" s="127"/>
      <c r="C911" s="128"/>
      <c r="D911" s="167" t="s">
        <v>1360</v>
      </c>
      <c r="E911" s="168" t="s">
        <v>1428</v>
      </c>
      <c r="F911" s="169" t="s">
        <v>1429</v>
      </c>
      <c r="G911" s="170" t="s">
        <v>343</v>
      </c>
      <c r="H911" s="171">
        <v>2</v>
      </c>
      <c r="I911" s="133"/>
      <c r="J911" s="133"/>
      <c r="K911" s="133">
        <f t="shared" si="354"/>
        <v>0</v>
      </c>
      <c r="L911" s="130" t="s">
        <v>1</v>
      </c>
      <c r="M911" s="26"/>
      <c r="N911" s="134" t="s">
        <v>1</v>
      </c>
      <c r="O911" s="135" t="s">
        <v>39</v>
      </c>
      <c r="P911" s="136">
        <f t="shared" si="355"/>
        <v>0</v>
      </c>
      <c r="Q911" s="136">
        <f t="shared" si="356"/>
        <v>0</v>
      </c>
      <c r="R911" s="136">
        <f t="shared" si="357"/>
        <v>0</v>
      </c>
      <c r="S911" s="137">
        <v>0</v>
      </c>
      <c r="T911" s="137">
        <f t="shared" si="358"/>
        <v>0</v>
      </c>
      <c r="U911" s="137">
        <v>0</v>
      </c>
      <c r="V911" s="137">
        <f t="shared" si="359"/>
        <v>0</v>
      </c>
      <c r="W911" s="137">
        <v>0</v>
      </c>
      <c r="X911" s="137">
        <f t="shared" si="360"/>
        <v>0</v>
      </c>
      <c r="Y911" s="138" t="s">
        <v>1</v>
      </c>
      <c r="AR911" s="139" t="s">
        <v>187</v>
      </c>
      <c r="AT911" s="139" t="s">
        <v>147</v>
      </c>
      <c r="AU911" s="139" t="s">
        <v>84</v>
      </c>
      <c r="AY911" s="14" t="s">
        <v>145</v>
      </c>
      <c r="BE911" s="140">
        <f t="shared" si="361"/>
        <v>0</v>
      </c>
      <c r="BF911" s="140">
        <f t="shared" si="362"/>
        <v>0</v>
      </c>
      <c r="BG911" s="140">
        <f t="shared" si="363"/>
        <v>0</v>
      </c>
      <c r="BH911" s="140">
        <f t="shared" si="364"/>
        <v>0</v>
      </c>
      <c r="BI911" s="140">
        <f t="shared" si="365"/>
        <v>0</v>
      </c>
      <c r="BJ911" s="14" t="s">
        <v>84</v>
      </c>
      <c r="BK911" s="140">
        <f t="shared" si="366"/>
        <v>0</v>
      </c>
      <c r="BL911" s="14" t="s">
        <v>187</v>
      </c>
      <c r="BM911" s="139" t="s">
        <v>202</v>
      </c>
    </row>
    <row r="912" spans="2:65" s="1" customFormat="1" ht="15.75" customHeight="1">
      <c r="B912" s="127"/>
      <c r="C912" s="128"/>
      <c r="D912" s="167" t="s">
        <v>147</v>
      </c>
      <c r="E912" s="168" t="s">
        <v>1430</v>
      </c>
      <c r="F912" s="169" t="s">
        <v>1431</v>
      </c>
      <c r="G912" s="170" t="s">
        <v>372</v>
      </c>
      <c r="H912" s="171">
        <v>2</v>
      </c>
      <c r="I912" s="133"/>
      <c r="J912" s="133"/>
      <c r="K912" s="133">
        <f t="shared" si="354"/>
        <v>0</v>
      </c>
      <c r="L912" s="130" t="s">
        <v>1</v>
      </c>
      <c r="M912" s="26"/>
      <c r="N912" s="134" t="s">
        <v>1</v>
      </c>
      <c r="O912" s="135" t="s">
        <v>39</v>
      </c>
      <c r="P912" s="136">
        <f t="shared" si="355"/>
        <v>0</v>
      </c>
      <c r="Q912" s="136">
        <f t="shared" si="356"/>
        <v>0</v>
      </c>
      <c r="R912" s="136">
        <f t="shared" si="357"/>
        <v>0</v>
      </c>
      <c r="S912" s="137">
        <v>0</v>
      </c>
      <c r="T912" s="137">
        <f t="shared" si="358"/>
        <v>0</v>
      </c>
      <c r="U912" s="137">
        <v>0</v>
      </c>
      <c r="V912" s="137">
        <f t="shared" si="359"/>
        <v>0</v>
      </c>
      <c r="W912" s="137">
        <v>0</v>
      </c>
      <c r="X912" s="137">
        <f t="shared" si="360"/>
        <v>0</v>
      </c>
      <c r="Y912" s="138" t="s">
        <v>1</v>
      </c>
      <c r="AR912" s="139" t="s">
        <v>187</v>
      </c>
      <c r="AT912" s="139" t="s">
        <v>147</v>
      </c>
      <c r="AU912" s="139" t="s">
        <v>84</v>
      </c>
      <c r="AY912" s="14" t="s">
        <v>145</v>
      </c>
      <c r="BE912" s="140">
        <f t="shared" si="361"/>
        <v>0</v>
      </c>
      <c r="BF912" s="140">
        <f t="shared" si="362"/>
        <v>0</v>
      </c>
      <c r="BG912" s="140">
        <f t="shared" si="363"/>
        <v>0</v>
      </c>
      <c r="BH912" s="140">
        <f t="shared" si="364"/>
        <v>0</v>
      </c>
      <c r="BI912" s="140">
        <f t="shared" si="365"/>
        <v>0</v>
      </c>
      <c r="BJ912" s="14" t="s">
        <v>84</v>
      </c>
      <c r="BK912" s="140">
        <f t="shared" si="366"/>
        <v>0</v>
      </c>
      <c r="BL912" s="14" t="s">
        <v>187</v>
      </c>
      <c r="BM912" s="139" t="s">
        <v>202</v>
      </c>
    </row>
    <row r="913" spans="2:65" s="1" customFormat="1" ht="24">
      <c r="B913" s="127"/>
      <c r="C913" s="128"/>
      <c r="D913" s="167" t="s">
        <v>1360</v>
      </c>
      <c r="E913" s="168" t="s">
        <v>1432</v>
      </c>
      <c r="F913" s="169" t="s">
        <v>1439</v>
      </c>
      <c r="G913" s="170" t="s">
        <v>343</v>
      </c>
      <c r="H913" s="171">
        <v>1</v>
      </c>
      <c r="I913" s="133"/>
      <c r="J913" s="133"/>
      <c r="K913" s="133">
        <f t="shared" si="354"/>
        <v>0</v>
      </c>
      <c r="L913" s="130" t="s">
        <v>1</v>
      </c>
      <c r="M913" s="26"/>
      <c r="N913" s="134" t="s">
        <v>1</v>
      </c>
      <c r="O913" s="135" t="s">
        <v>39</v>
      </c>
      <c r="P913" s="136">
        <f t="shared" si="355"/>
        <v>0</v>
      </c>
      <c r="Q913" s="136">
        <f t="shared" si="356"/>
        <v>0</v>
      </c>
      <c r="R913" s="136">
        <f t="shared" si="357"/>
        <v>0</v>
      </c>
      <c r="S913" s="137">
        <v>0</v>
      </c>
      <c r="T913" s="137">
        <f t="shared" si="358"/>
        <v>0</v>
      </c>
      <c r="U913" s="137">
        <v>0</v>
      </c>
      <c r="V913" s="137">
        <f t="shared" si="359"/>
        <v>0</v>
      </c>
      <c r="W913" s="137">
        <v>0</v>
      </c>
      <c r="X913" s="137">
        <f t="shared" si="360"/>
        <v>0</v>
      </c>
      <c r="Y913" s="138" t="s">
        <v>1</v>
      </c>
      <c r="AR913" s="139" t="s">
        <v>187</v>
      </c>
      <c r="AT913" s="139" t="s">
        <v>147</v>
      </c>
      <c r="AU913" s="139" t="s">
        <v>84</v>
      </c>
      <c r="AY913" s="14" t="s">
        <v>145</v>
      </c>
      <c r="BE913" s="140">
        <f t="shared" si="361"/>
        <v>0</v>
      </c>
      <c r="BF913" s="140">
        <f t="shared" si="362"/>
        <v>0</v>
      </c>
      <c r="BG913" s="140">
        <f t="shared" si="363"/>
        <v>0</v>
      </c>
      <c r="BH913" s="140">
        <f t="shared" si="364"/>
        <v>0</v>
      </c>
      <c r="BI913" s="140">
        <f t="shared" si="365"/>
        <v>0</v>
      </c>
      <c r="BJ913" s="14" t="s">
        <v>84</v>
      </c>
      <c r="BK913" s="140">
        <f t="shared" si="366"/>
        <v>0</v>
      </c>
      <c r="BL913" s="14" t="s">
        <v>187</v>
      </c>
      <c r="BM913" s="139" t="s">
        <v>202</v>
      </c>
    </row>
    <row r="914" spans="2:65" s="1" customFormat="1" ht="24">
      <c r="B914" s="127"/>
      <c r="C914" s="128"/>
      <c r="D914" s="167" t="s">
        <v>147</v>
      </c>
      <c r="E914" s="168" t="s">
        <v>1433</v>
      </c>
      <c r="F914" s="169" t="s">
        <v>1434</v>
      </c>
      <c r="G914" s="170" t="s">
        <v>372</v>
      </c>
      <c r="H914" s="171">
        <v>3</v>
      </c>
      <c r="I914" s="133"/>
      <c r="J914" s="133"/>
      <c r="K914" s="133">
        <f t="shared" si="354"/>
        <v>0</v>
      </c>
      <c r="L914" s="130" t="s">
        <v>1</v>
      </c>
      <c r="M914" s="26"/>
      <c r="N914" s="134" t="s">
        <v>1</v>
      </c>
      <c r="O914" s="135" t="s">
        <v>39</v>
      </c>
      <c r="P914" s="136">
        <f t="shared" si="355"/>
        <v>0</v>
      </c>
      <c r="Q914" s="136">
        <f t="shared" si="356"/>
        <v>0</v>
      </c>
      <c r="R914" s="136">
        <f t="shared" si="357"/>
        <v>0</v>
      </c>
      <c r="S914" s="137">
        <v>0</v>
      </c>
      <c r="T914" s="137">
        <f t="shared" si="358"/>
        <v>0</v>
      </c>
      <c r="U914" s="137">
        <v>0</v>
      </c>
      <c r="V914" s="137">
        <f t="shared" si="359"/>
        <v>0</v>
      </c>
      <c r="W914" s="137">
        <v>0</v>
      </c>
      <c r="X914" s="137">
        <f t="shared" si="360"/>
        <v>0</v>
      </c>
      <c r="Y914" s="138" t="s">
        <v>1</v>
      </c>
      <c r="AR914" s="139" t="s">
        <v>187</v>
      </c>
      <c r="AT914" s="139" t="s">
        <v>147</v>
      </c>
      <c r="AU914" s="139" t="s">
        <v>84</v>
      </c>
      <c r="AY914" s="14" t="s">
        <v>145</v>
      </c>
      <c r="BE914" s="140">
        <f t="shared" si="361"/>
        <v>0</v>
      </c>
      <c r="BF914" s="140">
        <f t="shared" si="362"/>
        <v>0</v>
      </c>
      <c r="BG914" s="140">
        <f t="shared" si="363"/>
        <v>0</v>
      </c>
      <c r="BH914" s="140">
        <f t="shared" si="364"/>
        <v>0</v>
      </c>
      <c r="BI914" s="140">
        <f t="shared" si="365"/>
        <v>0</v>
      </c>
      <c r="BJ914" s="14" t="s">
        <v>84</v>
      </c>
      <c r="BK914" s="140">
        <f t="shared" si="366"/>
        <v>0</v>
      </c>
      <c r="BL914" s="14" t="s">
        <v>187</v>
      </c>
      <c r="BM914" s="139" t="s">
        <v>202</v>
      </c>
    </row>
    <row r="915" spans="2:65" s="1" customFormat="1" ht="24">
      <c r="B915" s="127"/>
      <c r="C915" s="128"/>
      <c r="D915" s="167" t="s">
        <v>1360</v>
      </c>
      <c r="E915" s="168" t="s">
        <v>1435</v>
      </c>
      <c r="F915" s="169" t="s">
        <v>1436</v>
      </c>
      <c r="G915" s="170" t="s">
        <v>343</v>
      </c>
      <c r="H915" s="171">
        <v>4</v>
      </c>
      <c r="I915" s="133"/>
      <c r="J915" s="133"/>
      <c r="K915" s="133">
        <f t="shared" si="354"/>
        <v>0</v>
      </c>
      <c r="L915" s="130" t="s">
        <v>1</v>
      </c>
      <c r="M915" s="26"/>
      <c r="N915" s="134" t="s">
        <v>1</v>
      </c>
      <c r="O915" s="135" t="s">
        <v>39</v>
      </c>
      <c r="P915" s="136">
        <f t="shared" si="355"/>
        <v>0</v>
      </c>
      <c r="Q915" s="136">
        <f t="shared" si="356"/>
        <v>0</v>
      </c>
      <c r="R915" s="136">
        <f t="shared" si="357"/>
        <v>0</v>
      </c>
      <c r="S915" s="137">
        <v>0</v>
      </c>
      <c r="T915" s="137">
        <f t="shared" si="358"/>
        <v>0</v>
      </c>
      <c r="U915" s="137">
        <v>0</v>
      </c>
      <c r="V915" s="137">
        <f t="shared" si="359"/>
        <v>0</v>
      </c>
      <c r="W915" s="137">
        <v>0</v>
      </c>
      <c r="X915" s="137">
        <f t="shared" si="360"/>
        <v>0</v>
      </c>
      <c r="Y915" s="138" t="s">
        <v>1</v>
      </c>
      <c r="AR915" s="139" t="s">
        <v>187</v>
      </c>
      <c r="AT915" s="139" t="s">
        <v>147</v>
      </c>
      <c r="AU915" s="139" t="s">
        <v>84</v>
      </c>
      <c r="AY915" s="14" t="s">
        <v>145</v>
      </c>
      <c r="BE915" s="140">
        <f t="shared" si="361"/>
        <v>0</v>
      </c>
      <c r="BF915" s="140">
        <f t="shared" si="362"/>
        <v>0</v>
      </c>
      <c r="BG915" s="140">
        <f t="shared" si="363"/>
        <v>0</v>
      </c>
      <c r="BH915" s="140">
        <f t="shared" si="364"/>
        <v>0</v>
      </c>
      <c r="BI915" s="140">
        <f t="shared" si="365"/>
        <v>0</v>
      </c>
      <c r="BJ915" s="14" t="s">
        <v>84</v>
      </c>
      <c r="BK915" s="140">
        <f t="shared" si="366"/>
        <v>0</v>
      </c>
      <c r="BL915" s="14" t="s">
        <v>187</v>
      </c>
      <c r="BM915" s="139" t="s">
        <v>202</v>
      </c>
    </row>
    <row r="916" spans="2:65" s="1" customFormat="1" ht="16.5" customHeight="1">
      <c r="B916" s="127"/>
      <c r="C916" s="128"/>
      <c r="D916" s="167" t="s">
        <v>147</v>
      </c>
      <c r="E916" s="168" t="s">
        <v>1437</v>
      </c>
      <c r="F916" s="169" t="s">
        <v>1438</v>
      </c>
      <c r="G916" s="170" t="s">
        <v>372</v>
      </c>
      <c r="H916" s="171">
        <v>4</v>
      </c>
      <c r="I916" s="133"/>
      <c r="J916" s="133"/>
      <c r="K916" s="133">
        <f t="shared" si="354"/>
        <v>0</v>
      </c>
      <c r="L916" s="130" t="s">
        <v>1</v>
      </c>
      <c r="M916" s="26"/>
      <c r="N916" s="134" t="s">
        <v>1</v>
      </c>
      <c r="O916" s="135" t="s">
        <v>39</v>
      </c>
      <c r="P916" s="136">
        <f t="shared" si="355"/>
        <v>0</v>
      </c>
      <c r="Q916" s="136">
        <f t="shared" si="356"/>
        <v>0</v>
      </c>
      <c r="R916" s="136">
        <f t="shared" si="357"/>
        <v>0</v>
      </c>
      <c r="S916" s="137">
        <v>0</v>
      </c>
      <c r="T916" s="137">
        <f t="shared" si="358"/>
        <v>0</v>
      </c>
      <c r="U916" s="137">
        <v>0</v>
      </c>
      <c r="V916" s="137">
        <f t="shared" si="359"/>
        <v>0</v>
      </c>
      <c r="W916" s="137">
        <v>0</v>
      </c>
      <c r="X916" s="137">
        <f t="shared" si="360"/>
        <v>0</v>
      </c>
      <c r="Y916" s="138" t="s">
        <v>1</v>
      </c>
      <c r="AR916" s="139" t="s">
        <v>187</v>
      </c>
      <c r="AT916" s="139" t="s">
        <v>147</v>
      </c>
      <c r="AU916" s="139" t="s">
        <v>84</v>
      </c>
      <c r="AY916" s="14" t="s">
        <v>145</v>
      </c>
      <c r="BE916" s="140">
        <f t="shared" si="361"/>
        <v>0</v>
      </c>
      <c r="BF916" s="140">
        <f t="shared" si="362"/>
        <v>0</v>
      </c>
      <c r="BG916" s="140">
        <f t="shared" si="363"/>
        <v>0</v>
      </c>
      <c r="BH916" s="140">
        <f t="shared" si="364"/>
        <v>0</v>
      </c>
      <c r="BI916" s="140">
        <f t="shared" si="365"/>
        <v>0</v>
      </c>
      <c r="BJ916" s="14" t="s">
        <v>84</v>
      </c>
      <c r="BK916" s="140">
        <f t="shared" si="366"/>
        <v>0</v>
      </c>
      <c r="BL916" s="14" t="s">
        <v>187</v>
      </c>
      <c r="BM916" s="139" t="s">
        <v>202</v>
      </c>
    </row>
    <row r="917" spans="2:65" s="1" customFormat="1" ht="24">
      <c r="B917" s="127"/>
      <c r="C917" s="128"/>
      <c r="D917" s="167" t="s">
        <v>1360</v>
      </c>
      <c r="E917" s="168" t="s">
        <v>1440</v>
      </c>
      <c r="F917" s="169" t="s">
        <v>1441</v>
      </c>
      <c r="G917" s="170" t="s">
        <v>343</v>
      </c>
      <c r="H917" s="171">
        <v>2</v>
      </c>
      <c r="I917" s="133"/>
      <c r="J917" s="133"/>
      <c r="K917" s="133">
        <f t="shared" si="354"/>
        <v>0</v>
      </c>
      <c r="L917" s="130" t="s">
        <v>1</v>
      </c>
      <c r="M917" s="26"/>
      <c r="N917" s="134" t="s">
        <v>1</v>
      </c>
      <c r="O917" s="135" t="s">
        <v>39</v>
      </c>
      <c r="P917" s="136">
        <f t="shared" si="355"/>
        <v>0</v>
      </c>
      <c r="Q917" s="136">
        <f t="shared" si="356"/>
        <v>0</v>
      </c>
      <c r="R917" s="136">
        <f t="shared" si="357"/>
        <v>0</v>
      </c>
      <c r="S917" s="137">
        <v>0</v>
      </c>
      <c r="T917" s="137">
        <f t="shared" si="358"/>
        <v>0</v>
      </c>
      <c r="U917" s="137">
        <v>0</v>
      </c>
      <c r="V917" s="137">
        <f t="shared" si="359"/>
        <v>0</v>
      </c>
      <c r="W917" s="137">
        <v>0</v>
      </c>
      <c r="X917" s="137">
        <f t="shared" si="360"/>
        <v>0</v>
      </c>
      <c r="Y917" s="138" t="s">
        <v>1</v>
      </c>
      <c r="AR917" s="139" t="s">
        <v>187</v>
      </c>
      <c r="AT917" s="139" t="s">
        <v>147</v>
      </c>
      <c r="AU917" s="139" t="s">
        <v>84</v>
      </c>
      <c r="AY917" s="14" t="s">
        <v>145</v>
      </c>
      <c r="BE917" s="140">
        <f t="shared" si="361"/>
        <v>0</v>
      </c>
      <c r="BF917" s="140">
        <f t="shared" si="362"/>
        <v>0</v>
      </c>
      <c r="BG917" s="140">
        <f t="shared" si="363"/>
        <v>0</v>
      </c>
      <c r="BH917" s="140">
        <f t="shared" si="364"/>
        <v>0</v>
      </c>
      <c r="BI917" s="140">
        <f t="shared" si="365"/>
        <v>0</v>
      </c>
      <c r="BJ917" s="14" t="s">
        <v>84</v>
      </c>
      <c r="BK917" s="140">
        <f t="shared" si="366"/>
        <v>0</v>
      </c>
      <c r="BL917" s="14" t="s">
        <v>187</v>
      </c>
      <c r="BM917" s="139" t="s">
        <v>202</v>
      </c>
    </row>
    <row r="918" spans="2:65" s="1" customFormat="1" ht="24">
      <c r="B918" s="127"/>
      <c r="C918" s="128"/>
      <c r="D918" s="167" t="s">
        <v>147</v>
      </c>
      <c r="E918" s="168" t="s">
        <v>1442</v>
      </c>
      <c r="F918" s="169" t="s">
        <v>1443</v>
      </c>
      <c r="G918" s="170" t="s">
        <v>372</v>
      </c>
      <c r="H918" s="171">
        <v>2</v>
      </c>
      <c r="I918" s="133"/>
      <c r="J918" s="133"/>
      <c r="K918" s="133">
        <f t="shared" si="354"/>
        <v>0</v>
      </c>
      <c r="L918" s="130" t="s">
        <v>1</v>
      </c>
      <c r="M918" s="26"/>
      <c r="N918" s="134" t="s">
        <v>1</v>
      </c>
      <c r="O918" s="135" t="s">
        <v>39</v>
      </c>
      <c r="P918" s="136">
        <f t="shared" si="355"/>
        <v>0</v>
      </c>
      <c r="Q918" s="136">
        <f t="shared" si="356"/>
        <v>0</v>
      </c>
      <c r="R918" s="136">
        <f t="shared" si="357"/>
        <v>0</v>
      </c>
      <c r="S918" s="137">
        <v>0</v>
      </c>
      <c r="T918" s="137">
        <f t="shared" si="358"/>
        <v>0</v>
      </c>
      <c r="U918" s="137">
        <v>0</v>
      </c>
      <c r="V918" s="137">
        <f t="shared" si="359"/>
        <v>0</v>
      </c>
      <c r="W918" s="137">
        <v>0</v>
      </c>
      <c r="X918" s="137">
        <f t="shared" si="360"/>
        <v>0</v>
      </c>
      <c r="Y918" s="138" t="s">
        <v>1</v>
      </c>
      <c r="AR918" s="139" t="s">
        <v>187</v>
      </c>
      <c r="AT918" s="139" t="s">
        <v>147</v>
      </c>
      <c r="AU918" s="139" t="s">
        <v>84</v>
      </c>
      <c r="AY918" s="14" t="s">
        <v>145</v>
      </c>
      <c r="BE918" s="140">
        <f t="shared" si="361"/>
        <v>0</v>
      </c>
      <c r="BF918" s="140">
        <f t="shared" si="362"/>
        <v>0</v>
      </c>
      <c r="BG918" s="140">
        <f t="shared" si="363"/>
        <v>0</v>
      </c>
      <c r="BH918" s="140">
        <f t="shared" si="364"/>
        <v>0</v>
      </c>
      <c r="BI918" s="140">
        <f t="shared" si="365"/>
        <v>0</v>
      </c>
      <c r="BJ918" s="14" t="s">
        <v>84</v>
      </c>
      <c r="BK918" s="140">
        <f t="shared" si="366"/>
        <v>0</v>
      </c>
      <c r="BL918" s="14" t="s">
        <v>187</v>
      </c>
      <c r="BM918" s="139" t="s">
        <v>202</v>
      </c>
    </row>
    <row r="919" spans="2:65" s="1" customFormat="1" ht="24">
      <c r="B919" s="127"/>
      <c r="C919" s="128"/>
      <c r="D919" s="167" t="s">
        <v>1360</v>
      </c>
      <c r="E919" s="168" t="s">
        <v>1444</v>
      </c>
      <c r="F919" s="169" t="s">
        <v>1445</v>
      </c>
      <c r="G919" s="170" t="s">
        <v>343</v>
      </c>
      <c r="H919" s="171">
        <v>18</v>
      </c>
      <c r="I919" s="133"/>
      <c r="J919" s="133"/>
      <c r="K919" s="133">
        <f t="shared" si="354"/>
        <v>0</v>
      </c>
      <c r="L919" s="130" t="s">
        <v>1</v>
      </c>
      <c r="M919" s="26"/>
      <c r="N919" s="134" t="s">
        <v>1</v>
      </c>
      <c r="O919" s="135" t="s">
        <v>39</v>
      </c>
      <c r="P919" s="136">
        <f t="shared" si="355"/>
        <v>0</v>
      </c>
      <c r="Q919" s="136">
        <f t="shared" si="356"/>
        <v>0</v>
      </c>
      <c r="R919" s="136">
        <f t="shared" si="357"/>
        <v>0</v>
      </c>
      <c r="S919" s="137">
        <v>0</v>
      </c>
      <c r="T919" s="137">
        <f t="shared" si="358"/>
        <v>0</v>
      </c>
      <c r="U919" s="137">
        <v>0</v>
      </c>
      <c r="V919" s="137">
        <f t="shared" si="359"/>
        <v>0</v>
      </c>
      <c r="W919" s="137">
        <v>0</v>
      </c>
      <c r="X919" s="137">
        <f t="shared" si="360"/>
        <v>0</v>
      </c>
      <c r="Y919" s="138" t="s">
        <v>1</v>
      </c>
      <c r="AR919" s="139" t="s">
        <v>187</v>
      </c>
      <c r="AT919" s="139" t="s">
        <v>147</v>
      </c>
      <c r="AU919" s="139" t="s">
        <v>84</v>
      </c>
      <c r="AY919" s="14" t="s">
        <v>145</v>
      </c>
      <c r="BE919" s="140">
        <f t="shared" si="361"/>
        <v>0</v>
      </c>
      <c r="BF919" s="140">
        <f t="shared" si="362"/>
        <v>0</v>
      </c>
      <c r="BG919" s="140">
        <f t="shared" si="363"/>
        <v>0</v>
      </c>
      <c r="BH919" s="140">
        <f t="shared" si="364"/>
        <v>0</v>
      </c>
      <c r="BI919" s="140">
        <f t="shared" si="365"/>
        <v>0</v>
      </c>
      <c r="BJ919" s="14" t="s">
        <v>84</v>
      </c>
      <c r="BK919" s="140">
        <f t="shared" si="366"/>
        <v>0</v>
      </c>
      <c r="BL919" s="14" t="s">
        <v>187</v>
      </c>
      <c r="BM919" s="139" t="s">
        <v>202</v>
      </c>
    </row>
    <row r="920" spans="2:65" s="1" customFormat="1" ht="24">
      <c r="B920" s="127"/>
      <c r="C920" s="202"/>
      <c r="D920" s="208" t="s">
        <v>1360</v>
      </c>
      <c r="E920" s="209"/>
      <c r="F920" s="210" t="s">
        <v>1487</v>
      </c>
      <c r="G920" s="211" t="s">
        <v>458</v>
      </c>
      <c r="H920" s="212">
        <v>100</v>
      </c>
      <c r="I920" s="207"/>
      <c r="J920" s="207"/>
      <c r="K920" s="207">
        <f t="shared" si="354"/>
        <v>0</v>
      </c>
      <c r="L920" s="204" t="s">
        <v>1</v>
      </c>
      <c r="M920" s="26"/>
      <c r="N920" s="134" t="s">
        <v>1</v>
      </c>
      <c r="O920" s="135" t="s">
        <v>39</v>
      </c>
      <c r="P920" s="136">
        <f t="shared" si="355"/>
        <v>0</v>
      </c>
      <c r="Q920" s="136">
        <f t="shared" si="356"/>
        <v>0</v>
      </c>
      <c r="R920" s="136">
        <f t="shared" si="357"/>
        <v>0</v>
      </c>
      <c r="S920" s="137">
        <v>0</v>
      </c>
      <c r="T920" s="137">
        <f t="shared" si="358"/>
        <v>0</v>
      </c>
      <c r="U920" s="137">
        <v>0</v>
      </c>
      <c r="V920" s="137">
        <f t="shared" si="359"/>
        <v>0</v>
      </c>
      <c r="W920" s="137">
        <v>0</v>
      </c>
      <c r="X920" s="137">
        <f t="shared" si="360"/>
        <v>0</v>
      </c>
      <c r="Y920" s="138" t="s">
        <v>1</v>
      </c>
      <c r="AR920" s="139" t="s">
        <v>187</v>
      </c>
      <c r="AT920" s="139" t="s">
        <v>147</v>
      </c>
      <c r="AU920" s="139" t="s">
        <v>84</v>
      </c>
      <c r="AY920" s="14" t="s">
        <v>145</v>
      </c>
      <c r="BE920" s="140">
        <f t="shared" si="361"/>
        <v>0</v>
      </c>
      <c r="BF920" s="140">
        <f t="shared" si="362"/>
        <v>0</v>
      </c>
      <c r="BG920" s="140">
        <f t="shared" si="363"/>
        <v>0</v>
      </c>
      <c r="BH920" s="140">
        <f t="shared" si="364"/>
        <v>0</v>
      </c>
      <c r="BI920" s="140">
        <f t="shared" si="365"/>
        <v>0</v>
      </c>
      <c r="BJ920" s="14" t="s">
        <v>84</v>
      </c>
      <c r="BK920" s="140">
        <f t="shared" si="366"/>
        <v>0</v>
      </c>
      <c r="BL920" s="14" t="s">
        <v>187</v>
      </c>
      <c r="BM920" s="139" t="s">
        <v>202</v>
      </c>
    </row>
    <row r="921" spans="2:65" s="1" customFormat="1" ht="24">
      <c r="B921" s="127"/>
      <c r="C921" s="202"/>
      <c r="D921" s="208" t="s">
        <v>1360</v>
      </c>
      <c r="E921" s="209"/>
      <c r="F921" s="210" t="s">
        <v>1488</v>
      </c>
      <c r="G921" s="211" t="s">
        <v>343</v>
      </c>
      <c r="H921" s="212">
        <v>3</v>
      </c>
      <c r="I921" s="207"/>
      <c r="J921" s="207"/>
      <c r="K921" s="207">
        <f t="shared" si="354"/>
        <v>0</v>
      </c>
      <c r="L921" s="204" t="s">
        <v>1</v>
      </c>
      <c r="M921" s="26"/>
      <c r="N921" s="134" t="s">
        <v>1</v>
      </c>
      <c r="O921" s="135" t="s">
        <v>39</v>
      </c>
      <c r="P921" s="136">
        <f t="shared" si="355"/>
        <v>0</v>
      </c>
      <c r="Q921" s="136">
        <f t="shared" si="356"/>
        <v>0</v>
      </c>
      <c r="R921" s="136">
        <f t="shared" si="357"/>
        <v>0</v>
      </c>
      <c r="S921" s="137">
        <v>0</v>
      </c>
      <c r="T921" s="137">
        <f t="shared" si="358"/>
        <v>0</v>
      </c>
      <c r="U921" s="137">
        <v>0</v>
      </c>
      <c r="V921" s="137">
        <f t="shared" si="359"/>
        <v>0</v>
      </c>
      <c r="W921" s="137">
        <v>0</v>
      </c>
      <c r="X921" s="137">
        <f t="shared" si="360"/>
        <v>0</v>
      </c>
      <c r="Y921" s="138" t="s">
        <v>1</v>
      </c>
      <c r="AR921" s="139" t="s">
        <v>187</v>
      </c>
      <c r="AT921" s="139" t="s">
        <v>147</v>
      </c>
      <c r="AU921" s="139" t="s">
        <v>84</v>
      </c>
      <c r="AY921" s="14" t="s">
        <v>145</v>
      </c>
      <c r="BE921" s="140">
        <f t="shared" si="361"/>
        <v>0</v>
      </c>
      <c r="BF921" s="140">
        <f t="shared" si="362"/>
        <v>0</v>
      </c>
      <c r="BG921" s="140">
        <f t="shared" si="363"/>
        <v>0</v>
      </c>
      <c r="BH921" s="140">
        <f t="shared" si="364"/>
        <v>0</v>
      </c>
      <c r="BI921" s="140">
        <f t="shared" si="365"/>
        <v>0</v>
      </c>
      <c r="BJ921" s="14" t="s">
        <v>84</v>
      </c>
      <c r="BK921" s="140">
        <f t="shared" si="366"/>
        <v>0</v>
      </c>
      <c r="BL921" s="14" t="s">
        <v>187</v>
      </c>
      <c r="BM921" s="139" t="s">
        <v>202</v>
      </c>
    </row>
    <row r="922" spans="2:65" s="1" customFormat="1" ht="24">
      <c r="B922" s="127"/>
      <c r="C922" s="128"/>
      <c r="D922" s="167" t="s">
        <v>1360</v>
      </c>
      <c r="E922" s="168" t="s">
        <v>1446</v>
      </c>
      <c r="F922" s="169" t="s">
        <v>1489</v>
      </c>
      <c r="G922" s="170" t="s">
        <v>343</v>
      </c>
      <c r="H922" s="171">
        <v>21</v>
      </c>
      <c r="I922" s="133"/>
      <c r="J922" s="133"/>
      <c r="K922" s="133">
        <f t="shared" si="354"/>
        <v>0</v>
      </c>
      <c r="L922" s="130" t="s">
        <v>1</v>
      </c>
      <c r="M922" s="26"/>
      <c r="N922" s="134" t="s">
        <v>1</v>
      </c>
      <c r="O922" s="135" t="s">
        <v>39</v>
      </c>
      <c r="P922" s="136">
        <f t="shared" si="355"/>
        <v>0</v>
      </c>
      <c r="Q922" s="136">
        <f t="shared" si="356"/>
        <v>0</v>
      </c>
      <c r="R922" s="136">
        <f t="shared" si="357"/>
        <v>0</v>
      </c>
      <c r="S922" s="137">
        <v>0</v>
      </c>
      <c r="T922" s="137">
        <f t="shared" si="358"/>
        <v>0</v>
      </c>
      <c r="U922" s="137">
        <v>0</v>
      </c>
      <c r="V922" s="137">
        <f t="shared" si="359"/>
        <v>0</v>
      </c>
      <c r="W922" s="137">
        <v>0</v>
      </c>
      <c r="X922" s="137">
        <f t="shared" si="360"/>
        <v>0</v>
      </c>
      <c r="Y922" s="138" t="s">
        <v>1</v>
      </c>
      <c r="AR922" s="139" t="s">
        <v>187</v>
      </c>
      <c r="AT922" s="139" t="s">
        <v>147</v>
      </c>
      <c r="AU922" s="139" t="s">
        <v>84</v>
      </c>
      <c r="AY922" s="14" t="s">
        <v>145</v>
      </c>
      <c r="BE922" s="140">
        <f t="shared" si="361"/>
        <v>0</v>
      </c>
      <c r="BF922" s="140">
        <f t="shared" si="362"/>
        <v>0</v>
      </c>
      <c r="BG922" s="140">
        <f t="shared" si="363"/>
        <v>0</v>
      </c>
      <c r="BH922" s="140">
        <f t="shared" si="364"/>
        <v>0</v>
      </c>
      <c r="BI922" s="140">
        <f t="shared" si="365"/>
        <v>0</v>
      </c>
      <c r="BJ922" s="14" t="s">
        <v>84</v>
      </c>
      <c r="BK922" s="140">
        <f t="shared" si="366"/>
        <v>0</v>
      </c>
      <c r="BL922" s="14" t="s">
        <v>187</v>
      </c>
      <c r="BM922" s="139" t="s">
        <v>202</v>
      </c>
    </row>
    <row r="923" spans="2:65" s="1" customFormat="1" ht="16.5" customHeight="1">
      <c r="B923" s="127"/>
      <c r="C923" s="128"/>
      <c r="D923" s="167" t="s">
        <v>147</v>
      </c>
      <c r="E923" s="168" t="s">
        <v>1447</v>
      </c>
      <c r="F923" s="169" t="s">
        <v>1448</v>
      </c>
      <c r="G923" s="170" t="s">
        <v>372</v>
      </c>
      <c r="H923" s="171">
        <v>21</v>
      </c>
      <c r="I923" s="133"/>
      <c r="J923" s="133"/>
      <c r="K923" s="133">
        <f t="shared" si="354"/>
        <v>0</v>
      </c>
      <c r="L923" s="130" t="s">
        <v>1</v>
      </c>
      <c r="M923" s="26"/>
      <c r="N923" s="134" t="s">
        <v>1</v>
      </c>
      <c r="O923" s="135" t="s">
        <v>39</v>
      </c>
      <c r="P923" s="136">
        <f t="shared" si="355"/>
        <v>0</v>
      </c>
      <c r="Q923" s="136">
        <f t="shared" si="356"/>
        <v>0</v>
      </c>
      <c r="R923" s="136">
        <f t="shared" si="357"/>
        <v>0</v>
      </c>
      <c r="S923" s="137">
        <v>0</v>
      </c>
      <c r="T923" s="137">
        <f t="shared" si="358"/>
        <v>0</v>
      </c>
      <c r="U923" s="137">
        <v>0</v>
      </c>
      <c r="V923" s="137">
        <f t="shared" si="359"/>
        <v>0</v>
      </c>
      <c r="W923" s="137">
        <v>0</v>
      </c>
      <c r="X923" s="137">
        <f t="shared" si="360"/>
        <v>0</v>
      </c>
      <c r="Y923" s="138" t="s">
        <v>1</v>
      </c>
      <c r="AR923" s="139" t="s">
        <v>187</v>
      </c>
      <c r="AT923" s="139" t="s">
        <v>147</v>
      </c>
      <c r="AU923" s="139" t="s">
        <v>84</v>
      </c>
      <c r="AY923" s="14" t="s">
        <v>145</v>
      </c>
      <c r="BE923" s="140">
        <f t="shared" si="361"/>
        <v>0</v>
      </c>
      <c r="BF923" s="140">
        <f t="shared" si="362"/>
        <v>0</v>
      </c>
      <c r="BG923" s="140">
        <f t="shared" si="363"/>
        <v>0</v>
      </c>
      <c r="BH923" s="140">
        <f t="shared" si="364"/>
        <v>0</v>
      </c>
      <c r="BI923" s="140">
        <f t="shared" si="365"/>
        <v>0</v>
      </c>
      <c r="BJ923" s="14" t="s">
        <v>84</v>
      </c>
      <c r="BK923" s="140">
        <f t="shared" si="366"/>
        <v>0</v>
      </c>
      <c r="BL923" s="14" t="s">
        <v>187</v>
      </c>
      <c r="BM923" s="139" t="s">
        <v>202</v>
      </c>
    </row>
    <row r="924" spans="2:65" s="1" customFormat="1" ht="16.5" customHeight="1">
      <c r="B924" s="127"/>
      <c r="C924" s="128"/>
      <c r="D924" s="167" t="s">
        <v>147</v>
      </c>
      <c r="E924" s="168" t="s">
        <v>1449</v>
      </c>
      <c r="F924" s="169" t="s">
        <v>1450</v>
      </c>
      <c r="G924" s="170" t="s">
        <v>372</v>
      </c>
      <c r="H924" s="171">
        <v>21</v>
      </c>
      <c r="I924" s="133"/>
      <c r="J924" s="133"/>
      <c r="K924" s="133">
        <f t="shared" si="354"/>
        <v>0</v>
      </c>
      <c r="L924" s="130" t="s">
        <v>1</v>
      </c>
      <c r="M924" s="26"/>
      <c r="N924" s="134" t="s">
        <v>1</v>
      </c>
      <c r="O924" s="135" t="s">
        <v>39</v>
      </c>
      <c r="P924" s="136">
        <f t="shared" si="355"/>
        <v>0</v>
      </c>
      <c r="Q924" s="136">
        <f t="shared" si="356"/>
        <v>0</v>
      </c>
      <c r="R924" s="136">
        <f t="shared" si="357"/>
        <v>0</v>
      </c>
      <c r="S924" s="137">
        <v>0</v>
      </c>
      <c r="T924" s="137">
        <f t="shared" si="358"/>
        <v>0</v>
      </c>
      <c r="U924" s="137">
        <v>0</v>
      </c>
      <c r="V924" s="137">
        <f t="shared" si="359"/>
        <v>0</v>
      </c>
      <c r="W924" s="137">
        <v>0</v>
      </c>
      <c r="X924" s="137">
        <f t="shared" si="360"/>
        <v>0</v>
      </c>
      <c r="Y924" s="138" t="s">
        <v>1</v>
      </c>
      <c r="AR924" s="139" t="s">
        <v>187</v>
      </c>
      <c r="AT924" s="139" t="s">
        <v>147</v>
      </c>
      <c r="AU924" s="139" t="s">
        <v>84</v>
      </c>
      <c r="AY924" s="14" t="s">
        <v>145</v>
      </c>
      <c r="BE924" s="140">
        <f t="shared" si="361"/>
        <v>0</v>
      </c>
      <c r="BF924" s="140">
        <f t="shared" si="362"/>
        <v>0</v>
      </c>
      <c r="BG924" s="140">
        <f t="shared" si="363"/>
        <v>0</v>
      </c>
      <c r="BH924" s="140">
        <f t="shared" si="364"/>
        <v>0</v>
      </c>
      <c r="BI924" s="140">
        <f t="shared" si="365"/>
        <v>0</v>
      </c>
      <c r="BJ924" s="14" t="s">
        <v>84</v>
      </c>
      <c r="BK924" s="140">
        <f t="shared" si="366"/>
        <v>0</v>
      </c>
      <c r="BL924" s="14" t="s">
        <v>187</v>
      </c>
      <c r="BM924" s="139" t="s">
        <v>202</v>
      </c>
    </row>
    <row r="925" spans="2:65" s="1" customFormat="1" ht="24">
      <c r="B925" s="127"/>
      <c r="C925" s="128"/>
      <c r="D925" s="167" t="s">
        <v>1360</v>
      </c>
      <c r="E925" s="168" t="s">
        <v>1451</v>
      </c>
      <c r="F925" s="169" t="s">
        <v>1452</v>
      </c>
      <c r="G925" s="170" t="s">
        <v>343</v>
      </c>
      <c r="H925" s="171">
        <v>7</v>
      </c>
      <c r="I925" s="133"/>
      <c r="J925" s="133"/>
      <c r="K925" s="133">
        <f t="shared" si="354"/>
        <v>0</v>
      </c>
      <c r="L925" s="130" t="s">
        <v>1</v>
      </c>
      <c r="M925" s="26"/>
      <c r="N925" s="134" t="s">
        <v>1</v>
      </c>
      <c r="O925" s="135" t="s">
        <v>39</v>
      </c>
      <c r="P925" s="136">
        <f t="shared" si="355"/>
        <v>0</v>
      </c>
      <c r="Q925" s="136">
        <f t="shared" si="356"/>
        <v>0</v>
      </c>
      <c r="R925" s="136">
        <f t="shared" si="357"/>
        <v>0</v>
      </c>
      <c r="S925" s="137">
        <v>0</v>
      </c>
      <c r="T925" s="137">
        <f t="shared" si="358"/>
        <v>0</v>
      </c>
      <c r="U925" s="137">
        <v>0</v>
      </c>
      <c r="V925" s="137">
        <f t="shared" si="359"/>
        <v>0</v>
      </c>
      <c r="W925" s="137">
        <v>0</v>
      </c>
      <c r="X925" s="137">
        <f t="shared" si="360"/>
        <v>0</v>
      </c>
      <c r="Y925" s="138" t="s">
        <v>1</v>
      </c>
      <c r="AR925" s="139" t="s">
        <v>187</v>
      </c>
      <c r="AT925" s="139" t="s">
        <v>147</v>
      </c>
      <c r="AU925" s="139" t="s">
        <v>84</v>
      </c>
      <c r="AY925" s="14" t="s">
        <v>145</v>
      </c>
      <c r="BE925" s="140">
        <f t="shared" si="361"/>
        <v>0</v>
      </c>
      <c r="BF925" s="140">
        <f t="shared" si="362"/>
        <v>0</v>
      </c>
      <c r="BG925" s="140">
        <f t="shared" si="363"/>
        <v>0</v>
      </c>
      <c r="BH925" s="140">
        <f t="shared" si="364"/>
        <v>0</v>
      </c>
      <c r="BI925" s="140">
        <f t="shared" si="365"/>
        <v>0</v>
      </c>
      <c r="BJ925" s="14" t="s">
        <v>84</v>
      </c>
      <c r="BK925" s="140">
        <f t="shared" si="366"/>
        <v>0</v>
      </c>
      <c r="BL925" s="14" t="s">
        <v>187</v>
      </c>
      <c r="BM925" s="139" t="s">
        <v>202</v>
      </c>
    </row>
    <row r="926" spans="2:65" s="1" customFormat="1" ht="15.75" customHeight="1">
      <c r="B926" s="127"/>
      <c r="C926" s="128"/>
      <c r="D926" s="167" t="s">
        <v>147</v>
      </c>
      <c r="E926" s="168" t="s">
        <v>1453</v>
      </c>
      <c r="F926" s="169" t="s">
        <v>1454</v>
      </c>
      <c r="G926" s="170" t="s">
        <v>372</v>
      </c>
      <c r="H926" s="171">
        <v>7</v>
      </c>
      <c r="I926" s="133"/>
      <c r="J926" s="133"/>
      <c r="K926" s="133">
        <f t="shared" si="354"/>
        <v>0</v>
      </c>
      <c r="L926" s="130" t="s">
        <v>1</v>
      </c>
      <c r="M926" s="26"/>
      <c r="N926" s="134" t="s">
        <v>1</v>
      </c>
      <c r="O926" s="135" t="s">
        <v>39</v>
      </c>
      <c r="P926" s="136">
        <f t="shared" si="355"/>
        <v>0</v>
      </c>
      <c r="Q926" s="136">
        <f t="shared" si="356"/>
        <v>0</v>
      </c>
      <c r="R926" s="136">
        <f t="shared" si="357"/>
        <v>0</v>
      </c>
      <c r="S926" s="137">
        <v>0</v>
      </c>
      <c r="T926" s="137">
        <f t="shared" si="358"/>
        <v>0</v>
      </c>
      <c r="U926" s="137">
        <v>0</v>
      </c>
      <c r="V926" s="137">
        <f t="shared" si="359"/>
        <v>0</v>
      </c>
      <c r="W926" s="137">
        <v>0</v>
      </c>
      <c r="X926" s="137">
        <f t="shared" si="360"/>
        <v>0</v>
      </c>
      <c r="Y926" s="138" t="s">
        <v>1</v>
      </c>
      <c r="AR926" s="139" t="s">
        <v>187</v>
      </c>
      <c r="AT926" s="139" t="s">
        <v>147</v>
      </c>
      <c r="AU926" s="139" t="s">
        <v>84</v>
      </c>
      <c r="AY926" s="14" t="s">
        <v>145</v>
      </c>
      <c r="BE926" s="140">
        <f t="shared" si="361"/>
        <v>0</v>
      </c>
      <c r="BF926" s="140">
        <f t="shared" si="362"/>
        <v>0</v>
      </c>
      <c r="BG926" s="140">
        <f t="shared" si="363"/>
        <v>0</v>
      </c>
      <c r="BH926" s="140">
        <f t="shared" si="364"/>
        <v>0</v>
      </c>
      <c r="BI926" s="140">
        <f t="shared" si="365"/>
        <v>0</v>
      </c>
      <c r="BJ926" s="14" t="s">
        <v>84</v>
      </c>
      <c r="BK926" s="140">
        <f t="shared" si="366"/>
        <v>0</v>
      </c>
      <c r="BL926" s="14" t="s">
        <v>187</v>
      </c>
      <c r="BM926" s="139" t="s">
        <v>202</v>
      </c>
    </row>
    <row r="927" spans="2:65" s="1" customFormat="1" ht="24">
      <c r="B927" s="127"/>
      <c r="C927" s="128"/>
      <c r="D927" s="167" t="s">
        <v>1360</v>
      </c>
      <c r="E927" s="168" t="s">
        <v>1455</v>
      </c>
      <c r="F927" s="169" t="s">
        <v>1456</v>
      </c>
      <c r="G927" s="170" t="s">
        <v>343</v>
      </c>
      <c r="H927" s="171">
        <v>4</v>
      </c>
      <c r="I927" s="133"/>
      <c r="J927" s="133"/>
      <c r="K927" s="133">
        <f t="shared" si="354"/>
        <v>0</v>
      </c>
      <c r="L927" s="130" t="s">
        <v>1</v>
      </c>
      <c r="M927" s="26"/>
      <c r="N927" s="134" t="s">
        <v>1</v>
      </c>
      <c r="O927" s="135" t="s">
        <v>39</v>
      </c>
      <c r="P927" s="136">
        <f t="shared" si="355"/>
        <v>0</v>
      </c>
      <c r="Q927" s="136">
        <f t="shared" si="356"/>
        <v>0</v>
      </c>
      <c r="R927" s="136">
        <f t="shared" si="357"/>
        <v>0</v>
      </c>
      <c r="S927" s="137">
        <v>0</v>
      </c>
      <c r="T927" s="137">
        <f t="shared" si="358"/>
        <v>0</v>
      </c>
      <c r="U927" s="137">
        <v>0</v>
      </c>
      <c r="V927" s="137">
        <f t="shared" si="359"/>
        <v>0</v>
      </c>
      <c r="W927" s="137">
        <v>0</v>
      </c>
      <c r="X927" s="137">
        <f t="shared" si="360"/>
        <v>0</v>
      </c>
      <c r="Y927" s="138" t="s">
        <v>1</v>
      </c>
      <c r="AR927" s="139" t="s">
        <v>187</v>
      </c>
      <c r="AT927" s="139" t="s">
        <v>147</v>
      </c>
      <c r="AU927" s="139" t="s">
        <v>84</v>
      </c>
      <c r="AY927" s="14" t="s">
        <v>145</v>
      </c>
      <c r="BE927" s="140">
        <f t="shared" si="361"/>
        <v>0</v>
      </c>
      <c r="BF927" s="140">
        <f t="shared" si="362"/>
        <v>0</v>
      </c>
      <c r="BG927" s="140">
        <f t="shared" si="363"/>
        <v>0</v>
      </c>
      <c r="BH927" s="140">
        <f t="shared" si="364"/>
        <v>0</v>
      </c>
      <c r="BI927" s="140">
        <f t="shared" si="365"/>
        <v>0</v>
      </c>
      <c r="BJ927" s="14" t="s">
        <v>84</v>
      </c>
      <c r="BK927" s="140">
        <f t="shared" si="366"/>
        <v>0</v>
      </c>
      <c r="BL927" s="14" t="s">
        <v>187</v>
      </c>
      <c r="BM927" s="139" t="s">
        <v>202</v>
      </c>
    </row>
    <row r="928" spans="2:65" s="1" customFormat="1" ht="24">
      <c r="B928" s="127"/>
      <c r="C928" s="128"/>
      <c r="D928" s="167" t="s">
        <v>147</v>
      </c>
      <c r="E928" s="168" t="s">
        <v>1457</v>
      </c>
      <c r="F928" s="169" t="s">
        <v>1458</v>
      </c>
      <c r="G928" s="170" t="s">
        <v>372</v>
      </c>
      <c r="H928" s="171">
        <v>4</v>
      </c>
      <c r="I928" s="133"/>
      <c r="J928" s="133"/>
      <c r="K928" s="133">
        <f t="shared" si="354"/>
        <v>0</v>
      </c>
      <c r="L928" s="130" t="s">
        <v>1</v>
      </c>
      <c r="M928" s="26"/>
      <c r="N928" s="134" t="s">
        <v>1</v>
      </c>
      <c r="O928" s="135" t="s">
        <v>39</v>
      </c>
      <c r="P928" s="136">
        <f t="shared" si="355"/>
        <v>0</v>
      </c>
      <c r="Q928" s="136">
        <f t="shared" si="356"/>
        <v>0</v>
      </c>
      <c r="R928" s="136">
        <f t="shared" si="357"/>
        <v>0</v>
      </c>
      <c r="S928" s="137">
        <v>0</v>
      </c>
      <c r="T928" s="137">
        <f t="shared" si="358"/>
        <v>0</v>
      </c>
      <c r="U928" s="137">
        <v>0</v>
      </c>
      <c r="V928" s="137">
        <f t="shared" si="359"/>
        <v>0</v>
      </c>
      <c r="W928" s="137">
        <v>0</v>
      </c>
      <c r="X928" s="137">
        <f t="shared" si="360"/>
        <v>0</v>
      </c>
      <c r="Y928" s="138" t="s">
        <v>1</v>
      </c>
      <c r="AR928" s="139" t="s">
        <v>187</v>
      </c>
      <c r="AT928" s="139" t="s">
        <v>147</v>
      </c>
      <c r="AU928" s="139" t="s">
        <v>84</v>
      </c>
      <c r="AY928" s="14" t="s">
        <v>145</v>
      </c>
      <c r="BE928" s="140">
        <f t="shared" si="361"/>
        <v>0</v>
      </c>
      <c r="BF928" s="140">
        <f t="shared" si="362"/>
        <v>0</v>
      </c>
      <c r="BG928" s="140">
        <f t="shared" si="363"/>
        <v>0</v>
      </c>
      <c r="BH928" s="140">
        <f t="shared" si="364"/>
        <v>0</v>
      </c>
      <c r="BI928" s="140">
        <f t="shared" si="365"/>
        <v>0</v>
      </c>
      <c r="BJ928" s="14" t="s">
        <v>84</v>
      </c>
      <c r="BK928" s="140">
        <f t="shared" si="366"/>
        <v>0</v>
      </c>
      <c r="BL928" s="14" t="s">
        <v>187</v>
      </c>
      <c r="BM928" s="139" t="s">
        <v>202</v>
      </c>
    </row>
    <row r="929" spans="2:65" s="1" customFormat="1" ht="24">
      <c r="B929" s="127"/>
      <c r="C929" s="128"/>
      <c r="D929" s="167" t="s">
        <v>1360</v>
      </c>
      <c r="E929" s="168" t="s">
        <v>1459</v>
      </c>
      <c r="F929" s="169" t="s">
        <v>1460</v>
      </c>
      <c r="G929" s="170" t="s">
        <v>343</v>
      </c>
      <c r="H929" s="171">
        <v>5</v>
      </c>
      <c r="I929" s="133"/>
      <c r="J929" s="133"/>
      <c r="K929" s="133">
        <f t="shared" si="354"/>
        <v>0</v>
      </c>
      <c r="L929" s="130" t="s">
        <v>1</v>
      </c>
      <c r="M929" s="26"/>
      <c r="N929" s="134" t="s">
        <v>1</v>
      </c>
      <c r="O929" s="135" t="s">
        <v>39</v>
      </c>
      <c r="P929" s="136">
        <f t="shared" si="355"/>
        <v>0</v>
      </c>
      <c r="Q929" s="136">
        <f t="shared" si="356"/>
        <v>0</v>
      </c>
      <c r="R929" s="136">
        <f t="shared" si="357"/>
        <v>0</v>
      </c>
      <c r="S929" s="137">
        <v>0</v>
      </c>
      <c r="T929" s="137">
        <f t="shared" si="358"/>
        <v>0</v>
      </c>
      <c r="U929" s="137">
        <v>0</v>
      </c>
      <c r="V929" s="137">
        <f t="shared" si="359"/>
        <v>0</v>
      </c>
      <c r="W929" s="137">
        <v>0</v>
      </c>
      <c r="X929" s="137">
        <f t="shared" si="360"/>
        <v>0</v>
      </c>
      <c r="Y929" s="138" t="s">
        <v>1</v>
      </c>
      <c r="AR929" s="139" t="s">
        <v>187</v>
      </c>
      <c r="AT929" s="139" t="s">
        <v>147</v>
      </c>
      <c r="AU929" s="139" t="s">
        <v>84</v>
      </c>
      <c r="AY929" s="14" t="s">
        <v>145</v>
      </c>
      <c r="BE929" s="140">
        <f t="shared" si="361"/>
        <v>0</v>
      </c>
      <c r="BF929" s="140">
        <f t="shared" si="362"/>
        <v>0</v>
      </c>
      <c r="BG929" s="140">
        <f t="shared" si="363"/>
        <v>0</v>
      </c>
      <c r="BH929" s="140">
        <f t="shared" si="364"/>
        <v>0</v>
      </c>
      <c r="BI929" s="140">
        <f t="shared" si="365"/>
        <v>0</v>
      </c>
      <c r="BJ929" s="14" t="s">
        <v>84</v>
      </c>
      <c r="BK929" s="140">
        <f t="shared" si="366"/>
        <v>0</v>
      </c>
      <c r="BL929" s="14" t="s">
        <v>187</v>
      </c>
      <c r="BM929" s="139" t="s">
        <v>202</v>
      </c>
    </row>
    <row r="930" spans="2:65" s="1" customFormat="1" ht="16.5" customHeight="1">
      <c r="B930" s="127"/>
      <c r="C930" s="128"/>
      <c r="D930" s="167" t="s">
        <v>147</v>
      </c>
      <c r="E930" s="168" t="s">
        <v>1461</v>
      </c>
      <c r="F930" s="169" t="s">
        <v>1462</v>
      </c>
      <c r="G930" s="170" t="s">
        <v>372</v>
      </c>
      <c r="H930" s="171">
        <v>5</v>
      </c>
      <c r="I930" s="133"/>
      <c r="J930" s="133"/>
      <c r="K930" s="133">
        <f t="shared" si="354"/>
        <v>0</v>
      </c>
      <c r="L930" s="130" t="s">
        <v>1</v>
      </c>
      <c r="M930" s="26"/>
      <c r="N930" s="134" t="s">
        <v>1</v>
      </c>
      <c r="O930" s="135" t="s">
        <v>39</v>
      </c>
      <c r="P930" s="136">
        <f t="shared" si="355"/>
        <v>0</v>
      </c>
      <c r="Q930" s="136">
        <f t="shared" si="356"/>
        <v>0</v>
      </c>
      <c r="R930" s="136">
        <f t="shared" si="357"/>
        <v>0</v>
      </c>
      <c r="S930" s="137">
        <v>0</v>
      </c>
      <c r="T930" s="137">
        <f t="shared" si="358"/>
        <v>0</v>
      </c>
      <c r="U930" s="137">
        <v>0</v>
      </c>
      <c r="V930" s="137">
        <f t="shared" si="359"/>
        <v>0</v>
      </c>
      <c r="W930" s="137">
        <v>0</v>
      </c>
      <c r="X930" s="137">
        <f t="shared" si="360"/>
        <v>0</v>
      </c>
      <c r="Y930" s="138" t="s">
        <v>1</v>
      </c>
      <c r="AR930" s="139" t="s">
        <v>187</v>
      </c>
      <c r="AT930" s="139" t="s">
        <v>147</v>
      </c>
      <c r="AU930" s="139" t="s">
        <v>84</v>
      </c>
      <c r="AY930" s="14" t="s">
        <v>145</v>
      </c>
      <c r="BE930" s="140">
        <f t="shared" si="361"/>
        <v>0</v>
      </c>
      <c r="BF930" s="140">
        <f t="shared" si="362"/>
        <v>0</v>
      </c>
      <c r="BG930" s="140">
        <f t="shared" si="363"/>
        <v>0</v>
      </c>
      <c r="BH930" s="140">
        <f t="shared" si="364"/>
        <v>0</v>
      </c>
      <c r="BI930" s="140">
        <f t="shared" si="365"/>
        <v>0</v>
      </c>
      <c r="BJ930" s="14" t="s">
        <v>84</v>
      </c>
      <c r="BK930" s="140">
        <f t="shared" si="366"/>
        <v>0</v>
      </c>
      <c r="BL930" s="14" t="s">
        <v>187</v>
      </c>
      <c r="BM930" s="139" t="s">
        <v>202</v>
      </c>
    </row>
    <row r="931" spans="2:65" s="1" customFormat="1" ht="24">
      <c r="B931" s="127"/>
      <c r="C931" s="128"/>
      <c r="D931" s="167" t="s">
        <v>1360</v>
      </c>
      <c r="E931" s="168"/>
      <c r="F931" s="169" t="s">
        <v>1463</v>
      </c>
      <c r="G931" s="170" t="s">
        <v>458</v>
      </c>
      <c r="H931" s="171">
        <v>80</v>
      </c>
      <c r="I931" s="133"/>
      <c r="J931" s="133"/>
      <c r="K931" s="133">
        <f t="shared" si="354"/>
        <v>0</v>
      </c>
      <c r="L931" s="130" t="s">
        <v>1</v>
      </c>
      <c r="M931" s="26"/>
      <c r="N931" s="134" t="s">
        <v>1</v>
      </c>
      <c r="O931" s="135" t="s">
        <v>39</v>
      </c>
      <c r="P931" s="136">
        <f t="shared" si="355"/>
        <v>0</v>
      </c>
      <c r="Q931" s="136">
        <f t="shared" si="356"/>
        <v>0</v>
      </c>
      <c r="R931" s="136">
        <f t="shared" si="357"/>
        <v>0</v>
      </c>
      <c r="S931" s="137">
        <v>0</v>
      </c>
      <c r="T931" s="137">
        <f t="shared" si="358"/>
        <v>0</v>
      </c>
      <c r="U931" s="137">
        <v>0</v>
      </c>
      <c r="V931" s="137">
        <f t="shared" si="359"/>
        <v>0</v>
      </c>
      <c r="W931" s="137">
        <v>0</v>
      </c>
      <c r="X931" s="137">
        <f t="shared" si="360"/>
        <v>0</v>
      </c>
      <c r="Y931" s="138" t="s">
        <v>1</v>
      </c>
      <c r="AR931" s="139" t="s">
        <v>187</v>
      </c>
      <c r="AT931" s="139" t="s">
        <v>147</v>
      </c>
      <c r="AU931" s="139" t="s">
        <v>84</v>
      </c>
      <c r="AY931" s="14" t="s">
        <v>145</v>
      </c>
      <c r="BE931" s="140">
        <f t="shared" si="361"/>
        <v>0</v>
      </c>
      <c r="BF931" s="140">
        <f t="shared" si="362"/>
        <v>0</v>
      </c>
      <c r="BG931" s="140">
        <f t="shared" si="363"/>
        <v>0</v>
      </c>
      <c r="BH931" s="140">
        <f t="shared" si="364"/>
        <v>0</v>
      </c>
      <c r="BI931" s="140">
        <f t="shared" si="365"/>
        <v>0</v>
      </c>
      <c r="BJ931" s="14" t="s">
        <v>84</v>
      </c>
      <c r="BK931" s="140">
        <f t="shared" si="366"/>
        <v>0</v>
      </c>
      <c r="BL931" s="14" t="s">
        <v>187</v>
      </c>
      <c r="BM931" s="139" t="s">
        <v>202</v>
      </c>
    </row>
    <row r="932" spans="2:65" s="1" customFormat="1" ht="24">
      <c r="B932" s="127"/>
      <c r="C932" s="128"/>
      <c r="D932" s="167" t="s">
        <v>1360</v>
      </c>
      <c r="E932" s="168"/>
      <c r="F932" s="169" t="s">
        <v>1464</v>
      </c>
      <c r="G932" s="170" t="s">
        <v>458</v>
      </c>
      <c r="H932" s="171">
        <v>2280</v>
      </c>
      <c r="I932" s="133"/>
      <c r="J932" s="133"/>
      <c r="K932" s="133">
        <f t="shared" si="354"/>
        <v>0</v>
      </c>
      <c r="L932" s="130" t="s">
        <v>1</v>
      </c>
      <c r="M932" s="26"/>
      <c r="N932" s="134" t="s">
        <v>1</v>
      </c>
      <c r="O932" s="135" t="s">
        <v>39</v>
      </c>
      <c r="P932" s="136">
        <f t="shared" si="355"/>
        <v>0</v>
      </c>
      <c r="Q932" s="136">
        <f t="shared" si="356"/>
        <v>0</v>
      </c>
      <c r="R932" s="136">
        <f t="shared" si="357"/>
        <v>0</v>
      </c>
      <c r="S932" s="137">
        <v>0</v>
      </c>
      <c r="T932" s="137">
        <f t="shared" si="358"/>
        <v>0</v>
      </c>
      <c r="U932" s="137">
        <v>0</v>
      </c>
      <c r="V932" s="137">
        <f t="shared" si="359"/>
        <v>0</v>
      </c>
      <c r="W932" s="137">
        <v>0</v>
      </c>
      <c r="X932" s="137">
        <f t="shared" si="360"/>
        <v>0</v>
      </c>
      <c r="Y932" s="138" t="s">
        <v>1</v>
      </c>
      <c r="AR932" s="139" t="s">
        <v>187</v>
      </c>
      <c r="AT932" s="139" t="s">
        <v>147</v>
      </c>
      <c r="AU932" s="139" t="s">
        <v>84</v>
      </c>
      <c r="AY932" s="14" t="s">
        <v>145</v>
      </c>
      <c r="BE932" s="140">
        <f t="shared" si="361"/>
        <v>0</v>
      </c>
      <c r="BF932" s="140">
        <f t="shared" si="362"/>
        <v>0</v>
      </c>
      <c r="BG932" s="140">
        <f t="shared" si="363"/>
        <v>0</v>
      </c>
      <c r="BH932" s="140">
        <f t="shared" si="364"/>
        <v>0</v>
      </c>
      <c r="BI932" s="140">
        <f t="shared" si="365"/>
        <v>0</v>
      </c>
      <c r="BJ932" s="14" t="s">
        <v>84</v>
      </c>
      <c r="BK932" s="140">
        <f t="shared" si="366"/>
        <v>0</v>
      </c>
      <c r="BL932" s="14" t="s">
        <v>187</v>
      </c>
      <c r="BM932" s="139" t="s">
        <v>202</v>
      </c>
    </row>
    <row r="933" spans="2:65" s="1" customFormat="1" ht="24">
      <c r="B933" s="127"/>
      <c r="C933" s="128"/>
      <c r="D933" s="167" t="s">
        <v>1360</v>
      </c>
      <c r="E933" s="168" t="s">
        <v>1465</v>
      </c>
      <c r="F933" s="169" t="s">
        <v>1466</v>
      </c>
      <c r="G933" s="170" t="s">
        <v>458</v>
      </c>
      <c r="H933" s="171">
        <v>450</v>
      </c>
      <c r="I933" s="133"/>
      <c r="J933" s="133"/>
      <c r="K933" s="133">
        <f t="shared" si="354"/>
        <v>0</v>
      </c>
      <c r="L933" s="130" t="s">
        <v>1</v>
      </c>
      <c r="M933" s="26"/>
      <c r="N933" s="134" t="s">
        <v>1</v>
      </c>
      <c r="O933" s="135" t="s">
        <v>39</v>
      </c>
      <c r="P933" s="136">
        <f t="shared" si="355"/>
        <v>0</v>
      </c>
      <c r="Q933" s="136">
        <f t="shared" si="356"/>
        <v>0</v>
      </c>
      <c r="R933" s="136">
        <f t="shared" si="357"/>
        <v>0</v>
      </c>
      <c r="S933" s="137">
        <v>0</v>
      </c>
      <c r="T933" s="137">
        <f t="shared" si="358"/>
        <v>0</v>
      </c>
      <c r="U933" s="137">
        <v>0</v>
      </c>
      <c r="V933" s="137">
        <f t="shared" si="359"/>
        <v>0</v>
      </c>
      <c r="W933" s="137">
        <v>0</v>
      </c>
      <c r="X933" s="137">
        <f t="shared" si="360"/>
        <v>0</v>
      </c>
      <c r="Y933" s="138" t="s">
        <v>1</v>
      </c>
      <c r="AR933" s="139" t="s">
        <v>187</v>
      </c>
      <c r="AT933" s="139" t="s">
        <v>147</v>
      </c>
      <c r="AU933" s="139" t="s">
        <v>84</v>
      </c>
      <c r="AY933" s="14" t="s">
        <v>145</v>
      </c>
      <c r="BE933" s="140">
        <f t="shared" si="361"/>
        <v>0</v>
      </c>
      <c r="BF933" s="140">
        <f t="shared" si="362"/>
        <v>0</v>
      </c>
      <c r="BG933" s="140">
        <f t="shared" si="363"/>
        <v>0</v>
      </c>
      <c r="BH933" s="140">
        <f t="shared" si="364"/>
        <v>0</v>
      </c>
      <c r="BI933" s="140">
        <f t="shared" si="365"/>
        <v>0</v>
      </c>
      <c r="BJ933" s="14" t="s">
        <v>84</v>
      </c>
      <c r="BK933" s="140">
        <f t="shared" si="366"/>
        <v>0</v>
      </c>
      <c r="BL933" s="14" t="s">
        <v>187</v>
      </c>
      <c r="BM933" s="139" t="s">
        <v>202</v>
      </c>
    </row>
    <row r="934" spans="2:65" s="1" customFormat="1" ht="16.5" customHeight="1">
      <c r="B934" s="127"/>
      <c r="C934" s="128"/>
      <c r="D934" s="167" t="s">
        <v>1360</v>
      </c>
      <c r="E934" s="168" t="s">
        <v>1467</v>
      </c>
      <c r="F934" s="169" t="s">
        <v>1468</v>
      </c>
      <c r="G934" s="170" t="s">
        <v>343</v>
      </c>
      <c r="H934" s="171">
        <v>2810</v>
      </c>
      <c r="I934" s="133"/>
      <c r="J934" s="133"/>
      <c r="K934" s="133">
        <f t="shared" si="354"/>
        <v>0</v>
      </c>
      <c r="L934" s="130" t="s">
        <v>1</v>
      </c>
      <c r="M934" s="26"/>
      <c r="N934" s="134" t="s">
        <v>1</v>
      </c>
      <c r="O934" s="135" t="s">
        <v>39</v>
      </c>
      <c r="P934" s="136">
        <f t="shared" si="355"/>
        <v>0</v>
      </c>
      <c r="Q934" s="136">
        <f t="shared" si="356"/>
        <v>0</v>
      </c>
      <c r="R934" s="136">
        <f t="shared" si="357"/>
        <v>0</v>
      </c>
      <c r="S934" s="137">
        <v>0</v>
      </c>
      <c r="T934" s="137">
        <f t="shared" si="358"/>
        <v>0</v>
      </c>
      <c r="U934" s="137">
        <v>0</v>
      </c>
      <c r="V934" s="137">
        <f t="shared" si="359"/>
        <v>0</v>
      </c>
      <c r="W934" s="137">
        <v>0</v>
      </c>
      <c r="X934" s="137">
        <f t="shared" si="360"/>
        <v>0</v>
      </c>
      <c r="Y934" s="138" t="s">
        <v>1</v>
      </c>
      <c r="AR934" s="139" t="s">
        <v>187</v>
      </c>
      <c r="AT934" s="139" t="s">
        <v>147</v>
      </c>
      <c r="AU934" s="139" t="s">
        <v>84</v>
      </c>
      <c r="AY934" s="14" t="s">
        <v>145</v>
      </c>
      <c r="BE934" s="140">
        <f t="shared" si="361"/>
        <v>0</v>
      </c>
      <c r="BF934" s="140">
        <f t="shared" si="362"/>
        <v>0</v>
      </c>
      <c r="BG934" s="140">
        <f t="shared" si="363"/>
        <v>0</v>
      </c>
      <c r="BH934" s="140">
        <f t="shared" si="364"/>
        <v>0</v>
      </c>
      <c r="BI934" s="140">
        <f t="shared" si="365"/>
        <v>0</v>
      </c>
      <c r="BJ934" s="14" t="s">
        <v>84</v>
      </c>
      <c r="BK934" s="140">
        <f t="shared" si="366"/>
        <v>0</v>
      </c>
      <c r="BL934" s="14" t="s">
        <v>187</v>
      </c>
      <c r="BM934" s="139" t="s">
        <v>202</v>
      </c>
    </row>
    <row r="935" spans="2:65" s="1" customFormat="1" ht="24">
      <c r="B935" s="127"/>
      <c r="C935" s="128"/>
      <c r="D935" s="167" t="s">
        <v>147</v>
      </c>
      <c r="E935" s="168" t="s">
        <v>1469</v>
      </c>
      <c r="F935" s="169" t="s">
        <v>1470</v>
      </c>
      <c r="G935" s="170" t="s">
        <v>372</v>
      </c>
      <c r="H935" s="171">
        <v>2810</v>
      </c>
      <c r="I935" s="133"/>
      <c r="J935" s="133"/>
      <c r="K935" s="133">
        <f t="shared" si="354"/>
        <v>0</v>
      </c>
      <c r="L935" s="130" t="s">
        <v>1</v>
      </c>
      <c r="M935" s="26"/>
      <c r="N935" s="134" t="s">
        <v>1</v>
      </c>
      <c r="O935" s="135" t="s">
        <v>39</v>
      </c>
      <c r="P935" s="136">
        <f t="shared" si="355"/>
        <v>0</v>
      </c>
      <c r="Q935" s="136">
        <f t="shared" si="356"/>
        <v>0</v>
      </c>
      <c r="R935" s="136">
        <f t="shared" si="357"/>
        <v>0</v>
      </c>
      <c r="S935" s="137">
        <v>0</v>
      </c>
      <c r="T935" s="137">
        <f t="shared" si="358"/>
        <v>0</v>
      </c>
      <c r="U935" s="137">
        <v>0</v>
      </c>
      <c r="V935" s="137">
        <f t="shared" si="359"/>
        <v>0</v>
      </c>
      <c r="W935" s="137">
        <v>0</v>
      </c>
      <c r="X935" s="137">
        <f t="shared" si="360"/>
        <v>0</v>
      </c>
      <c r="Y935" s="138" t="s">
        <v>1</v>
      </c>
      <c r="AR935" s="139" t="s">
        <v>187</v>
      </c>
      <c r="AT935" s="139" t="s">
        <v>147</v>
      </c>
      <c r="AU935" s="139" t="s">
        <v>84</v>
      </c>
      <c r="AY935" s="14" t="s">
        <v>145</v>
      </c>
      <c r="BE935" s="140">
        <f t="shared" si="361"/>
        <v>0</v>
      </c>
      <c r="BF935" s="140">
        <f t="shared" si="362"/>
        <v>0</v>
      </c>
      <c r="BG935" s="140">
        <f t="shared" si="363"/>
        <v>0</v>
      </c>
      <c r="BH935" s="140">
        <f t="shared" si="364"/>
        <v>0</v>
      </c>
      <c r="BI935" s="140">
        <f t="shared" si="365"/>
        <v>0</v>
      </c>
      <c r="BJ935" s="14" t="s">
        <v>84</v>
      </c>
      <c r="BK935" s="140">
        <f t="shared" si="366"/>
        <v>0</v>
      </c>
      <c r="BL935" s="14" t="s">
        <v>187</v>
      </c>
      <c r="BM935" s="139" t="s">
        <v>202</v>
      </c>
    </row>
    <row r="936" spans="2:65" s="1" customFormat="1" ht="24">
      <c r="B936" s="127"/>
      <c r="C936" s="128"/>
      <c r="D936" s="167" t="s">
        <v>147</v>
      </c>
      <c r="E936" s="168" t="s">
        <v>1471</v>
      </c>
      <c r="F936" s="169" t="s">
        <v>1472</v>
      </c>
      <c r="G936" s="170" t="s">
        <v>458</v>
      </c>
      <c r="H936" s="171">
        <v>2705</v>
      </c>
      <c r="I936" s="133"/>
      <c r="J936" s="133"/>
      <c r="K936" s="133">
        <f t="shared" si="354"/>
        <v>0</v>
      </c>
      <c r="L936" s="130" t="s">
        <v>1</v>
      </c>
      <c r="M936" s="26"/>
      <c r="N936" s="134" t="s">
        <v>1</v>
      </c>
      <c r="O936" s="135" t="s">
        <v>39</v>
      </c>
      <c r="P936" s="136">
        <f t="shared" si="355"/>
        <v>0</v>
      </c>
      <c r="Q936" s="136">
        <f t="shared" si="356"/>
        <v>0</v>
      </c>
      <c r="R936" s="136">
        <f t="shared" si="357"/>
        <v>0</v>
      </c>
      <c r="S936" s="137">
        <v>0</v>
      </c>
      <c r="T936" s="137">
        <f t="shared" si="358"/>
        <v>0</v>
      </c>
      <c r="U936" s="137">
        <v>0</v>
      </c>
      <c r="V936" s="137">
        <f t="shared" si="359"/>
        <v>0</v>
      </c>
      <c r="W936" s="137">
        <v>0</v>
      </c>
      <c r="X936" s="137">
        <f t="shared" si="360"/>
        <v>0</v>
      </c>
      <c r="Y936" s="138" t="s">
        <v>1</v>
      </c>
      <c r="AR936" s="139" t="s">
        <v>187</v>
      </c>
      <c r="AT936" s="139" t="s">
        <v>147</v>
      </c>
      <c r="AU936" s="139" t="s">
        <v>84</v>
      </c>
      <c r="AY936" s="14" t="s">
        <v>145</v>
      </c>
      <c r="BE936" s="140">
        <f t="shared" si="361"/>
        <v>0</v>
      </c>
      <c r="BF936" s="140">
        <f t="shared" si="362"/>
        <v>0</v>
      </c>
      <c r="BG936" s="140">
        <f t="shared" si="363"/>
        <v>0</v>
      </c>
      <c r="BH936" s="140">
        <f t="shared" si="364"/>
        <v>0</v>
      </c>
      <c r="BI936" s="140">
        <f t="shared" si="365"/>
        <v>0</v>
      </c>
      <c r="BJ936" s="14" t="s">
        <v>84</v>
      </c>
      <c r="BK936" s="140">
        <f t="shared" si="366"/>
        <v>0</v>
      </c>
      <c r="BL936" s="14" t="s">
        <v>187</v>
      </c>
      <c r="BM936" s="139" t="s">
        <v>202</v>
      </c>
    </row>
    <row r="937" spans="2:65" s="1" customFormat="1" ht="16.5" customHeight="1">
      <c r="B937" s="127"/>
      <c r="C937" s="128"/>
      <c r="D937" s="167" t="s">
        <v>1360</v>
      </c>
      <c r="E937" s="168" t="s">
        <v>1473</v>
      </c>
      <c r="F937" s="169" t="s">
        <v>1474</v>
      </c>
      <c r="G937" s="170" t="s">
        <v>458</v>
      </c>
      <c r="H937" s="171">
        <v>120</v>
      </c>
      <c r="I937" s="133"/>
      <c r="J937" s="133"/>
      <c r="K937" s="133">
        <f t="shared" si="354"/>
        <v>0</v>
      </c>
      <c r="L937" s="130" t="s">
        <v>1</v>
      </c>
      <c r="M937" s="26"/>
      <c r="N937" s="134" t="s">
        <v>1</v>
      </c>
      <c r="O937" s="135" t="s">
        <v>39</v>
      </c>
      <c r="P937" s="136">
        <f t="shared" si="355"/>
        <v>0</v>
      </c>
      <c r="Q937" s="136">
        <f t="shared" si="356"/>
        <v>0</v>
      </c>
      <c r="R937" s="136">
        <f t="shared" si="357"/>
        <v>0</v>
      </c>
      <c r="S937" s="137">
        <v>0</v>
      </c>
      <c r="T937" s="137">
        <f t="shared" si="358"/>
        <v>0</v>
      </c>
      <c r="U937" s="137">
        <v>0</v>
      </c>
      <c r="V937" s="137">
        <f t="shared" si="359"/>
        <v>0</v>
      </c>
      <c r="W937" s="137">
        <v>0</v>
      </c>
      <c r="X937" s="137">
        <f t="shared" si="360"/>
        <v>0</v>
      </c>
      <c r="Y937" s="138" t="s">
        <v>1</v>
      </c>
      <c r="AR937" s="139" t="s">
        <v>187</v>
      </c>
      <c r="AT937" s="139" t="s">
        <v>147</v>
      </c>
      <c r="AU937" s="139" t="s">
        <v>84</v>
      </c>
      <c r="AY937" s="14" t="s">
        <v>145</v>
      </c>
      <c r="BE937" s="140">
        <f t="shared" si="361"/>
        <v>0</v>
      </c>
      <c r="BF937" s="140">
        <f t="shared" si="362"/>
        <v>0</v>
      </c>
      <c r="BG937" s="140">
        <f t="shared" si="363"/>
        <v>0</v>
      </c>
      <c r="BH937" s="140">
        <f t="shared" si="364"/>
        <v>0</v>
      </c>
      <c r="BI937" s="140">
        <f t="shared" si="365"/>
        <v>0</v>
      </c>
      <c r="BJ937" s="14" t="s">
        <v>84</v>
      </c>
      <c r="BK937" s="140">
        <f t="shared" si="366"/>
        <v>0</v>
      </c>
      <c r="BL937" s="14" t="s">
        <v>187</v>
      </c>
      <c r="BM937" s="139" t="s">
        <v>202</v>
      </c>
    </row>
    <row r="938" spans="2:65" s="1" customFormat="1" ht="24">
      <c r="B938" s="127"/>
      <c r="C938" s="128"/>
      <c r="D938" s="167" t="s">
        <v>147</v>
      </c>
      <c r="E938" s="168" t="s">
        <v>1475</v>
      </c>
      <c r="F938" s="169" t="s">
        <v>1476</v>
      </c>
      <c r="G938" s="170" t="s">
        <v>458</v>
      </c>
      <c r="H938" s="171">
        <v>120</v>
      </c>
      <c r="I938" s="133"/>
      <c r="J938" s="133"/>
      <c r="K938" s="133">
        <f t="shared" si="354"/>
        <v>0</v>
      </c>
      <c r="L938" s="130" t="s">
        <v>1</v>
      </c>
      <c r="M938" s="26"/>
      <c r="N938" s="134" t="s">
        <v>1</v>
      </c>
      <c r="O938" s="135" t="s">
        <v>39</v>
      </c>
      <c r="P938" s="136">
        <f t="shared" si="355"/>
        <v>0</v>
      </c>
      <c r="Q938" s="136">
        <f t="shared" si="356"/>
        <v>0</v>
      </c>
      <c r="R938" s="136">
        <f t="shared" si="357"/>
        <v>0</v>
      </c>
      <c r="S938" s="137">
        <v>0</v>
      </c>
      <c r="T938" s="137">
        <f t="shared" si="358"/>
        <v>0</v>
      </c>
      <c r="U938" s="137">
        <v>0</v>
      </c>
      <c r="V938" s="137">
        <f t="shared" si="359"/>
        <v>0</v>
      </c>
      <c r="W938" s="137">
        <v>0</v>
      </c>
      <c r="X938" s="137">
        <f t="shared" si="360"/>
        <v>0</v>
      </c>
      <c r="Y938" s="138" t="s">
        <v>1</v>
      </c>
      <c r="AR938" s="139" t="s">
        <v>187</v>
      </c>
      <c r="AT938" s="139" t="s">
        <v>147</v>
      </c>
      <c r="AU938" s="139" t="s">
        <v>84</v>
      </c>
      <c r="AY938" s="14" t="s">
        <v>145</v>
      </c>
      <c r="BE938" s="140">
        <f t="shared" si="361"/>
        <v>0</v>
      </c>
      <c r="BF938" s="140">
        <f t="shared" si="362"/>
        <v>0</v>
      </c>
      <c r="BG938" s="140">
        <f t="shared" si="363"/>
        <v>0</v>
      </c>
      <c r="BH938" s="140">
        <f t="shared" si="364"/>
        <v>0</v>
      </c>
      <c r="BI938" s="140">
        <f t="shared" si="365"/>
        <v>0</v>
      </c>
      <c r="BJ938" s="14" t="s">
        <v>84</v>
      </c>
      <c r="BK938" s="140">
        <f t="shared" si="366"/>
        <v>0</v>
      </c>
      <c r="BL938" s="14" t="s">
        <v>187</v>
      </c>
      <c r="BM938" s="139" t="s">
        <v>202</v>
      </c>
    </row>
    <row r="939" spans="2:65" s="1" customFormat="1" ht="16.5" customHeight="1">
      <c r="B939" s="127"/>
      <c r="C939" s="128"/>
      <c r="D939" s="167" t="s">
        <v>147</v>
      </c>
      <c r="E939" s="168" t="s">
        <v>1477</v>
      </c>
      <c r="F939" s="169" t="s">
        <v>1478</v>
      </c>
      <c r="G939" s="170" t="s">
        <v>372</v>
      </c>
      <c r="H939" s="171">
        <v>58</v>
      </c>
      <c r="I939" s="133"/>
      <c r="J939" s="133"/>
      <c r="K939" s="133">
        <f t="shared" si="354"/>
        <v>0</v>
      </c>
      <c r="L939" s="130" t="s">
        <v>1</v>
      </c>
      <c r="M939" s="26"/>
      <c r="N939" s="134" t="s">
        <v>1</v>
      </c>
      <c r="O939" s="135" t="s">
        <v>39</v>
      </c>
      <c r="P939" s="136">
        <f t="shared" si="355"/>
        <v>0</v>
      </c>
      <c r="Q939" s="136">
        <f t="shared" si="356"/>
        <v>0</v>
      </c>
      <c r="R939" s="136">
        <f t="shared" si="357"/>
        <v>0</v>
      </c>
      <c r="S939" s="137">
        <v>0</v>
      </c>
      <c r="T939" s="137">
        <f t="shared" si="358"/>
        <v>0</v>
      </c>
      <c r="U939" s="137">
        <v>0</v>
      </c>
      <c r="V939" s="137">
        <f t="shared" si="359"/>
        <v>0</v>
      </c>
      <c r="W939" s="137">
        <v>0</v>
      </c>
      <c r="X939" s="137">
        <f t="shared" si="360"/>
        <v>0</v>
      </c>
      <c r="Y939" s="138" t="s">
        <v>1</v>
      </c>
      <c r="AR939" s="139" t="s">
        <v>187</v>
      </c>
      <c r="AT939" s="139" t="s">
        <v>147</v>
      </c>
      <c r="AU939" s="139" t="s">
        <v>84</v>
      </c>
      <c r="AY939" s="14" t="s">
        <v>145</v>
      </c>
      <c r="BE939" s="140">
        <f t="shared" si="361"/>
        <v>0</v>
      </c>
      <c r="BF939" s="140">
        <f t="shared" si="362"/>
        <v>0</v>
      </c>
      <c r="BG939" s="140">
        <f t="shared" si="363"/>
        <v>0</v>
      </c>
      <c r="BH939" s="140">
        <f t="shared" si="364"/>
        <v>0</v>
      </c>
      <c r="BI939" s="140">
        <f t="shared" si="365"/>
        <v>0</v>
      </c>
      <c r="BJ939" s="14" t="s">
        <v>84</v>
      </c>
      <c r="BK939" s="140">
        <f t="shared" si="366"/>
        <v>0</v>
      </c>
      <c r="BL939" s="14" t="s">
        <v>187</v>
      </c>
      <c r="BM939" s="139" t="s">
        <v>202</v>
      </c>
    </row>
    <row r="940" spans="2:65" s="1" customFormat="1" ht="16.5" customHeight="1">
      <c r="B940" s="127"/>
      <c r="C940" s="128"/>
      <c r="D940" s="167" t="s">
        <v>147</v>
      </c>
      <c r="E940" s="168" t="s">
        <v>1479</v>
      </c>
      <c r="F940" s="169" t="s">
        <v>1480</v>
      </c>
      <c r="G940" s="170" t="s">
        <v>372</v>
      </c>
      <c r="H940" s="171">
        <v>1</v>
      </c>
      <c r="I940" s="133"/>
      <c r="J940" s="133"/>
      <c r="K940" s="133">
        <f t="shared" si="354"/>
        <v>0</v>
      </c>
      <c r="L940" s="130" t="s">
        <v>1</v>
      </c>
      <c r="M940" s="26"/>
      <c r="N940" s="134" t="s">
        <v>1</v>
      </c>
      <c r="O940" s="135" t="s">
        <v>39</v>
      </c>
      <c r="P940" s="136">
        <f t="shared" si="355"/>
        <v>0</v>
      </c>
      <c r="Q940" s="136">
        <f t="shared" si="356"/>
        <v>0</v>
      </c>
      <c r="R940" s="136">
        <f t="shared" si="357"/>
        <v>0</v>
      </c>
      <c r="S940" s="137">
        <v>0</v>
      </c>
      <c r="T940" s="137">
        <f t="shared" si="358"/>
        <v>0</v>
      </c>
      <c r="U940" s="137">
        <v>0</v>
      </c>
      <c r="V940" s="137">
        <f t="shared" si="359"/>
        <v>0</v>
      </c>
      <c r="W940" s="137">
        <v>0</v>
      </c>
      <c r="X940" s="137">
        <f t="shared" si="360"/>
        <v>0</v>
      </c>
      <c r="Y940" s="138" t="s">
        <v>1</v>
      </c>
      <c r="AR940" s="139" t="s">
        <v>187</v>
      </c>
      <c r="AT940" s="139" t="s">
        <v>147</v>
      </c>
      <c r="AU940" s="139" t="s">
        <v>84</v>
      </c>
      <c r="AY940" s="14" t="s">
        <v>145</v>
      </c>
      <c r="BE940" s="140">
        <f t="shared" si="361"/>
        <v>0</v>
      </c>
      <c r="BF940" s="140">
        <f t="shared" si="362"/>
        <v>0</v>
      </c>
      <c r="BG940" s="140">
        <f t="shared" si="363"/>
        <v>0</v>
      </c>
      <c r="BH940" s="140">
        <f t="shared" si="364"/>
        <v>0</v>
      </c>
      <c r="BI940" s="140">
        <f t="shared" si="365"/>
        <v>0</v>
      </c>
      <c r="BJ940" s="14" t="s">
        <v>84</v>
      </c>
      <c r="BK940" s="140">
        <f t="shared" si="366"/>
        <v>0</v>
      </c>
      <c r="BL940" s="14" t="s">
        <v>187</v>
      </c>
      <c r="BM940" s="139" t="s">
        <v>202</v>
      </c>
    </row>
    <row r="941" spans="2:65" s="1" customFormat="1" ht="24">
      <c r="B941" s="127"/>
      <c r="C941" s="128"/>
      <c r="D941" s="167" t="s">
        <v>147</v>
      </c>
      <c r="E941" s="168" t="s">
        <v>1481</v>
      </c>
      <c r="F941" s="169" t="s">
        <v>1482</v>
      </c>
      <c r="G941" s="170" t="s">
        <v>372</v>
      </c>
      <c r="H941" s="171">
        <v>28</v>
      </c>
      <c r="I941" s="133"/>
      <c r="J941" s="133"/>
      <c r="K941" s="133">
        <f t="shared" si="354"/>
        <v>0</v>
      </c>
      <c r="L941" s="130" t="s">
        <v>1</v>
      </c>
      <c r="M941" s="26"/>
      <c r="N941" s="134" t="s">
        <v>1</v>
      </c>
      <c r="O941" s="135" t="s">
        <v>39</v>
      </c>
      <c r="P941" s="136">
        <f t="shared" si="355"/>
        <v>0</v>
      </c>
      <c r="Q941" s="136">
        <f t="shared" si="356"/>
        <v>0</v>
      </c>
      <c r="R941" s="136">
        <f t="shared" si="357"/>
        <v>0</v>
      </c>
      <c r="S941" s="137">
        <v>0</v>
      </c>
      <c r="T941" s="137">
        <f t="shared" si="358"/>
        <v>0</v>
      </c>
      <c r="U941" s="137">
        <v>0</v>
      </c>
      <c r="V941" s="137">
        <f t="shared" si="359"/>
        <v>0</v>
      </c>
      <c r="W941" s="137">
        <v>0</v>
      </c>
      <c r="X941" s="137">
        <f t="shared" si="360"/>
        <v>0</v>
      </c>
      <c r="Y941" s="138" t="s">
        <v>1</v>
      </c>
      <c r="AR941" s="139" t="s">
        <v>187</v>
      </c>
      <c r="AT941" s="139" t="s">
        <v>147</v>
      </c>
      <c r="AU941" s="139" t="s">
        <v>84</v>
      </c>
      <c r="AY941" s="14" t="s">
        <v>145</v>
      </c>
      <c r="BE941" s="140">
        <f t="shared" si="361"/>
        <v>0</v>
      </c>
      <c r="BF941" s="140">
        <f t="shared" si="362"/>
        <v>0</v>
      </c>
      <c r="BG941" s="140">
        <f t="shared" si="363"/>
        <v>0</v>
      </c>
      <c r="BH941" s="140">
        <f t="shared" si="364"/>
        <v>0</v>
      </c>
      <c r="BI941" s="140">
        <f t="shared" si="365"/>
        <v>0</v>
      </c>
      <c r="BJ941" s="14" t="s">
        <v>84</v>
      </c>
      <c r="BK941" s="140">
        <f t="shared" si="366"/>
        <v>0</v>
      </c>
      <c r="BL941" s="14" t="s">
        <v>187</v>
      </c>
      <c r="BM941" s="139" t="s">
        <v>202</v>
      </c>
    </row>
    <row r="942" spans="2:65" s="1" customFormat="1" ht="24">
      <c r="B942" s="127"/>
      <c r="C942" s="128"/>
      <c r="D942" s="167" t="s">
        <v>147</v>
      </c>
      <c r="E942" s="168" t="s">
        <v>1483</v>
      </c>
      <c r="F942" s="169" t="s">
        <v>1486</v>
      </c>
      <c r="G942" s="170" t="s">
        <v>372</v>
      </c>
      <c r="H942" s="171">
        <v>1</v>
      </c>
      <c r="I942" s="133"/>
      <c r="J942" s="133"/>
      <c r="K942" s="133">
        <f t="shared" si="354"/>
        <v>0</v>
      </c>
      <c r="L942" s="130" t="s">
        <v>1</v>
      </c>
      <c r="M942" s="26"/>
      <c r="N942" s="134" t="s">
        <v>1</v>
      </c>
      <c r="O942" s="135" t="s">
        <v>39</v>
      </c>
      <c r="P942" s="136">
        <f t="shared" si="355"/>
        <v>0</v>
      </c>
      <c r="Q942" s="136">
        <f t="shared" si="356"/>
        <v>0</v>
      </c>
      <c r="R942" s="136">
        <f t="shared" si="357"/>
        <v>0</v>
      </c>
      <c r="S942" s="137">
        <v>0</v>
      </c>
      <c r="T942" s="137">
        <f t="shared" si="358"/>
        <v>0</v>
      </c>
      <c r="U942" s="137">
        <v>0</v>
      </c>
      <c r="V942" s="137">
        <f t="shared" si="359"/>
        <v>0</v>
      </c>
      <c r="W942" s="137">
        <v>0</v>
      </c>
      <c r="X942" s="137">
        <f t="shared" si="360"/>
        <v>0</v>
      </c>
      <c r="Y942" s="138" t="s">
        <v>1</v>
      </c>
      <c r="AR942" s="139" t="s">
        <v>187</v>
      </c>
      <c r="AT942" s="139" t="s">
        <v>147</v>
      </c>
      <c r="AU942" s="139" t="s">
        <v>84</v>
      </c>
      <c r="AY942" s="14" t="s">
        <v>145</v>
      </c>
      <c r="BE942" s="140">
        <f t="shared" si="361"/>
        <v>0</v>
      </c>
      <c r="BF942" s="140">
        <f t="shared" si="362"/>
        <v>0</v>
      </c>
      <c r="BG942" s="140">
        <f t="shared" si="363"/>
        <v>0</v>
      </c>
      <c r="BH942" s="140">
        <f t="shared" si="364"/>
        <v>0</v>
      </c>
      <c r="BI942" s="140">
        <f t="shared" si="365"/>
        <v>0</v>
      </c>
      <c r="BJ942" s="14" t="s">
        <v>84</v>
      </c>
      <c r="BK942" s="140">
        <f t="shared" si="366"/>
        <v>0</v>
      </c>
      <c r="BL942" s="14" t="s">
        <v>187</v>
      </c>
      <c r="BM942" s="139" t="s">
        <v>202</v>
      </c>
    </row>
    <row r="943" spans="2:65" s="1" customFormat="1" ht="16.5" customHeight="1">
      <c r="B943" s="127"/>
      <c r="C943" s="128"/>
      <c r="D943" s="167" t="s">
        <v>147</v>
      </c>
      <c r="E943" s="168" t="s">
        <v>1484</v>
      </c>
      <c r="F943" s="169" t="s">
        <v>1485</v>
      </c>
      <c r="G943" s="170" t="s">
        <v>372</v>
      </c>
      <c r="H943" s="171">
        <v>1</v>
      </c>
      <c r="I943" s="133"/>
      <c r="J943" s="133"/>
      <c r="K943" s="133">
        <f t="shared" si="354"/>
        <v>0</v>
      </c>
      <c r="L943" s="130" t="s">
        <v>1</v>
      </c>
      <c r="M943" s="26"/>
      <c r="N943" s="134" t="s">
        <v>1</v>
      </c>
      <c r="O943" s="135" t="s">
        <v>39</v>
      </c>
      <c r="P943" s="136">
        <f t="shared" si="355"/>
        <v>0</v>
      </c>
      <c r="Q943" s="136">
        <f t="shared" si="356"/>
        <v>0</v>
      </c>
      <c r="R943" s="136">
        <f t="shared" si="357"/>
        <v>0</v>
      </c>
      <c r="S943" s="137">
        <v>0</v>
      </c>
      <c r="T943" s="137">
        <f t="shared" si="358"/>
        <v>0</v>
      </c>
      <c r="U943" s="137">
        <v>0</v>
      </c>
      <c r="V943" s="137">
        <f t="shared" si="359"/>
        <v>0</v>
      </c>
      <c r="W943" s="137">
        <v>0</v>
      </c>
      <c r="X943" s="137">
        <f t="shared" si="360"/>
        <v>0</v>
      </c>
      <c r="Y943" s="138" t="s">
        <v>1</v>
      </c>
      <c r="AR943" s="139" t="s">
        <v>187</v>
      </c>
      <c r="AT943" s="139" t="s">
        <v>147</v>
      </c>
      <c r="AU943" s="139" t="s">
        <v>84</v>
      </c>
      <c r="AY943" s="14" t="s">
        <v>145</v>
      </c>
      <c r="BE943" s="140">
        <f t="shared" si="361"/>
        <v>0</v>
      </c>
      <c r="BF943" s="140">
        <f t="shared" si="362"/>
        <v>0</v>
      </c>
      <c r="BG943" s="140">
        <f t="shared" si="363"/>
        <v>0</v>
      </c>
      <c r="BH943" s="140">
        <f t="shared" si="364"/>
        <v>0</v>
      </c>
      <c r="BI943" s="140">
        <f t="shared" si="365"/>
        <v>0</v>
      </c>
      <c r="BJ943" s="14" t="s">
        <v>84</v>
      </c>
      <c r="BK943" s="140">
        <f t="shared" si="366"/>
        <v>0</v>
      </c>
      <c r="BL943" s="14" t="s">
        <v>187</v>
      </c>
      <c r="BM943" s="139" t="s">
        <v>202</v>
      </c>
    </row>
    <row r="944" spans="2:65" s="1" customFormat="1" ht="12">
      <c r="B944" s="127"/>
      <c r="C944" s="151"/>
      <c r="D944" s="151"/>
      <c r="E944" s="152"/>
      <c r="F944" s="153" t="s">
        <v>1391</v>
      </c>
      <c r="G944" s="154"/>
      <c r="H944" s="155"/>
      <c r="I944" s="156"/>
      <c r="J944" s="156"/>
      <c r="K944" s="156"/>
      <c r="L944" s="153"/>
      <c r="M944" s="26"/>
      <c r="N944" s="134" t="s">
        <v>1</v>
      </c>
      <c r="O944" s="135" t="s">
        <v>39</v>
      </c>
      <c r="P944" s="136">
        <f aca="true" t="shared" si="367" ref="P944">I944+J944</f>
        <v>0</v>
      </c>
      <c r="Q944" s="136">
        <f aca="true" t="shared" si="368" ref="Q944">ROUND(I944*H944,2)</f>
        <v>0</v>
      </c>
      <c r="R944" s="136">
        <f aca="true" t="shared" si="369" ref="R944">ROUND(J944*H944,2)</f>
        <v>0</v>
      </c>
      <c r="S944" s="137">
        <v>0</v>
      </c>
      <c r="T944" s="137">
        <f aca="true" t="shared" si="370" ref="T944">S944*H944</f>
        <v>0</v>
      </c>
      <c r="U944" s="137">
        <v>0</v>
      </c>
      <c r="V944" s="137">
        <f aca="true" t="shared" si="371" ref="V944">U944*H944</f>
        <v>0</v>
      </c>
      <c r="W944" s="137">
        <v>0</v>
      </c>
      <c r="X944" s="137">
        <f aca="true" t="shared" si="372" ref="X944">W944*H944</f>
        <v>0</v>
      </c>
      <c r="Y944" s="138" t="s">
        <v>1</v>
      </c>
      <c r="AR944" s="139" t="s">
        <v>149</v>
      </c>
      <c r="AT944" s="139" t="s">
        <v>147</v>
      </c>
      <c r="AU944" s="139" t="s">
        <v>84</v>
      </c>
      <c r="AY944" s="14" t="s">
        <v>145</v>
      </c>
      <c r="BE944" s="140">
        <f aca="true" t="shared" si="373" ref="BE944">IF(O944="základní",K944,0)</f>
        <v>0</v>
      </c>
      <c r="BF944" s="140">
        <f aca="true" t="shared" si="374" ref="BF944">IF(O944="snížená",K944,0)</f>
        <v>0</v>
      </c>
      <c r="BG944" s="140">
        <f aca="true" t="shared" si="375" ref="BG944">IF(O944="zákl. přenesená",K944,0)</f>
        <v>0</v>
      </c>
      <c r="BH944" s="140">
        <f aca="true" t="shared" si="376" ref="BH944">IF(O944="sníž. přenesená",K944,0)</f>
        <v>0</v>
      </c>
      <c r="BI944" s="140">
        <f aca="true" t="shared" si="377" ref="BI944">IF(O944="nulová",K944,0)</f>
        <v>0</v>
      </c>
      <c r="BJ944" s="14" t="s">
        <v>84</v>
      </c>
      <c r="BK944" s="140">
        <f aca="true" t="shared" si="378" ref="BK944">ROUND(P944*H944,2)</f>
        <v>0</v>
      </c>
      <c r="BL944" s="14" t="s">
        <v>149</v>
      </c>
      <c r="BM944" s="139" t="s">
        <v>169</v>
      </c>
    </row>
    <row r="945" spans="2:51" s="12" customFormat="1" ht="67.5">
      <c r="B945" s="141"/>
      <c r="D945" s="142" t="s">
        <v>151</v>
      </c>
      <c r="E945" s="143" t="s">
        <v>1</v>
      </c>
      <c r="F945" s="144" t="s">
        <v>1392</v>
      </c>
      <c r="H945" s="143" t="s">
        <v>1</v>
      </c>
      <c r="M945" s="141"/>
      <c r="N945" s="145"/>
      <c r="Y945" s="146"/>
      <c r="AT945" s="143" t="s">
        <v>151</v>
      </c>
      <c r="AU945" s="143" t="s">
        <v>84</v>
      </c>
      <c r="AV945" s="12" t="s">
        <v>84</v>
      </c>
      <c r="AW945" s="12" t="s">
        <v>4</v>
      </c>
      <c r="AX945" s="12" t="s">
        <v>76</v>
      </c>
      <c r="AY945" s="143" t="s">
        <v>145</v>
      </c>
    </row>
    <row r="946" spans="2:65" s="1" customFormat="1" ht="16.5" customHeight="1">
      <c r="B946" s="127"/>
      <c r="C946" s="128"/>
      <c r="D946" s="166" t="s">
        <v>1360</v>
      </c>
      <c r="E946" s="129"/>
      <c r="F946" s="158" t="s">
        <v>1393</v>
      </c>
      <c r="G946" s="159" t="s">
        <v>343</v>
      </c>
      <c r="H946" s="132">
        <v>1</v>
      </c>
      <c r="I946" s="133"/>
      <c r="J946" s="133"/>
      <c r="K946" s="133">
        <f>ROUND(P946*H946,2)</f>
        <v>0</v>
      </c>
      <c r="L946" s="130" t="s">
        <v>1</v>
      </c>
      <c r="M946" s="26"/>
      <c r="N946" s="134" t="s">
        <v>1</v>
      </c>
      <c r="O946" s="135" t="s">
        <v>39</v>
      </c>
      <c r="P946" s="136">
        <f>I946+J946</f>
        <v>0</v>
      </c>
      <c r="Q946" s="136">
        <f>ROUND(I946*H946,2)</f>
        <v>0</v>
      </c>
      <c r="R946" s="136">
        <f>ROUND(J946*H946,2)</f>
        <v>0</v>
      </c>
      <c r="S946" s="137">
        <v>0</v>
      </c>
      <c r="T946" s="137">
        <f>S946*H946</f>
        <v>0</v>
      </c>
      <c r="U946" s="137">
        <v>0</v>
      </c>
      <c r="V946" s="137">
        <f>U946*H946</f>
        <v>0</v>
      </c>
      <c r="W946" s="137">
        <v>0</v>
      </c>
      <c r="X946" s="137">
        <f>W946*H946</f>
        <v>0</v>
      </c>
      <c r="Y946" s="138" t="s">
        <v>1</v>
      </c>
      <c r="AR946" s="139" t="s">
        <v>187</v>
      </c>
      <c r="AT946" s="139" t="s">
        <v>147</v>
      </c>
      <c r="AU946" s="139" t="s">
        <v>84</v>
      </c>
      <c r="AY946" s="14" t="s">
        <v>145</v>
      </c>
      <c r="BE946" s="140">
        <f>IF(O946="základní",K946,0)</f>
        <v>0</v>
      </c>
      <c r="BF946" s="140">
        <f>IF(O946="snížená",K946,0)</f>
        <v>0</v>
      </c>
      <c r="BG946" s="140">
        <f>IF(O946="zákl. přenesená",K946,0)</f>
        <v>0</v>
      </c>
      <c r="BH946" s="140">
        <f>IF(O946="sníž. přenesená",K946,0)</f>
        <v>0</v>
      </c>
      <c r="BI946" s="140">
        <f>IF(O946="nulová",K946,0)</f>
        <v>0</v>
      </c>
      <c r="BJ946" s="14" t="s">
        <v>84</v>
      </c>
      <c r="BK946" s="140">
        <f>ROUND(P946*H946,2)</f>
        <v>0</v>
      </c>
      <c r="BL946" s="14" t="s">
        <v>187</v>
      </c>
      <c r="BM946" s="139" t="s">
        <v>202</v>
      </c>
    </row>
    <row r="947" spans="2:51" s="12" customFormat="1" ht="33.75">
      <c r="B947" s="141"/>
      <c r="D947" s="142" t="s">
        <v>151</v>
      </c>
      <c r="E947" s="143" t="s">
        <v>1</v>
      </c>
      <c r="F947" s="144" t="s">
        <v>1394</v>
      </c>
      <c r="H947" s="143" t="s">
        <v>1</v>
      </c>
      <c r="M947" s="141"/>
      <c r="N947" s="145"/>
      <c r="Y947" s="146"/>
      <c r="AT947" s="143" t="s">
        <v>151</v>
      </c>
      <c r="AU947" s="143" t="s">
        <v>84</v>
      </c>
      <c r="AV947" s="12" t="s">
        <v>84</v>
      </c>
      <c r="AW947" s="12" t="s">
        <v>4</v>
      </c>
      <c r="AX947" s="12" t="s">
        <v>76</v>
      </c>
      <c r="AY947" s="143" t="s">
        <v>145</v>
      </c>
    </row>
    <row r="948" spans="2:65" s="1" customFormat="1" ht="16.5" customHeight="1">
      <c r="B948" s="127"/>
      <c r="C948" s="128"/>
      <c r="D948" s="166" t="s">
        <v>1360</v>
      </c>
      <c r="E948" s="129"/>
      <c r="F948" s="158" t="s">
        <v>1395</v>
      </c>
      <c r="G948" s="159" t="s">
        <v>343</v>
      </c>
      <c r="H948" s="132">
        <v>1</v>
      </c>
      <c r="I948" s="133"/>
      <c r="J948" s="133"/>
      <c r="K948" s="133">
        <f>ROUND(P948*H948,2)</f>
        <v>0</v>
      </c>
      <c r="L948" s="130" t="s">
        <v>1</v>
      </c>
      <c r="M948" s="26"/>
      <c r="N948" s="134" t="s">
        <v>1</v>
      </c>
      <c r="O948" s="135" t="s">
        <v>39</v>
      </c>
      <c r="P948" s="136">
        <f>I948+J948</f>
        <v>0</v>
      </c>
      <c r="Q948" s="136">
        <f>ROUND(I948*H948,2)</f>
        <v>0</v>
      </c>
      <c r="R948" s="136">
        <f>ROUND(J948*H948,2)</f>
        <v>0</v>
      </c>
      <c r="S948" s="137">
        <v>0</v>
      </c>
      <c r="T948" s="137">
        <f>S948*H948</f>
        <v>0</v>
      </c>
      <c r="U948" s="137">
        <v>0</v>
      </c>
      <c r="V948" s="137">
        <f>U948*H948</f>
        <v>0</v>
      </c>
      <c r="W948" s="137">
        <v>0</v>
      </c>
      <c r="X948" s="137">
        <f>W948*H948</f>
        <v>0</v>
      </c>
      <c r="Y948" s="138" t="s">
        <v>1</v>
      </c>
      <c r="AR948" s="139" t="s">
        <v>187</v>
      </c>
      <c r="AT948" s="139" t="s">
        <v>147</v>
      </c>
      <c r="AU948" s="139" t="s">
        <v>84</v>
      </c>
      <c r="AY948" s="14" t="s">
        <v>145</v>
      </c>
      <c r="BE948" s="140">
        <f>IF(O948="základní",K948,0)</f>
        <v>0</v>
      </c>
      <c r="BF948" s="140">
        <f>IF(O948="snížená",K948,0)</f>
        <v>0</v>
      </c>
      <c r="BG948" s="140">
        <f>IF(O948="zákl. přenesená",K948,0)</f>
        <v>0</v>
      </c>
      <c r="BH948" s="140">
        <f>IF(O948="sníž. přenesená",K948,0)</f>
        <v>0</v>
      </c>
      <c r="BI948" s="140">
        <f>IF(O948="nulová",K948,0)</f>
        <v>0</v>
      </c>
      <c r="BJ948" s="14" t="s">
        <v>84</v>
      </c>
      <c r="BK948" s="140">
        <f>ROUND(P948*H948,2)</f>
        <v>0</v>
      </c>
      <c r="BL948" s="14" t="s">
        <v>187</v>
      </c>
      <c r="BM948" s="139" t="s">
        <v>202</v>
      </c>
    </row>
    <row r="949" spans="2:65" s="1" customFormat="1" ht="16.5" customHeight="1">
      <c r="B949" s="127"/>
      <c r="C949" s="128"/>
      <c r="D949" s="166" t="s">
        <v>1360</v>
      </c>
      <c r="E949" s="129"/>
      <c r="F949" s="158" t="s">
        <v>1396</v>
      </c>
      <c r="G949" s="159" t="s">
        <v>343</v>
      </c>
      <c r="H949" s="132">
        <v>6</v>
      </c>
      <c r="I949" s="133"/>
      <c r="J949" s="133"/>
      <c r="K949" s="133">
        <f>ROUND(P949*H949,2)</f>
        <v>0</v>
      </c>
      <c r="L949" s="130" t="s">
        <v>1</v>
      </c>
      <c r="M949" s="26"/>
      <c r="N949" s="134" t="s">
        <v>1</v>
      </c>
      <c r="O949" s="135" t="s">
        <v>39</v>
      </c>
      <c r="P949" s="136">
        <f>I949+J949</f>
        <v>0</v>
      </c>
      <c r="Q949" s="136">
        <f>ROUND(I949*H949,2)</f>
        <v>0</v>
      </c>
      <c r="R949" s="136">
        <f>ROUND(J949*H949,2)</f>
        <v>0</v>
      </c>
      <c r="S949" s="137">
        <v>0</v>
      </c>
      <c r="T949" s="137">
        <f>S949*H949</f>
        <v>0</v>
      </c>
      <c r="U949" s="137">
        <v>0</v>
      </c>
      <c r="V949" s="137">
        <f>U949*H949</f>
        <v>0</v>
      </c>
      <c r="W949" s="137">
        <v>0</v>
      </c>
      <c r="X949" s="137">
        <f>W949*H949</f>
        <v>0</v>
      </c>
      <c r="Y949" s="138" t="s">
        <v>1</v>
      </c>
      <c r="AR949" s="139" t="s">
        <v>187</v>
      </c>
      <c r="AT949" s="139" t="s">
        <v>147</v>
      </c>
      <c r="AU949" s="139" t="s">
        <v>84</v>
      </c>
      <c r="AY949" s="14" t="s">
        <v>145</v>
      </c>
      <c r="BE949" s="140">
        <f>IF(O949="základní",K949,0)</f>
        <v>0</v>
      </c>
      <c r="BF949" s="140">
        <f>IF(O949="snížená",K949,0)</f>
        <v>0</v>
      </c>
      <c r="BG949" s="140">
        <f>IF(O949="zákl. přenesená",K949,0)</f>
        <v>0</v>
      </c>
      <c r="BH949" s="140">
        <f>IF(O949="sníž. přenesená",K949,0)</f>
        <v>0</v>
      </c>
      <c r="BI949" s="140">
        <f>IF(O949="nulová",K949,0)</f>
        <v>0</v>
      </c>
      <c r="BJ949" s="14" t="s">
        <v>84</v>
      </c>
      <c r="BK949" s="140">
        <f>ROUND(P949*H949,2)</f>
        <v>0</v>
      </c>
      <c r="BL949" s="14" t="s">
        <v>187</v>
      </c>
      <c r="BM949" s="139" t="s">
        <v>202</v>
      </c>
    </row>
    <row r="950" spans="2:51" s="12" customFormat="1" ht="33.75">
      <c r="B950" s="141"/>
      <c r="D950" s="142" t="s">
        <v>151</v>
      </c>
      <c r="E950" s="143" t="s">
        <v>1</v>
      </c>
      <c r="F950" s="144" t="s">
        <v>1397</v>
      </c>
      <c r="H950" s="143" t="s">
        <v>1</v>
      </c>
      <c r="M950" s="141"/>
      <c r="N950" s="145"/>
      <c r="Y950" s="146"/>
      <c r="AT950" s="143" t="s">
        <v>151</v>
      </c>
      <c r="AU950" s="143" t="s">
        <v>84</v>
      </c>
      <c r="AV950" s="12" t="s">
        <v>84</v>
      </c>
      <c r="AW950" s="12" t="s">
        <v>4</v>
      </c>
      <c r="AX950" s="12" t="s">
        <v>76</v>
      </c>
      <c r="AY950" s="143" t="s">
        <v>145</v>
      </c>
    </row>
    <row r="951" spans="2:65" s="1" customFormat="1" ht="24">
      <c r="B951" s="127"/>
      <c r="C951" s="128"/>
      <c r="D951" s="166" t="s">
        <v>1360</v>
      </c>
      <c r="E951" s="129"/>
      <c r="F951" s="158" t="s">
        <v>1398</v>
      </c>
      <c r="G951" s="159" t="s">
        <v>343</v>
      </c>
      <c r="H951" s="132">
        <v>6</v>
      </c>
      <c r="I951" s="133"/>
      <c r="J951" s="133"/>
      <c r="K951" s="133">
        <f>ROUND(P951*H951,2)</f>
        <v>0</v>
      </c>
      <c r="L951" s="130" t="s">
        <v>1</v>
      </c>
      <c r="M951" s="26"/>
      <c r="N951" s="134" t="s">
        <v>1</v>
      </c>
      <c r="O951" s="135" t="s">
        <v>39</v>
      </c>
      <c r="P951" s="136">
        <f>I951+J951</f>
        <v>0</v>
      </c>
      <c r="Q951" s="136">
        <f>ROUND(I951*H951,2)</f>
        <v>0</v>
      </c>
      <c r="R951" s="136">
        <f>ROUND(J951*H951,2)</f>
        <v>0</v>
      </c>
      <c r="S951" s="137">
        <v>0</v>
      </c>
      <c r="T951" s="137">
        <f>S951*H951</f>
        <v>0</v>
      </c>
      <c r="U951" s="137">
        <v>0</v>
      </c>
      <c r="V951" s="137">
        <f>U951*H951</f>
        <v>0</v>
      </c>
      <c r="W951" s="137">
        <v>0</v>
      </c>
      <c r="X951" s="137">
        <f>W951*H951</f>
        <v>0</v>
      </c>
      <c r="Y951" s="138" t="s">
        <v>1</v>
      </c>
      <c r="AR951" s="139" t="s">
        <v>187</v>
      </c>
      <c r="AT951" s="139" t="s">
        <v>147</v>
      </c>
      <c r="AU951" s="139" t="s">
        <v>84</v>
      </c>
      <c r="AY951" s="14" t="s">
        <v>145</v>
      </c>
      <c r="BE951" s="140">
        <f>IF(O951="základní",K951,0)</f>
        <v>0</v>
      </c>
      <c r="BF951" s="140">
        <f>IF(O951="snížená",K951,0)</f>
        <v>0</v>
      </c>
      <c r="BG951" s="140">
        <f>IF(O951="zákl. přenesená",K951,0)</f>
        <v>0</v>
      </c>
      <c r="BH951" s="140">
        <f>IF(O951="sníž. přenesená",K951,0)</f>
        <v>0</v>
      </c>
      <c r="BI951" s="140">
        <f>IF(O951="nulová",K951,0)</f>
        <v>0</v>
      </c>
      <c r="BJ951" s="14" t="s">
        <v>84</v>
      </c>
      <c r="BK951" s="140">
        <f>ROUND(P951*H951,2)</f>
        <v>0</v>
      </c>
      <c r="BL951" s="14" t="s">
        <v>187</v>
      </c>
      <c r="BM951" s="139" t="s">
        <v>202</v>
      </c>
    </row>
    <row r="952" spans="2:65" s="1" customFormat="1" ht="16.5" customHeight="1">
      <c r="B952" s="127"/>
      <c r="C952" s="128"/>
      <c r="D952" s="166" t="s">
        <v>1360</v>
      </c>
      <c r="E952" s="129"/>
      <c r="F952" s="158" t="s">
        <v>1399</v>
      </c>
      <c r="G952" s="159" t="s">
        <v>343</v>
      </c>
      <c r="H952" s="132">
        <v>1</v>
      </c>
      <c r="I952" s="133"/>
      <c r="J952" s="133"/>
      <c r="K952" s="133">
        <f>ROUND(P952*H952,2)</f>
        <v>0</v>
      </c>
      <c r="L952" s="130" t="s">
        <v>1</v>
      </c>
      <c r="M952" s="26"/>
      <c r="N952" s="134" t="s">
        <v>1</v>
      </c>
      <c r="O952" s="135" t="s">
        <v>39</v>
      </c>
      <c r="P952" s="136">
        <f>I952+J952</f>
        <v>0</v>
      </c>
      <c r="Q952" s="136">
        <f>ROUND(I952*H952,2)</f>
        <v>0</v>
      </c>
      <c r="R952" s="136">
        <f>ROUND(J952*H952,2)</f>
        <v>0</v>
      </c>
      <c r="S952" s="137">
        <v>0</v>
      </c>
      <c r="T952" s="137">
        <f>S952*H952</f>
        <v>0</v>
      </c>
      <c r="U952" s="137">
        <v>0</v>
      </c>
      <c r="V952" s="137">
        <f>U952*H952</f>
        <v>0</v>
      </c>
      <c r="W952" s="137">
        <v>0</v>
      </c>
      <c r="X952" s="137">
        <f>W952*H952</f>
        <v>0</v>
      </c>
      <c r="Y952" s="138" t="s">
        <v>1</v>
      </c>
      <c r="AR952" s="139" t="s">
        <v>187</v>
      </c>
      <c r="AT952" s="139" t="s">
        <v>147</v>
      </c>
      <c r="AU952" s="139" t="s">
        <v>84</v>
      </c>
      <c r="AY952" s="14" t="s">
        <v>145</v>
      </c>
      <c r="BE952" s="140">
        <f>IF(O952="základní",K952,0)</f>
        <v>0</v>
      </c>
      <c r="BF952" s="140">
        <f>IF(O952="snížená",K952,0)</f>
        <v>0</v>
      </c>
      <c r="BG952" s="140">
        <f>IF(O952="zákl. přenesená",K952,0)</f>
        <v>0</v>
      </c>
      <c r="BH952" s="140">
        <f>IF(O952="sníž. přenesená",K952,0)</f>
        <v>0</v>
      </c>
      <c r="BI952" s="140">
        <f>IF(O952="nulová",K952,0)</f>
        <v>0</v>
      </c>
      <c r="BJ952" s="14" t="s">
        <v>84</v>
      </c>
      <c r="BK952" s="140">
        <f>ROUND(P952*H952,2)</f>
        <v>0</v>
      </c>
      <c r="BL952" s="14" t="s">
        <v>187</v>
      </c>
      <c r="BM952" s="139" t="s">
        <v>202</v>
      </c>
    </row>
    <row r="953" spans="2:51" s="12" customFormat="1" ht="22.5">
      <c r="B953" s="141"/>
      <c r="D953" s="142" t="s">
        <v>151</v>
      </c>
      <c r="E953" s="143" t="s">
        <v>1</v>
      </c>
      <c r="F953" s="144" t="s">
        <v>1400</v>
      </c>
      <c r="H953" s="143" t="s">
        <v>1</v>
      </c>
      <c r="M953" s="141"/>
      <c r="N953" s="145"/>
      <c r="Y953" s="146"/>
      <c r="AT953" s="143" t="s">
        <v>151</v>
      </c>
      <c r="AU953" s="143" t="s">
        <v>84</v>
      </c>
      <c r="AV953" s="12" t="s">
        <v>84</v>
      </c>
      <c r="AW953" s="12" t="s">
        <v>4</v>
      </c>
      <c r="AX953" s="12" t="s">
        <v>76</v>
      </c>
      <c r="AY953" s="143" t="s">
        <v>145</v>
      </c>
    </row>
    <row r="954" spans="2:65" s="1" customFormat="1" ht="16.5" customHeight="1">
      <c r="B954" s="127"/>
      <c r="C954" s="128"/>
      <c r="D954" s="166" t="s">
        <v>1360</v>
      </c>
      <c r="E954" s="129"/>
      <c r="F954" s="158" t="s">
        <v>1401</v>
      </c>
      <c r="G954" s="159" t="s">
        <v>343</v>
      </c>
      <c r="H954" s="132">
        <v>1</v>
      </c>
      <c r="I954" s="133"/>
      <c r="J954" s="133"/>
      <c r="K954" s="133">
        <f>ROUND(P954*H954,2)</f>
        <v>0</v>
      </c>
      <c r="L954" s="130" t="s">
        <v>1</v>
      </c>
      <c r="M954" s="26"/>
      <c r="N954" s="134" t="s">
        <v>1</v>
      </c>
      <c r="O954" s="135" t="s">
        <v>39</v>
      </c>
      <c r="P954" s="136">
        <f>I954+J954</f>
        <v>0</v>
      </c>
      <c r="Q954" s="136">
        <f>ROUND(I954*H954,2)</f>
        <v>0</v>
      </c>
      <c r="R954" s="136">
        <f>ROUND(J954*H954,2)</f>
        <v>0</v>
      </c>
      <c r="S954" s="137">
        <v>0</v>
      </c>
      <c r="T954" s="137">
        <f>S954*H954</f>
        <v>0</v>
      </c>
      <c r="U954" s="137">
        <v>0</v>
      </c>
      <c r="V954" s="137">
        <f>U954*H954</f>
        <v>0</v>
      </c>
      <c r="W954" s="137">
        <v>0</v>
      </c>
      <c r="X954" s="137">
        <f>W954*H954</f>
        <v>0</v>
      </c>
      <c r="Y954" s="138" t="s">
        <v>1</v>
      </c>
      <c r="AR954" s="139" t="s">
        <v>187</v>
      </c>
      <c r="AT954" s="139" t="s">
        <v>147</v>
      </c>
      <c r="AU954" s="139" t="s">
        <v>84</v>
      </c>
      <c r="AY954" s="14" t="s">
        <v>145</v>
      </c>
      <c r="BE954" s="140">
        <f>IF(O954="základní",K954,0)</f>
        <v>0</v>
      </c>
      <c r="BF954" s="140">
        <f>IF(O954="snížená",K954,0)</f>
        <v>0</v>
      </c>
      <c r="BG954" s="140">
        <f>IF(O954="zákl. přenesená",K954,0)</f>
        <v>0</v>
      </c>
      <c r="BH954" s="140">
        <f>IF(O954="sníž. přenesená",K954,0)</f>
        <v>0</v>
      </c>
      <c r="BI954" s="140">
        <f>IF(O954="nulová",K954,0)</f>
        <v>0</v>
      </c>
      <c r="BJ954" s="14" t="s">
        <v>84</v>
      </c>
      <c r="BK954" s="140">
        <f>ROUND(P954*H954,2)</f>
        <v>0</v>
      </c>
      <c r="BL954" s="14" t="s">
        <v>187</v>
      </c>
      <c r="BM954" s="139" t="s">
        <v>202</v>
      </c>
    </row>
    <row r="955" spans="2:51" s="12" customFormat="1" ht="22.5">
      <c r="B955" s="141"/>
      <c r="D955" s="142" t="s">
        <v>151</v>
      </c>
      <c r="E955" s="143" t="s">
        <v>1</v>
      </c>
      <c r="F955" s="144" t="s">
        <v>1402</v>
      </c>
      <c r="H955" s="143" t="s">
        <v>1</v>
      </c>
      <c r="M955" s="141"/>
      <c r="N955" s="145"/>
      <c r="Y955" s="146"/>
      <c r="AT955" s="143" t="s">
        <v>151</v>
      </c>
      <c r="AU955" s="143" t="s">
        <v>84</v>
      </c>
      <c r="AV955" s="12" t="s">
        <v>84</v>
      </c>
      <c r="AW955" s="12" t="s">
        <v>4</v>
      </c>
      <c r="AX955" s="12" t="s">
        <v>76</v>
      </c>
      <c r="AY955" s="143" t="s">
        <v>145</v>
      </c>
    </row>
    <row r="956" spans="2:65" s="1" customFormat="1" ht="24">
      <c r="B956" s="127"/>
      <c r="C956" s="128"/>
      <c r="D956" s="166" t="s">
        <v>1360</v>
      </c>
      <c r="E956" s="129"/>
      <c r="F956" s="158" t="s">
        <v>1403</v>
      </c>
      <c r="G956" s="159" t="s">
        <v>343</v>
      </c>
      <c r="H956" s="132">
        <v>1</v>
      </c>
      <c r="I956" s="133"/>
      <c r="J956" s="133"/>
      <c r="K956" s="133">
        <f aca="true" t="shared" si="379" ref="K956:K973">ROUND(P956*H956,2)</f>
        <v>0</v>
      </c>
      <c r="L956" s="130" t="s">
        <v>1</v>
      </c>
      <c r="M956" s="26"/>
      <c r="N956" s="134" t="s">
        <v>1</v>
      </c>
      <c r="O956" s="135" t="s">
        <v>39</v>
      </c>
      <c r="P956" s="136">
        <f aca="true" t="shared" si="380" ref="P956:P973">I956+J956</f>
        <v>0</v>
      </c>
      <c r="Q956" s="136">
        <f aca="true" t="shared" si="381" ref="Q956:Q973">ROUND(I956*H956,2)</f>
        <v>0</v>
      </c>
      <c r="R956" s="136">
        <f aca="true" t="shared" si="382" ref="R956:R973">ROUND(J956*H956,2)</f>
        <v>0</v>
      </c>
      <c r="S956" s="137">
        <v>0</v>
      </c>
      <c r="T956" s="137">
        <f aca="true" t="shared" si="383" ref="T956:T973">S956*H956</f>
        <v>0</v>
      </c>
      <c r="U956" s="137">
        <v>0</v>
      </c>
      <c r="V956" s="137">
        <f aca="true" t="shared" si="384" ref="V956:V973">U956*H956</f>
        <v>0</v>
      </c>
      <c r="W956" s="137">
        <v>0</v>
      </c>
      <c r="X956" s="137">
        <f aca="true" t="shared" si="385" ref="X956:X973">W956*H956</f>
        <v>0</v>
      </c>
      <c r="Y956" s="138" t="s">
        <v>1</v>
      </c>
      <c r="AR956" s="139" t="s">
        <v>187</v>
      </c>
      <c r="AT956" s="139" t="s">
        <v>147</v>
      </c>
      <c r="AU956" s="139" t="s">
        <v>84</v>
      </c>
      <c r="AY956" s="14" t="s">
        <v>145</v>
      </c>
      <c r="BE956" s="140">
        <f aca="true" t="shared" si="386" ref="BE956:BE973">IF(O956="základní",K956,0)</f>
        <v>0</v>
      </c>
      <c r="BF956" s="140">
        <f aca="true" t="shared" si="387" ref="BF956:BF973">IF(O956="snížená",K956,0)</f>
        <v>0</v>
      </c>
      <c r="BG956" s="140">
        <f aca="true" t="shared" si="388" ref="BG956:BG973">IF(O956="zákl. přenesená",K956,0)</f>
        <v>0</v>
      </c>
      <c r="BH956" s="140">
        <f aca="true" t="shared" si="389" ref="BH956:BH973">IF(O956="sníž. přenesená",K956,0)</f>
        <v>0</v>
      </c>
      <c r="BI956" s="140">
        <f aca="true" t="shared" si="390" ref="BI956:BI973">IF(O956="nulová",K956,0)</f>
        <v>0</v>
      </c>
      <c r="BJ956" s="14" t="s">
        <v>84</v>
      </c>
      <c r="BK956" s="140">
        <f aca="true" t="shared" si="391" ref="BK956:BK973">ROUND(P956*H956,2)</f>
        <v>0</v>
      </c>
      <c r="BL956" s="14" t="s">
        <v>187</v>
      </c>
      <c r="BM956" s="139" t="s">
        <v>202</v>
      </c>
    </row>
    <row r="957" spans="2:65" s="1" customFormat="1" ht="16.5" customHeight="1">
      <c r="B957" s="127"/>
      <c r="C957" s="128"/>
      <c r="D957" s="166" t="s">
        <v>1360</v>
      </c>
      <c r="E957" s="129"/>
      <c r="F957" s="158" t="s">
        <v>1404</v>
      </c>
      <c r="G957" s="159" t="s">
        <v>343</v>
      </c>
      <c r="H957" s="132">
        <v>1</v>
      </c>
      <c r="I957" s="133"/>
      <c r="J957" s="133"/>
      <c r="K957" s="133">
        <f t="shared" si="379"/>
        <v>0</v>
      </c>
      <c r="L957" s="130" t="s">
        <v>1</v>
      </c>
      <c r="M957" s="26"/>
      <c r="N957" s="134" t="s">
        <v>1</v>
      </c>
      <c r="O957" s="135" t="s">
        <v>39</v>
      </c>
      <c r="P957" s="136">
        <f t="shared" si="380"/>
        <v>0</v>
      </c>
      <c r="Q957" s="136">
        <f t="shared" si="381"/>
        <v>0</v>
      </c>
      <c r="R957" s="136">
        <f t="shared" si="382"/>
        <v>0</v>
      </c>
      <c r="S957" s="137">
        <v>0</v>
      </c>
      <c r="T957" s="137">
        <f t="shared" si="383"/>
        <v>0</v>
      </c>
      <c r="U957" s="137">
        <v>0</v>
      </c>
      <c r="V957" s="137">
        <f t="shared" si="384"/>
        <v>0</v>
      </c>
      <c r="W957" s="137">
        <v>0</v>
      </c>
      <c r="X957" s="137">
        <f t="shared" si="385"/>
        <v>0</v>
      </c>
      <c r="Y957" s="138" t="s">
        <v>1</v>
      </c>
      <c r="AR957" s="139" t="s">
        <v>187</v>
      </c>
      <c r="AT957" s="139" t="s">
        <v>147</v>
      </c>
      <c r="AU957" s="139" t="s">
        <v>84</v>
      </c>
      <c r="AY957" s="14" t="s">
        <v>145</v>
      </c>
      <c r="BE957" s="140">
        <f t="shared" si="386"/>
        <v>0</v>
      </c>
      <c r="BF957" s="140">
        <f t="shared" si="387"/>
        <v>0</v>
      </c>
      <c r="BG957" s="140">
        <f t="shared" si="388"/>
        <v>0</v>
      </c>
      <c r="BH957" s="140">
        <f t="shared" si="389"/>
        <v>0</v>
      </c>
      <c r="BI957" s="140">
        <f t="shared" si="390"/>
        <v>0</v>
      </c>
      <c r="BJ957" s="14" t="s">
        <v>84</v>
      </c>
      <c r="BK957" s="140">
        <f t="shared" si="391"/>
        <v>0</v>
      </c>
      <c r="BL957" s="14" t="s">
        <v>187</v>
      </c>
      <c r="BM957" s="139" t="s">
        <v>202</v>
      </c>
    </row>
    <row r="958" spans="2:65" s="1" customFormat="1" ht="16.5" customHeight="1">
      <c r="B958" s="127"/>
      <c r="C958" s="128"/>
      <c r="D958" s="166" t="s">
        <v>1360</v>
      </c>
      <c r="E958" s="129"/>
      <c r="F958" s="158" t="s">
        <v>1405</v>
      </c>
      <c r="G958" s="159" t="s">
        <v>343</v>
      </c>
      <c r="H958" s="132">
        <v>1</v>
      </c>
      <c r="I958" s="133"/>
      <c r="J958" s="133"/>
      <c r="K958" s="133">
        <f t="shared" si="379"/>
        <v>0</v>
      </c>
      <c r="L958" s="130" t="s">
        <v>1</v>
      </c>
      <c r="M958" s="26"/>
      <c r="N958" s="134" t="s">
        <v>1</v>
      </c>
      <c r="O958" s="135" t="s">
        <v>39</v>
      </c>
      <c r="P958" s="136">
        <f t="shared" si="380"/>
        <v>0</v>
      </c>
      <c r="Q958" s="136">
        <f t="shared" si="381"/>
        <v>0</v>
      </c>
      <c r="R958" s="136">
        <f t="shared" si="382"/>
        <v>0</v>
      </c>
      <c r="S958" s="137">
        <v>0</v>
      </c>
      <c r="T958" s="137">
        <f t="shared" si="383"/>
        <v>0</v>
      </c>
      <c r="U958" s="137">
        <v>0</v>
      </c>
      <c r="V958" s="137">
        <f t="shared" si="384"/>
        <v>0</v>
      </c>
      <c r="W958" s="137">
        <v>0</v>
      </c>
      <c r="X958" s="137">
        <f t="shared" si="385"/>
        <v>0</v>
      </c>
      <c r="Y958" s="138" t="s">
        <v>1</v>
      </c>
      <c r="AR958" s="139" t="s">
        <v>187</v>
      </c>
      <c r="AT958" s="139" t="s">
        <v>147</v>
      </c>
      <c r="AU958" s="139" t="s">
        <v>84</v>
      </c>
      <c r="AY958" s="14" t="s">
        <v>145</v>
      </c>
      <c r="BE958" s="140">
        <f t="shared" si="386"/>
        <v>0</v>
      </c>
      <c r="BF958" s="140">
        <f t="shared" si="387"/>
        <v>0</v>
      </c>
      <c r="BG958" s="140">
        <f t="shared" si="388"/>
        <v>0</v>
      </c>
      <c r="BH958" s="140">
        <f t="shared" si="389"/>
        <v>0</v>
      </c>
      <c r="BI958" s="140">
        <f t="shared" si="390"/>
        <v>0</v>
      </c>
      <c r="BJ958" s="14" t="s">
        <v>84</v>
      </c>
      <c r="BK958" s="140">
        <f t="shared" si="391"/>
        <v>0</v>
      </c>
      <c r="BL958" s="14" t="s">
        <v>187</v>
      </c>
      <c r="BM958" s="139" t="s">
        <v>202</v>
      </c>
    </row>
    <row r="959" spans="2:65" s="1" customFormat="1" ht="16.5" customHeight="1">
      <c r="B959" s="127"/>
      <c r="C959" s="128"/>
      <c r="D959" s="166" t="s">
        <v>1360</v>
      </c>
      <c r="E959" s="129"/>
      <c r="F959" s="158" t="s">
        <v>1406</v>
      </c>
      <c r="G959" s="131" t="s">
        <v>343</v>
      </c>
      <c r="H959" s="132">
        <v>6</v>
      </c>
      <c r="I959" s="133"/>
      <c r="J959" s="133"/>
      <c r="K959" s="133">
        <f t="shared" si="379"/>
        <v>0</v>
      </c>
      <c r="L959" s="130" t="s">
        <v>1</v>
      </c>
      <c r="M959" s="26"/>
      <c r="N959" s="134" t="s">
        <v>1</v>
      </c>
      <c r="O959" s="135" t="s">
        <v>39</v>
      </c>
      <c r="P959" s="136">
        <f t="shared" si="380"/>
        <v>0</v>
      </c>
      <c r="Q959" s="136">
        <f t="shared" si="381"/>
        <v>0</v>
      </c>
      <c r="R959" s="136">
        <f t="shared" si="382"/>
        <v>0</v>
      </c>
      <c r="S959" s="137">
        <v>0</v>
      </c>
      <c r="T959" s="137">
        <f t="shared" si="383"/>
        <v>0</v>
      </c>
      <c r="U959" s="137">
        <v>0</v>
      </c>
      <c r="V959" s="137">
        <f t="shared" si="384"/>
        <v>0</v>
      </c>
      <c r="W959" s="137">
        <v>0</v>
      </c>
      <c r="X959" s="137">
        <f t="shared" si="385"/>
        <v>0</v>
      </c>
      <c r="Y959" s="138" t="s">
        <v>1</v>
      </c>
      <c r="AR959" s="139" t="s">
        <v>187</v>
      </c>
      <c r="AT959" s="139" t="s">
        <v>147</v>
      </c>
      <c r="AU959" s="139" t="s">
        <v>84</v>
      </c>
      <c r="AY959" s="14" t="s">
        <v>145</v>
      </c>
      <c r="BE959" s="140">
        <f t="shared" si="386"/>
        <v>0</v>
      </c>
      <c r="BF959" s="140">
        <f t="shared" si="387"/>
        <v>0</v>
      </c>
      <c r="BG959" s="140">
        <f t="shared" si="388"/>
        <v>0</v>
      </c>
      <c r="BH959" s="140">
        <f t="shared" si="389"/>
        <v>0</v>
      </c>
      <c r="BI959" s="140">
        <f t="shared" si="390"/>
        <v>0</v>
      </c>
      <c r="BJ959" s="14" t="s">
        <v>84</v>
      </c>
      <c r="BK959" s="140">
        <f t="shared" si="391"/>
        <v>0</v>
      </c>
      <c r="BL959" s="14" t="s">
        <v>187</v>
      </c>
      <c r="BM959" s="139" t="s">
        <v>202</v>
      </c>
    </row>
    <row r="960" spans="2:65" s="1" customFormat="1" ht="16.5" customHeight="1">
      <c r="B960" s="127"/>
      <c r="C960" s="128"/>
      <c r="D960" s="166" t="s">
        <v>1360</v>
      </c>
      <c r="E960" s="129"/>
      <c r="F960" s="158" t="s">
        <v>1407</v>
      </c>
      <c r="G960" s="159" t="s">
        <v>343</v>
      </c>
      <c r="H960" s="132">
        <v>6</v>
      </c>
      <c r="I960" s="133"/>
      <c r="J960" s="133"/>
      <c r="K960" s="133">
        <f t="shared" si="379"/>
        <v>0</v>
      </c>
      <c r="L960" s="130" t="s">
        <v>1</v>
      </c>
      <c r="M960" s="26"/>
      <c r="N960" s="134" t="s">
        <v>1</v>
      </c>
      <c r="O960" s="135" t="s">
        <v>39</v>
      </c>
      <c r="P960" s="136">
        <f t="shared" si="380"/>
        <v>0</v>
      </c>
      <c r="Q960" s="136">
        <f t="shared" si="381"/>
        <v>0</v>
      </c>
      <c r="R960" s="136">
        <f t="shared" si="382"/>
        <v>0</v>
      </c>
      <c r="S960" s="137">
        <v>0</v>
      </c>
      <c r="T960" s="137">
        <f t="shared" si="383"/>
        <v>0</v>
      </c>
      <c r="U960" s="137">
        <v>0</v>
      </c>
      <c r="V960" s="137">
        <f t="shared" si="384"/>
        <v>0</v>
      </c>
      <c r="W960" s="137">
        <v>0</v>
      </c>
      <c r="X960" s="137">
        <f t="shared" si="385"/>
        <v>0</v>
      </c>
      <c r="Y960" s="138" t="s">
        <v>1</v>
      </c>
      <c r="AR960" s="139" t="s">
        <v>187</v>
      </c>
      <c r="AT960" s="139" t="s">
        <v>147</v>
      </c>
      <c r="AU960" s="139" t="s">
        <v>84</v>
      </c>
      <c r="AY960" s="14" t="s">
        <v>145</v>
      </c>
      <c r="BE960" s="140">
        <f t="shared" si="386"/>
        <v>0</v>
      </c>
      <c r="BF960" s="140">
        <f t="shared" si="387"/>
        <v>0</v>
      </c>
      <c r="BG960" s="140">
        <f t="shared" si="388"/>
        <v>0</v>
      </c>
      <c r="BH960" s="140">
        <f t="shared" si="389"/>
        <v>0</v>
      </c>
      <c r="BI960" s="140">
        <f t="shared" si="390"/>
        <v>0</v>
      </c>
      <c r="BJ960" s="14" t="s">
        <v>84</v>
      </c>
      <c r="BK960" s="140">
        <f t="shared" si="391"/>
        <v>0</v>
      </c>
      <c r="BL960" s="14" t="s">
        <v>187</v>
      </c>
      <c r="BM960" s="139" t="s">
        <v>202</v>
      </c>
    </row>
    <row r="961" spans="2:65" s="1" customFormat="1" ht="24">
      <c r="B961" s="127"/>
      <c r="C961" s="128"/>
      <c r="D961" s="166" t="s">
        <v>1360</v>
      </c>
      <c r="E961" s="129"/>
      <c r="F961" s="158" t="s">
        <v>1408</v>
      </c>
      <c r="G961" s="159" t="s">
        <v>458</v>
      </c>
      <c r="H961" s="132">
        <v>90</v>
      </c>
      <c r="I961" s="133"/>
      <c r="J961" s="133"/>
      <c r="K961" s="133">
        <f t="shared" si="379"/>
        <v>0</v>
      </c>
      <c r="L961" s="130" t="s">
        <v>1</v>
      </c>
      <c r="M961" s="26"/>
      <c r="N961" s="134" t="s">
        <v>1</v>
      </c>
      <c r="O961" s="135" t="s">
        <v>39</v>
      </c>
      <c r="P961" s="136">
        <f t="shared" si="380"/>
        <v>0</v>
      </c>
      <c r="Q961" s="136">
        <f t="shared" si="381"/>
        <v>0</v>
      </c>
      <c r="R961" s="136">
        <f t="shared" si="382"/>
        <v>0</v>
      </c>
      <c r="S961" s="137">
        <v>0</v>
      </c>
      <c r="T961" s="137">
        <f t="shared" si="383"/>
        <v>0</v>
      </c>
      <c r="U961" s="137">
        <v>0</v>
      </c>
      <c r="V961" s="137">
        <f t="shared" si="384"/>
        <v>0</v>
      </c>
      <c r="W961" s="137">
        <v>0</v>
      </c>
      <c r="X961" s="137">
        <f t="shared" si="385"/>
        <v>0</v>
      </c>
      <c r="Y961" s="138" t="s">
        <v>1</v>
      </c>
      <c r="AR961" s="139" t="s">
        <v>187</v>
      </c>
      <c r="AT961" s="139" t="s">
        <v>147</v>
      </c>
      <c r="AU961" s="139" t="s">
        <v>84</v>
      </c>
      <c r="AY961" s="14" t="s">
        <v>145</v>
      </c>
      <c r="BE961" s="140">
        <f t="shared" si="386"/>
        <v>0</v>
      </c>
      <c r="BF961" s="140">
        <f t="shared" si="387"/>
        <v>0</v>
      </c>
      <c r="BG961" s="140">
        <f t="shared" si="388"/>
        <v>0</v>
      </c>
      <c r="BH961" s="140">
        <f t="shared" si="389"/>
        <v>0</v>
      </c>
      <c r="BI961" s="140">
        <f t="shared" si="390"/>
        <v>0</v>
      </c>
      <c r="BJ961" s="14" t="s">
        <v>84</v>
      </c>
      <c r="BK961" s="140">
        <f t="shared" si="391"/>
        <v>0</v>
      </c>
      <c r="BL961" s="14" t="s">
        <v>187</v>
      </c>
      <c r="BM961" s="139" t="s">
        <v>202</v>
      </c>
    </row>
    <row r="962" spans="2:65" s="1" customFormat="1" ht="24">
      <c r="B962" s="127"/>
      <c r="C962" s="128"/>
      <c r="D962" s="166" t="s">
        <v>1360</v>
      </c>
      <c r="E962" s="129"/>
      <c r="F962" s="158" t="s">
        <v>1409</v>
      </c>
      <c r="G962" s="159" t="s">
        <v>458</v>
      </c>
      <c r="H962" s="132">
        <v>120</v>
      </c>
      <c r="I962" s="133"/>
      <c r="J962" s="133"/>
      <c r="K962" s="133">
        <f t="shared" si="379"/>
        <v>0</v>
      </c>
      <c r="L962" s="130" t="s">
        <v>1</v>
      </c>
      <c r="M962" s="26"/>
      <c r="N962" s="134" t="s">
        <v>1</v>
      </c>
      <c r="O962" s="135" t="s">
        <v>39</v>
      </c>
      <c r="P962" s="136">
        <f t="shared" si="380"/>
        <v>0</v>
      </c>
      <c r="Q962" s="136">
        <f t="shared" si="381"/>
        <v>0</v>
      </c>
      <c r="R962" s="136">
        <f t="shared" si="382"/>
        <v>0</v>
      </c>
      <c r="S962" s="137">
        <v>0</v>
      </c>
      <c r="T962" s="137">
        <f t="shared" si="383"/>
        <v>0</v>
      </c>
      <c r="U962" s="137">
        <v>0</v>
      </c>
      <c r="V962" s="137">
        <f t="shared" si="384"/>
        <v>0</v>
      </c>
      <c r="W962" s="137">
        <v>0</v>
      </c>
      <c r="X962" s="137">
        <f t="shared" si="385"/>
        <v>0</v>
      </c>
      <c r="Y962" s="138" t="s">
        <v>1</v>
      </c>
      <c r="AR962" s="139" t="s">
        <v>187</v>
      </c>
      <c r="AT962" s="139" t="s">
        <v>147</v>
      </c>
      <c r="AU962" s="139" t="s">
        <v>84</v>
      </c>
      <c r="AY962" s="14" t="s">
        <v>145</v>
      </c>
      <c r="BE962" s="140">
        <f t="shared" si="386"/>
        <v>0</v>
      </c>
      <c r="BF962" s="140">
        <f t="shared" si="387"/>
        <v>0</v>
      </c>
      <c r="BG962" s="140">
        <f t="shared" si="388"/>
        <v>0</v>
      </c>
      <c r="BH962" s="140">
        <f t="shared" si="389"/>
        <v>0</v>
      </c>
      <c r="BI962" s="140">
        <f t="shared" si="390"/>
        <v>0</v>
      </c>
      <c r="BJ962" s="14" t="s">
        <v>84</v>
      </c>
      <c r="BK962" s="140">
        <f t="shared" si="391"/>
        <v>0</v>
      </c>
      <c r="BL962" s="14" t="s">
        <v>187</v>
      </c>
      <c r="BM962" s="139" t="s">
        <v>202</v>
      </c>
    </row>
    <row r="963" spans="2:65" s="1" customFormat="1" ht="24">
      <c r="B963" s="127"/>
      <c r="C963" s="128"/>
      <c r="D963" s="166" t="s">
        <v>1360</v>
      </c>
      <c r="E963" s="129"/>
      <c r="F963" s="158" t="s">
        <v>1377</v>
      </c>
      <c r="G963" s="159" t="s">
        <v>458</v>
      </c>
      <c r="H963" s="132">
        <v>68</v>
      </c>
      <c r="I963" s="133"/>
      <c r="J963" s="133"/>
      <c r="K963" s="133">
        <f t="shared" si="379"/>
        <v>0</v>
      </c>
      <c r="L963" s="130" t="s">
        <v>1</v>
      </c>
      <c r="M963" s="26"/>
      <c r="N963" s="134" t="s">
        <v>1</v>
      </c>
      <c r="O963" s="135" t="s">
        <v>39</v>
      </c>
      <c r="P963" s="136">
        <f t="shared" si="380"/>
        <v>0</v>
      </c>
      <c r="Q963" s="136">
        <f t="shared" si="381"/>
        <v>0</v>
      </c>
      <c r="R963" s="136">
        <f t="shared" si="382"/>
        <v>0</v>
      </c>
      <c r="S963" s="137">
        <v>0</v>
      </c>
      <c r="T963" s="137">
        <f t="shared" si="383"/>
        <v>0</v>
      </c>
      <c r="U963" s="137">
        <v>0</v>
      </c>
      <c r="V963" s="137">
        <f t="shared" si="384"/>
        <v>0</v>
      </c>
      <c r="W963" s="137">
        <v>0</v>
      </c>
      <c r="X963" s="137">
        <f t="shared" si="385"/>
        <v>0</v>
      </c>
      <c r="Y963" s="138" t="s">
        <v>1</v>
      </c>
      <c r="AR963" s="139" t="s">
        <v>187</v>
      </c>
      <c r="AT963" s="139" t="s">
        <v>147</v>
      </c>
      <c r="AU963" s="139" t="s">
        <v>84</v>
      </c>
      <c r="AY963" s="14" t="s">
        <v>145</v>
      </c>
      <c r="BE963" s="140">
        <f t="shared" si="386"/>
        <v>0</v>
      </c>
      <c r="BF963" s="140">
        <f t="shared" si="387"/>
        <v>0</v>
      </c>
      <c r="BG963" s="140">
        <f t="shared" si="388"/>
        <v>0</v>
      </c>
      <c r="BH963" s="140">
        <f t="shared" si="389"/>
        <v>0</v>
      </c>
      <c r="BI963" s="140">
        <f t="shared" si="390"/>
        <v>0</v>
      </c>
      <c r="BJ963" s="14" t="s">
        <v>84</v>
      </c>
      <c r="BK963" s="140">
        <f t="shared" si="391"/>
        <v>0</v>
      </c>
      <c r="BL963" s="14" t="s">
        <v>187</v>
      </c>
      <c r="BM963" s="139" t="s">
        <v>202</v>
      </c>
    </row>
    <row r="964" spans="2:65" s="1" customFormat="1" ht="24">
      <c r="B964" s="127"/>
      <c r="C964" s="128"/>
      <c r="D964" s="166" t="s">
        <v>1360</v>
      </c>
      <c r="E964" s="129"/>
      <c r="F964" s="158" t="s">
        <v>1378</v>
      </c>
      <c r="G964" s="159" t="s">
        <v>343</v>
      </c>
      <c r="H964" s="132">
        <v>126</v>
      </c>
      <c r="I964" s="133"/>
      <c r="J964" s="133"/>
      <c r="K964" s="133">
        <f t="shared" si="379"/>
        <v>0</v>
      </c>
      <c r="L964" s="130" t="s">
        <v>1</v>
      </c>
      <c r="M964" s="26"/>
      <c r="N964" s="134" t="s">
        <v>1</v>
      </c>
      <c r="O964" s="135" t="s">
        <v>39</v>
      </c>
      <c r="P964" s="136">
        <f t="shared" si="380"/>
        <v>0</v>
      </c>
      <c r="Q964" s="136">
        <f t="shared" si="381"/>
        <v>0</v>
      </c>
      <c r="R964" s="136">
        <f t="shared" si="382"/>
        <v>0</v>
      </c>
      <c r="S964" s="137">
        <v>0</v>
      </c>
      <c r="T964" s="137">
        <f t="shared" si="383"/>
        <v>0</v>
      </c>
      <c r="U964" s="137">
        <v>0</v>
      </c>
      <c r="V964" s="137">
        <f t="shared" si="384"/>
        <v>0</v>
      </c>
      <c r="W964" s="137">
        <v>0</v>
      </c>
      <c r="X964" s="137">
        <f t="shared" si="385"/>
        <v>0</v>
      </c>
      <c r="Y964" s="138" t="s">
        <v>1</v>
      </c>
      <c r="AR964" s="139" t="s">
        <v>187</v>
      </c>
      <c r="AT964" s="139" t="s">
        <v>147</v>
      </c>
      <c r="AU964" s="139" t="s">
        <v>84</v>
      </c>
      <c r="AY964" s="14" t="s">
        <v>145</v>
      </c>
      <c r="BE964" s="140">
        <f t="shared" si="386"/>
        <v>0</v>
      </c>
      <c r="BF964" s="140">
        <f t="shared" si="387"/>
        <v>0</v>
      </c>
      <c r="BG964" s="140">
        <f t="shared" si="388"/>
        <v>0</v>
      </c>
      <c r="BH964" s="140">
        <f t="shared" si="389"/>
        <v>0</v>
      </c>
      <c r="BI964" s="140">
        <f t="shared" si="390"/>
        <v>0</v>
      </c>
      <c r="BJ964" s="14" t="s">
        <v>84</v>
      </c>
      <c r="BK964" s="140">
        <f t="shared" si="391"/>
        <v>0</v>
      </c>
      <c r="BL964" s="14" t="s">
        <v>187</v>
      </c>
      <c r="BM964" s="139" t="s">
        <v>202</v>
      </c>
    </row>
    <row r="965" spans="2:65" s="1" customFormat="1" ht="24">
      <c r="B965" s="127"/>
      <c r="C965" s="128"/>
      <c r="D965" s="166" t="s">
        <v>1360</v>
      </c>
      <c r="E965" s="129"/>
      <c r="F965" s="158" t="s">
        <v>1379</v>
      </c>
      <c r="G965" s="159" t="s">
        <v>458</v>
      </c>
      <c r="H965" s="132">
        <v>40</v>
      </c>
      <c r="I965" s="133"/>
      <c r="J965" s="133"/>
      <c r="K965" s="133">
        <f t="shared" si="379"/>
        <v>0</v>
      </c>
      <c r="L965" s="130" t="s">
        <v>1</v>
      </c>
      <c r="M965" s="26"/>
      <c r="N965" s="134" t="s">
        <v>1</v>
      </c>
      <c r="O965" s="135" t="s">
        <v>39</v>
      </c>
      <c r="P965" s="136">
        <f t="shared" si="380"/>
        <v>0</v>
      </c>
      <c r="Q965" s="136">
        <f t="shared" si="381"/>
        <v>0</v>
      </c>
      <c r="R965" s="136">
        <f t="shared" si="382"/>
        <v>0</v>
      </c>
      <c r="S965" s="137">
        <v>0</v>
      </c>
      <c r="T965" s="137">
        <f t="shared" si="383"/>
        <v>0</v>
      </c>
      <c r="U965" s="137">
        <v>0</v>
      </c>
      <c r="V965" s="137">
        <f t="shared" si="384"/>
        <v>0</v>
      </c>
      <c r="W965" s="137">
        <v>0</v>
      </c>
      <c r="X965" s="137">
        <f t="shared" si="385"/>
        <v>0</v>
      </c>
      <c r="Y965" s="138" t="s">
        <v>1</v>
      </c>
      <c r="AR965" s="139" t="s">
        <v>187</v>
      </c>
      <c r="AT965" s="139" t="s">
        <v>147</v>
      </c>
      <c r="AU965" s="139" t="s">
        <v>84</v>
      </c>
      <c r="AY965" s="14" t="s">
        <v>145</v>
      </c>
      <c r="BE965" s="140">
        <f t="shared" si="386"/>
        <v>0</v>
      </c>
      <c r="BF965" s="140">
        <f t="shared" si="387"/>
        <v>0</v>
      </c>
      <c r="BG965" s="140">
        <f t="shared" si="388"/>
        <v>0</v>
      </c>
      <c r="BH965" s="140">
        <f t="shared" si="389"/>
        <v>0</v>
      </c>
      <c r="BI965" s="140">
        <f t="shared" si="390"/>
        <v>0</v>
      </c>
      <c r="BJ965" s="14" t="s">
        <v>84</v>
      </c>
      <c r="BK965" s="140">
        <f t="shared" si="391"/>
        <v>0</v>
      </c>
      <c r="BL965" s="14" t="s">
        <v>187</v>
      </c>
      <c r="BM965" s="139" t="s">
        <v>202</v>
      </c>
    </row>
    <row r="966" spans="2:65" s="1" customFormat="1" ht="16.5" customHeight="1">
      <c r="B966" s="127"/>
      <c r="C966" s="128"/>
      <c r="D966" s="166" t="s">
        <v>1360</v>
      </c>
      <c r="E966" s="129"/>
      <c r="F966" s="158" t="s">
        <v>1381</v>
      </c>
      <c r="G966" s="159" t="s">
        <v>1002</v>
      </c>
      <c r="H966" s="132">
        <v>1</v>
      </c>
      <c r="I966" s="133"/>
      <c r="J966" s="133"/>
      <c r="K966" s="133">
        <f t="shared" si="379"/>
        <v>0</v>
      </c>
      <c r="L966" s="130" t="s">
        <v>1</v>
      </c>
      <c r="M966" s="26"/>
      <c r="N966" s="134" t="s">
        <v>1</v>
      </c>
      <c r="O966" s="135" t="s">
        <v>39</v>
      </c>
      <c r="P966" s="136">
        <f t="shared" si="380"/>
        <v>0</v>
      </c>
      <c r="Q966" s="136">
        <f t="shared" si="381"/>
        <v>0</v>
      </c>
      <c r="R966" s="136">
        <f t="shared" si="382"/>
        <v>0</v>
      </c>
      <c r="S966" s="137">
        <v>0</v>
      </c>
      <c r="T966" s="137">
        <f t="shared" si="383"/>
        <v>0</v>
      </c>
      <c r="U966" s="137">
        <v>0</v>
      </c>
      <c r="V966" s="137">
        <f t="shared" si="384"/>
        <v>0</v>
      </c>
      <c r="W966" s="137">
        <v>0</v>
      </c>
      <c r="X966" s="137">
        <f t="shared" si="385"/>
        <v>0</v>
      </c>
      <c r="Y966" s="138" t="s">
        <v>1</v>
      </c>
      <c r="AR966" s="139" t="s">
        <v>187</v>
      </c>
      <c r="AT966" s="139" t="s">
        <v>147</v>
      </c>
      <c r="AU966" s="139" t="s">
        <v>84</v>
      </c>
      <c r="AY966" s="14" t="s">
        <v>145</v>
      </c>
      <c r="BE966" s="140">
        <f t="shared" si="386"/>
        <v>0</v>
      </c>
      <c r="BF966" s="140">
        <f t="shared" si="387"/>
        <v>0</v>
      </c>
      <c r="BG966" s="140">
        <f t="shared" si="388"/>
        <v>0</v>
      </c>
      <c r="BH966" s="140">
        <f t="shared" si="389"/>
        <v>0</v>
      </c>
      <c r="BI966" s="140">
        <f t="shared" si="390"/>
        <v>0</v>
      </c>
      <c r="BJ966" s="14" t="s">
        <v>84</v>
      </c>
      <c r="BK966" s="140">
        <f t="shared" si="391"/>
        <v>0</v>
      </c>
      <c r="BL966" s="14" t="s">
        <v>187</v>
      </c>
      <c r="BM966" s="139" t="s">
        <v>202</v>
      </c>
    </row>
    <row r="967" spans="2:65" s="1" customFormat="1" ht="24">
      <c r="B967" s="127"/>
      <c r="C967" s="128"/>
      <c r="D967" s="166" t="s">
        <v>147</v>
      </c>
      <c r="E967" s="129"/>
      <c r="F967" s="158" t="s">
        <v>1383</v>
      </c>
      <c r="G967" s="159" t="s">
        <v>1002</v>
      </c>
      <c r="H967" s="132">
        <v>1</v>
      </c>
      <c r="I967" s="133"/>
      <c r="J967" s="133"/>
      <c r="K967" s="133">
        <f t="shared" si="379"/>
        <v>0</v>
      </c>
      <c r="L967" s="130" t="s">
        <v>1</v>
      </c>
      <c r="M967" s="26"/>
      <c r="N967" s="134" t="s">
        <v>1</v>
      </c>
      <c r="O967" s="135" t="s">
        <v>39</v>
      </c>
      <c r="P967" s="136">
        <f t="shared" si="380"/>
        <v>0</v>
      </c>
      <c r="Q967" s="136">
        <f t="shared" si="381"/>
        <v>0</v>
      </c>
      <c r="R967" s="136">
        <f t="shared" si="382"/>
        <v>0</v>
      </c>
      <c r="S967" s="137">
        <v>0</v>
      </c>
      <c r="T967" s="137">
        <f t="shared" si="383"/>
        <v>0</v>
      </c>
      <c r="U967" s="137">
        <v>0</v>
      </c>
      <c r="V967" s="137">
        <f t="shared" si="384"/>
        <v>0</v>
      </c>
      <c r="W967" s="137">
        <v>0</v>
      </c>
      <c r="X967" s="137">
        <f t="shared" si="385"/>
        <v>0</v>
      </c>
      <c r="Y967" s="138" t="s">
        <v>1</v>
      </c>
      <c r="AR967" s="139" t="s">
        <v>187</v>
      </c>
      <c r="AT967" s="139" t="s">
        <v>147</v>
      </c>
      <c r="AU967" s="139" t="s">
        <v>84</v>
      </c>
      <c r="AY967" s="14" t="s">
        <v>145</v>
      </c>
      <c r="BE967" s="140">
        <f t="shared" si="386"/>
        <v>0</v>
      </c>
      <c r="BF967" s="140">
        <f t="shared" si="387"/>
        <v>0</v>
      </c>
      <c r="BG967" s="140">
        <f t="shared" si="388"/>
        <v>0</v>
      </c>
      <c r="BH967" s="140">
        <f t="shared" si="389"/>
        <v>0</v>
      </c>
      <c r="BI967" s="140">
        <f t="shared" si="390"/>
        <v>0</v>
      </c>
      <c r="BJ967" s="14" t="s">
        <v>84</v>
      </c>
      <c r="BK967" s="140">
        <f t="shared" si="391"/>
        <v>0</v>
      </c>
      <c r="BL967" s="14" t="s">
        <v>187</v>
      </c>
      <c r="BM967" s="139" t="s">
        <v>202</v>
      </c>
    </row>
    <row r="968" spans="2:65" s="1" customFormat="1" ht="16.5" customHeight="1">
      <c r="B968" s="127"/>
      <c r="C968" s="128"/>
      <c r="D968" s="166" t="s">
        <v>147</v>
      </c>
      <c r="E968" s="129"/>
      <c r="F968" s="158" t="s">
        <v>1385</v>
      </c>
      <c r="G968" s="159" t="s">
        <v>1386</v>
      </c>
      <c r="H968" s="132">
        <v>2</v>
      </c>
      <c r="I968" s="133"/>
      <c r="J968" s="133"/>
      <c r="K968" s="133">
        <f t="shared" si="379"/>
        <v>0</v>
      </c>
      <c r="L968" s="130" t="s">
        <v>1</v>
      </c>
      <c r="M968" s="26"/>
      <c r="N968" s="134" t="s">
        <v>1</v>
      </c>
      <c r="O968" s="135" t="s">
        <v>39</v>
      </c>
      <c r="P968" s="136">
        <f t="shared" si="380"/>
        <v>0</v>
      </c>
      <c r="Q968" s="136">
        <f t="shared" si="381"/>
        <v>0</v>
      </c>
      <c r="R968" s="136">
        <f t="shared" si="382"/>
        <v>0</v>
      </c>
      <c r="S968" s="137">
        <v>0</v>
      </c>
      <c r="T968" s="137">
        <f t="shared" si="383"/>
        <v>0</v>
      </c>
      <c r="U968" s="137">
        <v>0</v>
      </c>
      <c r="V968" s="137">
        <f t="shared" si="384"/>
        <v>0</v>
      </c>
      <c r="W968" s="137">
        <v>0</v>
      </c>
      <c r="X968" s="137">
        <f t="shared" si="385"/>
        <v>0</v>
      </c>
      <c r="Y968" s="138" t="s">
        <v>1</v>
      </c>
      <c r="AR968" s="139" t="s">
        <v>187</v>
      </c>
      <c r="AT968" s="139" t="s">
        <v>147</v>
      </c>
      <c r="AU968" s="139" t="s">
        <v>84</v>
      </c>
      <c r="AY968" s="14" t="s">
        <v>145</v>
      </c>
      <c r="BE968" s="140">
        <f t="shared" si="386"/>
        <v>0</v>
      </c>
      <c r="BF968" s="140">
        <f t="shared" si="387"/>
        <v>0</v>
      </c>
      <c r="BG968" s="140">
        <f t="shared" si="388"/>
        <v>0</v>
      </c>
      <c r="BH968" s="140">
        <f t="shared" si="389"/>
        <v>0</v>
      </c>
      <c r="BI968" s="140">
        <f t="shared" si="390"/>
        <v>0</v>
      </c>
      <c r="BJ968" s="14" t="s">
        <v>84</v>
      </c>
      <c r="BK968" s="140">
        <f t="shared" si="391"/>
        <v>0</v>
      </c>
      <c r="BL968" s="14" t="s">
        <v>187</v>
      </c>
      <c r="BM968" s="139" t="s">
        <v>202</v>
      </c>
    </row>
    <row r="969" spans="2:65" s="1" customFormat="1" ht="16.5" customHeight="1">
      <c r="B969" s="127"/>
      <c r="C969" s="128"/>
      <c r="D969" s="166" t="s">
        <v>147</v>
      </c>
      <c r="E969" s="129"/>
      <c r="F969" s="158" t="s">
        <v>1387</v>
      </c>
      <c r="G969" s="159" t="s">
        <v>1386</v>
      </c>
      <c r="H969" s="132">
        <v>4</v>
      </c>
      <c r="I969" s="133"/>
      <c r="J969" s="133"/>
      <c r="K969" s="133">
        <f t="shared" si="379"/>
        <v>0</v>
      </c>
      <c r="L969" s="130" t="s">
        <v>1</v>
      </c>
      <c r="M969" s="26"/>
      <c r="N969" s="134" t="s">
        <v>1</v>
      </c>
      <c r="O969" s="135" t="s">
        <v>39</v>
      </c>
      <c r="P969" s="136">
        <f t="shared" si="380"/>
        <v>0</v>
      </c>
      <c r="Q969" s="136">
        <f t="shared" si="381"/>
        <v>0</v>
      </c>
      <c r="R969" s="136">
        <f t="shared" si="382"/>
        <v>0</v>
      </c>
      <c r="S969" s="137">
        <v>0</v>
      </c>
      <c r="T969" s="137">
        <f t="shared" si="383"/>
        <v>0</v>
      </c>
      <c r="U969" s="137">
        <v>0</v>
      </c>
      <c r="V969" s="137">
        <f t="shared" si="384"/>
        <v>0</v>
      </c>
      <c r="W969" s="137">
        <v>0</v>
      </c>
      <c r="X969" s="137">
        <f t="shared" si="385"/>
        <v>0</v>
      </c>
      <c r="Y969" s="138" t="s">
        <v>1</v>
      </c>
      <c r="AR969" s="139" t="s">
        <v>187</v>
      </c>
      <c r="AT969" s="139" t="s">
        <v>147</v>
      </c>
      <c r="AU969" s="139" t="s">
        <v>84</v>
      </c>
      <c r="AY969" s="14" t="s">
        <v>145</v>
      </c>
      <c r="BE969" s="140">
        <f t="shared" si="386"/>
        <v>0</v>
      </c>
      <c r="BF969" s="140">
        <f t="shared" si="387"/>
        <v>0</v>
      </c>
      <c r="BG969" s="140">
        <f t="shared" si="388"/>
        <v>0</v>
      </c>
      <c r="BH969" s="140">
        <f t="shared" si="389"/>
        <v>0</v>
      </c>
      <c r="BI969" s="140">
        <f t="shared" si="390"/>
        <v>0</v>
      </c>
      <c r="BJ969" s="14" t="s">
        <v>84</v>
      </c>
      <c r="BK969" s="140">
        <f t="shared" si="391"/>
        <v>0</v>
      </c>
      <c r="BL969" s="14" t="s">
        <v>187</v>
      </c>
      <c r="BM969" s="139" t="s">
        <v>202</v>
      </c>
    </row>
    <row r="970" spans="2:65" s="1" customFormat="1" ht="16.5" customHeight="1">
      <c r="B970" s="127"/>
      <c r="C970" s="128"/>
      <c r="D970" s="166" t="s">
        <v>147</v>
      </c>
      <c r="E970" s="129"/>
      <c r="F970" s="158" t="s">
        <v>1388</v>
      </c>
      <c r="G970" s="159" t="s">
        <v>1386</v>
      </c>
      <c r="H970" s="132">
        <v>2</v>
      </c>
      <c r="I970" s="133"/>
      <c r="J970" s="133"/>
      <c r="K970" s="133">
        <f t="shared" si="379"/>
        <v>0</v>
      </c>
      <c r="L970" s="130" t="s">
        <v>1</v>
      </c>
      <c r="M970" s="26"/>
      <c r="N970" s="134" t="s">
        <v>1</v>
      </c>
      <c r="O970" s="135" t="s">
        <v>39</v>
      </c>
      <c r="P970" s="136">
        <f t="shared" si="380"/>
        <v>0</v>
      </c>
      <c r="Q970" s="136">
        <f t="shared" si="381"/>
        <v>0</v>
      </c>
      <c r="R970" s="136">
        <f t="shared" si="382"/>
        <v>0</v>
      </c>
      <c r="S970" s="137">
        <v>0</v>
      </c>
      <c r="T970" s="137">
        <f t="shared" si="383"/>
        <v>0</v>
      </c>
      <c r="U970" s="137">
        <v>0</v>
      </c>
      <c r="V970" s="137">
        <f t="shared" si="384"/>
        <v>0</v>
      </c>
      <c r="W970" s="137">
        <v>0</v>
      </c>
      <c r="X970" s="137">
        <f t="shared" si="385"/>
        <v>0</v>
      </c>
      <c r="Y970" s="138" t="s">
        <v>1</v>
      </c>
      <c r="AR970" s="139" t="s">
        <v>187</v>
      </c>
      <c r="AT970" s="139" t="s">
        <v>147</v>
      </c>
      <c r="AU970" s="139" t="s">
        <v>84</v>
      </c>
      <c r="AY970" s="14" t="s">
        <v>145</v>
      </c>
      <c r="BE970" s="140">
        <f t="shared" si="386"/>
        <v>0</v>
      </c>
      <c r="BF970" s="140">
        <f t="shared" si="387"/>
        <v>0</v>
      </c>
      <c r="BG970" s="140">
        <f t="shared" si="388"/>
        <v>0</v>
      </c>
      <c r="BH970" s="140">
        <f t="shared" si="389"/>
        <v>0</v>
      </c>
      <c r="BI970" s="140">
        <f t="shared" si="390"/>
        <v>0</v>
      </c>
      <c r="BJ970" s="14" t="s">
        <v>84</v>
      </c>
      <c r="BK970" s="140">
        <f t="shared" si="391"/>
        <v>0</v>
      </c>
      <c r="BL970" s="14" t="s">
        <v>187</v>
      </c>
      <c r="BM970" s="139" t="s">
        <v>202</v>
      </c>
    </row>
    <row r="971" spans="2:65" s="1" customFormat="1" ht="16.5" customHeight="1">
      <c r="B971" s="127"/>
      <c r="C971" s="128"/>
      <c r="D971" s="166" t="s">
        <v>147</v>
      </c>
      <c r="E971" s="129"/>
      <c r="F971" s="158" t="s">
        <v>308</v>
      </c>
      <c r="G971" s="159" t="s">
        <v>1386</v>
      </c>
      <c r="H971" s="132">
        <v>2</v>
      </c>
      <c r="I971" s="133"/>
      <c r="J971" s="133"/>
      <c r="K971" s="133">
        <f t="shared" si="379"/>
        <v>0</v>
      </c>
      <c r="L971" s="130" t="s">
        <v>1</v>
      </c>
      <c r="M971" s="26"/>
      <c r="N971" s="134" t="s">
        <v>1</v>
      </c>
      <c r="O971" s="135" t="s">
        <v>39</v>
      </c>
      <c r="P971" s="136">
        <f t="shared" si="380"/>
        <v>0</v>
      </c>
      <c r="Q971" s="136">
        <f t="shared" si="381"/>
        <v>0</v>
      </c>
      <c r="R971" s="136">
        <f t="shared" si="382"/>
        <v>0</v>
      </c>
      <c r="S971" s="137">
        <v>0</v>
      </c>
      <c r="T971" s="137">
        <f t="shared" si="383"/>
        <v>0</v>
      </c>
      <c r="U971" s="137">
        <v>0</v>
      </c>
      <c r="V971" s="137">
        <f t="shared" si="384"/>
        <v>0</v>
      </c>
      <c r="W971" s="137">
        <v>0</v>
      </c>
      <c r="X971" s="137">
        <f t="shared" si="385"/>
        <v>0</v>
      </c>
      <c r="Y971" s="138" t="s">
        <v>1</v>
      </c>
      <c r="AR971" s="139" t="s">
        <v>187</v>
      </c>
      <c r="AT971" s="139" t="s">
        <v>147</v>
      </c>
      <c r="AU971" s="139" t="s">
        <v>84</v>
      </c>
      <c r="AY971" s="14" t="s">
        <v>145</v>
      </c>
      <c r="BE971" s="140">
        <f t="shared" si="386"/>
        <v>0</v>
      </c>
      <c r="BF971" s="140">
        <f t="shared" si="387"/>
        <v>0</v>
      </c>
      <c r="BG971" s="140">
        <f t="shared" si="388"/>
        <v>0</v>
      </c>
      <c r="BH971" s="140">
        <f t="shared" si="389"/>
        <v>0</v>
      </c>
      <c r="BI971" s="140">
        <f t="shared" si="390"/>
        <v>0</v>
      </c>
      <c r="BJ971" s="14" t="s">
        <v>84</v>
      </c>
      <c r="BK971" s="140">
        <f t="shared" si="391"/>
        <v>0</v>
      </c>
      <c r="BL971" s="14" t="s">
        <v>187</v>
      </c>
      <c r="BM971" s="139" t="s">
        <v>202</v>
      </c>
    </row>
    <row r="972" spans="2:65" s="1" customFormat="1" ht="24">
      <c r="B972" s="127"/>
      <c r="C972" s="128"/>
      <c r="D972" s="166" t="s">
        <v>147</v>
      </c>
      <c r="E972" s="129"/>
      <c r="F972" s="158" t="s">
        <v>1410</v>
      </c>
      <c r="G972" s="159" t="s">
        <v>1386</v>
      </c>
      <c r="H972" s="132">
        <v>1</v>
      </c>
      <c r="I972" s="133"/>
      <c r="J972" s="133"/>
      <c r="K972" s="133">
        <f t="shared" si="379"/>
        <v>0</v>
      </c>
      <c r="L972" s="130" t="s">
        <v>1</v>
      </c>
      <c r="M972" s="26"/>
      <c r="N972" s="134" t="s">
        <v>1</v>
      </c>
      <c r="O972" s="135" t="s">
        <v>39</v>
      </c>
      <c r="P972" s="136">
        <f t="shared" si="380"/>
        <v>0</v>
      </c>
      <c r="Q972" s="136">
        <f t="shared" si="381"/>
        <v>0</v>
      </c>
      <c r="R972" s="136">
        <f t="shared" si="382"/>
        <v>0</v>
      </c>
      <c r="S972" s="137">
        <v>0</v>
      </c>
      <c r="T972" s="137">
        <f t="shared" si="383"/>
        <v>0</v>
      </c>
      <c r="U972" s="137">
        <v>0</v>
      </c>
      <c r="V972" s="137">
        <f t="shared" si="384"/>
        <v>0</v>
      </c>
      <c r="W972" s="137">
        <v>0</v>
      </c>
      <c r="X972" s="137">
        <f t="shared" si="385"/>
        <v>0</v>
      </c>
      <c r="Y972" s="138" t="s">
        <v>1</v>
      </c>
      <c r="AR972" s="139" t="s">
        <v>187</v>
      </c>
      <c r="AT972" s="139" t="s">
        <v>147</v>
      </c>
      <c r="AU972" s="139" t="s">
        <v>84</v>
      </c>
      <c r="AY972" s="14" t="s">
        <v>145</v>
      </c>
      <c r="BE972" s="140">
        <f t="shared" si="386"/>
        <v>0</v>
      </c>
      <c r="BF972" s="140">
        <f t="shared" si="387"/>
        <v>0</v>
      </c>
      <c r="BG972" s="140">
        <f t="shared" si="388"/>
        <v>0</v>
      </c>
      <c r="BH972" s="140">
        <f t="shared" si="389"/>
        <v>0</v>
      </c>
      <c r="BI972" s="140">
        <f t="shared" si="390"/>
        <v>0</v>
      </c>
      <c r="BJ972" s="14" t="s">
        <v>84</v>
      </c>
      <c r="BK972" s="140">
        <f t="shared" si="391"/>
        <v>0</v>
      </c>
      <c r="BL972" s="14" t="s">
        <v>187</v>
      </c>
      <c r="BM972" s="139" t="s">
        <v>202</v>
      </c>
    </row>
    <row r="973" spans="2:65" s="1" customFormat="1" ht="16.5" customHeight="1">
      <c r="B973" s="127"/>
      <c r="C973" s="128"/>
      <c r="D973" s="166" t="s">
        <v>147</v>
      </c>
      <c r="E973" s="129"/>
      <c r="F973" s="158" t="s">
        <v>1390</v>
      </c>
      <c r="G973" s="159" t="s">
        <v>1002</v>
      </c>
      <c r="H973" s="132">
        <v>1</v>
      </c>
      <c r="I973" s="133"/>
      <c r="J973" s="133"/>
      <c r="K973" s="133">
        <f t="shared" si="379"/>
        <v>0</v>
      </c>
      <c r="L973" s="130" t="s">
        <v>1</v>
      </c>
      <c r="M973" s="26"/>
      <c r="N973" s="134" t="s">
        <v>1</v>
      </c>
      <c r="O973" s="135" t="s">
        <v>39</v>
      </c>
      <c r="P973" s="136">
        <f t="shared" si="380"/>
        <v>0</v>
      </c>
      <c r="Q973" s="136">
        <f t="shared" si="381"/>
        <v>0</v>
      </c>
      <c r="R973" s="136">
        <f t="shared" si="382"/>
        <v>0</v>
      </c>
      <c r="S973" s="137">
        <v>0</v>
      </c>
      <c r="T973" s="137">
        <f t="shared" si="383"/>
        <v>0</v>
      </c>
      <c r="U973" s="137">
        <v>0</v>
      </c>
      <c r="V973" s="137">
        <f t="shared" si="384"/>
        <v>0</v>
      </c>
      <c r="W973" s="137">
        <v>0</v>
      </c>
      <c r="X973" s="137">
        <f t="shared" si="385"/>
        <v>0</v>
      </c>
      <c r="Y973" s="138" t="s">
        <v>1</v>
      </c>
      <c r="AR973" s="139" t="s">
        <v>187</v>
      </c>
      <c r="AT973" s="139" t="s">
        <v>147</v>
      </c>
      <c r="AU973" s="139" t="s">
        <v>84</v>
      </c>
      <c r="AY973" s="14" t="s">
        <v>145</v>
      </c>
      <c r="BE973" s="140">
        <f t="shared" si="386"/>
        <v>0</v>
      </c>
      <c r="BF973" s="140">
        <f t="shared" si="387"/>
        <v>0</v>
      </c>
      <c r="BG973" s="140">
        <f t="shared" si="388"/>
        <v>0</v>
      </c>
      <c r="BH973" s="140">
        <f t="shared" si="389"/>
        <v>0</v>
      </c>
      <c r="BI973" s="140">
        <f t="shared" si="390"/>
        <v>0</v>
      </c>
      <c r="BJ973" s="14" t="s">
        <v>84</v>
      </c>
      <c r="BK973" s="140">
        <f t="shared" si="391"/>
        <v>0</v>
      </c>
      <c r="BL973" s="14" t="s">
        <v>187</v>
      </c>
      <c r="BM973" s="139" t="s">
        <v>202</v>
      </c>
    </row>
    <row r="974" spans="2:65" s="1" customFormat="1" ht="12">
      <c r="B974" s="127"/>
      <c r="C974" s="151"/>
      <c r="D974" s="151"/>
      <c r="E974" s="152"/>
      <c r="F974" s="153" t="s">
        <v>1359</v>
      </c>
      <c r="G974" s="154"/>
      <c r="H974" s="155"/>
      <c r="I974" s="156"/>
      <c r="J974" s="156"/>
      <c r="K974" s="156"/>
      <c r="L974" s="153"/>
      <c r="M974" s="26"/>
      <c r="N974" s="134" t="s">
        <v>1</v>
      </c>
      <c r="O974" s="135" t="s">
        <v>39</v>
      </c>
      <c r="P974" s="136">
        <f aca="true" t="shared" si="392" ref="P974">I974+J974</f>
        <v>0</v>
      </c>
      <c r="Q974" s="136">
        <f aca="true" t="shared" si="393" ref="Q974">ROUND(I974*H974,2)</f>
        <v>0</v>
      </c>
      <c r="R974" s="136">
        <f aca="true" t="shared" si="394" ref="R974">ROUND(J974*H974,2)</f>
        <v>0</v>
      </c>
      <c r="S974" s="137">
        <v>0</v>
      </c>
      <c r="T974" s="137">
        <f aca="true" t="shared" si="395" ref="T974">S974*H974</f>
        <v>0</v>
      </c>
      <c r="U974" s="137">
        <v>0</v>
      </c>
      <c r="V974" s="137">
        <f aca="true" t="shared" si="396" ref="V974">U974*H974</f>
        <v>0</v>
      </c>
      <c r="W974" s="137">
        <v>0</v>
      </c>
      <c r="X974" s="137">
        <f aca="true" t="shared" si="397" ref="X974">W974*H974</f>
        <v>0</v>
      </c>
      <c r="Y974" s="138" t="s">
        <v>1</v>
      </c>
      <c r="AR974" s="139" t="s">
        <v>149</v>
      </c>
      <c r="AT974" s="139" t="s">
        <v>147</v>
      </c>
      <c r="AU974" s="139" t="s">
        <v>84</v>
      </c>
      <c r="AY974" s="14" t="s">
        <v>145</v>
      </c>
      <c r="BE974" s="140">
        <f aca="true" t="shared" si="398" ref="BE974">IF(O974="základní",K974,0)</f>
        <v>0</v>
      </c>
      <c r="BF974" s="140">
        <f aca="true" t="shared" si="399" ref="BF974">IF(O974="snížená",K974,0)</f>
        <v>0</v>
      </c>
      <c r="BG974" s="140">
        <f aca="true" t="shared" si="400" ref="BG974">IF(O974="zákl. přenesená",K974,0)</f>
        <v>0</v>
      </c>
      <c r="BH974" s="140">
        <f aca="true" t="shared" si="401" ref="BH974">IF(O974="sníž. přenesená",K974,0)</f>
        <v>0</v>
      </c>
      <c r="BI974" s="140">
        <f aca="true" t="shared" si="402" ref="BI974">IF(O974="nulová",K974,0)</f>
        <v>0</v>
      </c>
      <c r="BJ974" s="14" t="s">
        <v>84</v>
      </c>
      <c r="BK974" s="140">
        <f aca="true" t="shared" si="403" ref="BK974">ROUND(P974*H974,2)</f>
        <v>0</v>
      </c>
      <c r="BL974" s="14" t="s">
        <v>149</v>
      </c>
      <c r="BM974" s="139" t="s">
        <v>169</v>
      </c>
    </row>
    <row r="975" spans="2:65" s="1" customFormat="1" ht="48">
      <c r="B975" s="127"/>
      <c r="C975" s="128"/>
      <c r="D975" s="166" t="s">
        <v>1360</v>
      </c>
      <c r="E975" s="129"/>
      <c r="F975" s="158" t="s">
        <v>1373</v>
      </c>
      <c r="G975" s="159" t="s">
        <v>343</v>
      </c>
      <c r="H975" s="132">
        <v>1</v>
      </c>
      <c r="I975" s="133"/>
      <c r="J975" s="133"/>
      <c r="K975" s="133">
        <f aca="true" t="shared" si="404" ref="K975:K1004">ROUND(P975*H975,2)</f>
        <v>0</v>
      </c>
      <c r="L975" s="130" t="s">
        <v>1</v>
      </c>
      <c r="M975" s="26"/>
      <c r="N975" s="134" t="s">
        <v>1</v>
      </c>
      <c r="O975" s="135" t="s">
        <v>39</v>
      </c>
      <c r="P975" s="136">
        <f aca="true" t="shared" si="405" ref="P975:P1004">I975+J975</f>
        <v>0</v>
      </c>
      <c r="Q975" s="136">
        <f aca="true" t="shared" si="406" ref="Q975:Q1004">ROUND(I975*H975,2)</f>
        <v>0</v>
      </c>
      <c r="R975" s="136">
        <f aca="true" t="shared" si="407" ref="R975:R1004">ROUND(J975*H975,2)</f>
        <v>0</v>
      </c>
      <c r="S975" s="137">
        <v>0</v>
      </c>
      <c r="T975" s="137">
        <f aca="true" t="shared" si="408" ref="T975:T1004">S975*H975</f>
        <v>0</v>
      </c>
      <c r="U975" s="137">
        <v>0</v>
      </c>
      <c r="V975" s="137">
        <f aca="true" t="shared" si="409" ref="V975:V1004">U975*H975</f>
        <v>0</v>
      </c>
      <c r="W975" s="137">
        <v>0</v>
      </c>
      <c r="X975" s="137">
        <f aca="true" t="shared" si="410" ref="X975:X1004">W975*H975</f>
        <v>0</v>
      </c>
      <c r="Y975" s="138" t="s">
        <v>1</v>
      </c>
      <c r="AR975" s="139" t="s">
        <v>187</v>
      </c>
      <c r="AT975" s="139" t="s">
        <v>147</v>
      </c>
      <c r="AU975" s="139" t="s">
        <v>84</v>
      </c>
      <c r="AY975" s="14" t="s">
        <v>145</v>
      </c>
      <c r="BE975" s="140">
        <f aca="true" t="shared" si="411" ref="BE975:BE1004">IF(O975="základní",K975,0)</f>
        <v>0</v>
      </c>
      <c r="BF975" s="140">
        <f aca="true" t="shared" si="412" ref="BF975:BF1004">IF(O975="snížená",K975,0)</f>
        <v>0</v>
      </c>
      <c r="BG975" s="140">
        <f aca="true" t="shared" si="413" ref="BG975:BG1004">IF(O975="zákl. přenesená",K975,0)</f>
        <v>0</v>
      </c>
      <c r="BH975" s="140">
        <f aca="true" t="shared" si="414" ref="BH975:BH1004">IF(O975="sníž. přenesená",K975,0)</f>
        <v>0</v>
      </c>
      <c r="BI975" s="140">
        <f aca="true" t="shared" si="415" ref="BI975:BI1004">IF(O975="nulová",K975,0)</f>
        <v>0</v>
      </c>
      <c r="BJ975" s="14" t="s">
        <v>84</v>
      </c>
      <c r="BK975" s="140">
        <f aca="true" t="shared" si="416" ref="BK975:BK1004">ROUND(P975*H975,2)</f>
        <v>0</v>
      </c>
      <c r="BL975" s="14" t="s">
        <v>187</v>
      </c>
      <c r="BM975" s="139" t="s">
        <v>202</v>
      </c>
    </row>
    <row r="976" spans="2:65" s="1" customFormat="1" ht="12">
      <c r="B976" s="127"/>
      <c r="C976" s="128"/>
      <c r="D976" s="166" t="s">
        <v>1360</v>
      </c>
      <c r="E976" s="129"/>
      <c r="F976" s="158" t="s">
        <v>1361</v>
      </c>
      <c r="G976" s="159" t="s">
        <v>343</v>
      </c>
      <c r="H976" s="132">
        <v>1</v>
      </c>
      <c r="I976" s="133"/>
      <c r="J976" s="133"/>
      <c r="K976" s="133">
        <f t="shared" si="404"/>
        <v>0</v>
      </c>
      <c r="L976" s="130" t="s">
        <v>1</v>
      </c>
      <c r="M976" s="26"/>
      <c r="N976" s="134" t="s">
        <v>1</v>
      </c>
      <c r="O976" s="135" t="s">
        <v>39</v>
      </c>
      <c r="P976" s="136">
        <f t="shared" si="405"/>
        <v>0</v>
      </c>
      <c r="Q976" s="136">
        <f t="shared" si="406"/>
        <v>0</v>
      </c>
      <c r="R976" s="136">
        <f t="shared" si="407"/>
        <v>0</v>
      </c>
      <c r="S976" s="137">
        <v>0</v>
      </c>
      <c r="T976" s="137">
        <f t="shared" si="408"/>
        <v>0</v>
      </c>
      <c r="U976" s="137">
        <v>0</v>
      </c>
      <c r="V976" s="137">
        <f t="shared" si="409"/>
        <v>0</v>
      </c>
      <c r="W976" s="137">
        <v>0</v>
      </c>
      <c r="X976" s="137">
        <f t="shared" si="410"/>
        <v>0</v>
      </c>
      <c r="Y976" s="138" t="s">
        <v>1</v>
      </c>
      <c r="AR976" s="139" t="s">
        <v>187</v>
      </c>
      <c r="AT976" s="139" t="s">
        <v>147</v>
      </c>
      <c r="AU976" s="139" t="s">
        <v>84</v>
      </c>
      <c r="AY976" s="14" t="s">
        <v>145</v>
      </c>
      <c r="BE976" s="140">
        <f t="shared" si="411"/>
        <v>0</v>
      </c>
      <c r="BF976" s="140">
        <f t="shared" si="412"/>
        <v>0</v>
      </c>
      <c r="BG976" s="140">
        <f t="shared" si="413"/>
        <v>0</v>
      </c>
      <c r="BH976" s="140">
        <f t="shared" si="414"/>
        <v>0</v>
      </c>
      <c r="BI976" s="140">
        <f t="shared" si="415"/>
        <v>0</v>
      </c>
      <c r="BJ976" s="14" t="s">
        <v>84</v>
      </c>
      <c r="BK976" s="140">
        <f t="shared" si="416"/>
        <v>0</v>
      </c>
      <c r="BL976" s="14" t="s">
        <v>187</v>
      </c>
      <c r="BM976" s="139" t="s">
        <v>202</v>
      </c>
    </row>
    <row r="977" spans="2:65" s="1" customFormat="1" ht="24">
      <c r="B977" s="127"/>
      <c r="C977" s="128"/>
      <c r="D977" s="166" t="s">
        <v>1360</v>
      </c>
      <c r="E977" s="129"/>
      <c r="F977" s="158" t="s">
        <v>1362</v>
      </c>
      <c r="G977" s="159" t="s">
        <v>343</v>
      </c>
      <c r="H977" s="132">
        <v>3</v>
      </c>
      <c r="I977" s="133"/>
      <c r="J977" s="133"/>
      <c r="K977" s="133">
        <f t="shared" si="404"/>
        <v>0</v>
      </c>
      <c r="L977" s="130" t="s">
        <v>1</v>
      </c>
      <c r="M977" s="26"/>
      <c r="N977" s="134" t="s">
        <v>1</v>
      </c>
      <c r="O977" s="135" t="s">
        <v>39</v>
      </c>
      <c r="P977" s="136">
        <f t="shared" si="405"/>
        <v>0</v>
      </c>
      <c r="Q977" s="136">
        <f t="shared" si="406"/>
        <v>0</v>
      </c>
      <c r="R977" s="136">
        <f t="shared" si="407"/>
        <v>0</v>
      </c>
      <c r="S977" s="137">
        <v>0</v>
      </c>
      <c r="T977" s="137">
        <f t="shared" si="408"/>
        <v>0</v>
      </c>
      <c r="U977" s="137">
        <v>0</v>
      </c>
      <c r="V977" s="137">
        <f t="shared" si="409"/>
        <v>0</v>
      </c>
      <c r="W977" s="137">
        <v>0</v>
      </c>
      <c r="X977" s="137">
        <f t="shared" si="410"/>
        <v>0</v>
      </c>
      <c r="Y977" s="138" t="s">
        <v>1</v>
      </c>
      <c r="AR977" s="139" t="s">
        <v>187</v>
      </c>
      <c r="AT977" s="139" t="s">
        <v>147</v>
      </c>
      <c r="AU977" s="139" t="s">
        <v>84</v>
      </c>
      <c r="AY977" s="14" t="s">
        <v>145</v>
      </c>
      <c r="BE977" s="140">
        <f t="shared" si="411"/>
        <v>0</v>
      </c>
      <c r="BF977" s="140">
        <f t="shared" si="412"/>
        <v>0</v>
      </c>
      <c r="BG977" s="140">
        <f t="shared" si="413"/>
        <v>0</v>
      </c>
      <c r="BH977" s="140">
        <f t="shared" si="414"/>
        <v>0</v>
      </c>
      <c r="BI977" s="140">
        <f t="shared" si="415"/>
        <v>0</v>
      </c>
      <c r="BJ977" s="14" t="s">
        <v>84</v>
      </c>
      <c r="BK977" s="140">
        <f t="shared" si="416"/>
        <v>0</v>
      </c>
      <c r="BL977" s="14" t="s">
        <v>187</v>
      </c>
      <c r="BM977" s="139" t="s">
        <v>202</v>
      </c>
    </row>
    <row r="978" spans="2:65" s="1" customFormat="1" ht="16.5" customHeight="1">
      <c r="B978" s="127"/>
      <c r="C978" s="128"/>
      <c r="D978" s="166" t="s">
        <v>1360</v>
      </c>
      <c r="E978" s="129"/>
      <c r="F978" s="158" t="s">
        <v>1363</v>
      </c>
      <c r="G978" s="159" t="s">
        <v>343</v>
      </c>
      <c r="H978" s="132">
        <v>1</v>
      </c>
      <c r="I978" s="133"/>
      <c r="J978" s="133"/>
      <c r="K978" s="133">
        <f t="shared" si="404"/>
        <v>0</v>
      </c>
      <c r="L978" s="130" t="s">
        <v>1</v>
      </c>
      <c r="M978" s="26"/>
      <c r="N978" s="134" t="s">
        <v>1</v>
      </c>
      <c r="O978" s="135" t="s">
        <v>39</v>
      </c>
      <c r="P978" s="136">
        <f t="shared" si="405"/>
        <v>0</v>
      </c>
      <c r="Q978" s="136">
        <f t="shared" si="406"/>
        <v>0</v>
      </c>
      <c r="R978" s="136">
        <f t="shared" si="407"/>
        <v>0</v>
      </c>
      <c r="S978" s="137">
        <v>0</v>
      </c>
      <c r="T978" s="137">
        <f t="shared" si="408"/>
        <v>0</v>
      </c>
      <c r="U978" s="137">
        <v>0</v>
      </c>
      <c r="V978" s="137">
        <f t="shared" si="409"/>
        <v>0</v>
      </c>
      <c r="W978" s="137">
        <v>0</v>
      </c>
      <c r="X978" s="137">
        <f t="shared" si="410"/>
        <v>0</v>
      </c>
      <c r="Y978" s="138" t="s">
        <v>1</v>
      </c>
      <c r="AR978" s="139" t="s">
        <v>187</v>
      </c>
      <c r="AT978" s="139" t="s">
        <v>147</v>
      </c>
      <c r="AU978" s="139" t="s">
        <v>84</v>
      </c>
      <c r="AY978" s="14" t="s">
        <v>145</v>
      </c>
      <c r="BE978" s="140">
        <f t="shared" si="411"/>
        <v>0</v>
      </c>
      <c r="BF978" s="140">
        <f t="shared" si="412"/>
        <v>0</v>
      </c>
      <c r="BG978" s="140">
        <f t="shared" si="413"/>
        <v>0</v>
      </c>
      <c r="BH978" s="140">
        <f t="shared" si="414"/>
        <v>0</v>
      </c>
      <c r="BI978" s="140">
        <f t="shared" si="415"/>
        <v>0</v>
      </c>
      <c r="BJ978" s="14" t="s">
        <v>84</v>
      </c>
      <c r="BK978" s="140">
        <f t="shared" si="416"/>
        <v>0</v>
      </c>
      <c r="BL978" s="14" t="s">
        <v>187</v>
      </c>
      <c r="BM978" s="139" t="s">
        <v>202</v>
      </c>
    </row>
    <row r="979" spans="2:65" s="1" customFormat="1" ht="24">
      <c r="B979" s="127"/>
      <c r="C979" s="128"/>
      <c r="D979" s="166" t="s">
        <v>1360</v>
      </c>
      <c r="E979" s="129"/>
      <c r="F979" s="158" t="s">
        <v>1364</v>
      </c>
      <c r="G979" s="159" t="s">
        <v>343</v>
      </c>
      <c r="H979" s="132">
        <v>5</v>
      </c>
      <c r="I979" s="133"/>
      <c r="J979" s="133"/>
      <c r="K979" s="133">
        <f t="shared" si="404"/>
        <v>0</v>
      </c>
      <c r="L979" s="130" t="s">
        <v>1</v>
      </c>
      <c r="M979" s="26"/>
      <c r="N979" s="134" t="s">
        <v>1</v>
      </c>
      <c r="O979" s="135" t="s">
        <v>39</v>
      </c>
      <c r="P979" s="136">
        <f t="shared" si="405"/>
        <v>0</v>
      </c>
      <c r="Q979" s="136">
        <f t="shared" si="406"/>
        <v>0</v>
      </c>
      <c r="R979" s="136">
        <f t="shared" si="407"/>
        <v>0</v>
      </c>
      <c r="S979" s="137">
        <v>0</v>
      </c>
      <c r="T979" s="137">
        <f t="shared" si="408"/>
        <v>0</v>
      </c>
      <c r="U979" s="137">
        <v>0</v>
      </c>
      <c r="V979" s="137">
        <f t="shared" si="409"/>
        <v>0</v>
      </c>
      <c r="W979" s="137">
        <v>0</v>
      </c>
      <c r="X979" s="137">
        <f t="shared" si="410"/>
        <v>0</v>
      </c>
      <c r="Y979" s="138" t="s">
        <v>1</v>
      </c>
      <c r="AR979" s="139" t="s">
        <v>187</v>
      </c>
      <c r="AT979" s="139" t="s">
        <v>147</v>
      </c>
      <c r="AU979" s="139" t="s">
        <v>84</v>
      </c>
      <c r="AY979" s="14" t="s">
        <v>145</v>
      </c>
      <c r="BE979" s="140">
        <f t="shared" si="411"/>
        <v>0</v>
      </c>
      <c r="BF979" s="140">
        <f t="shared" si="412"/>
        <v>0</v>
      </c>
      <c r="BG979" s="140">
        <f t="shared" si="413"/>
        <v>0</v>
      </c>
      <c r="BH979" s="140">
        <f t="shared" si="414"/>
        <v>0</v>
      </c>
      <c r="BI979" s="140">
        <f t="shared" si="415"/>
        <v>0</v>
      </c>
      <c r="BJ979" s="14" t="s">
        <v>84</v>
      </c>
      <c r="BK979" s="140">
        <f t="shared" si="416"/>
        <v>0</v>
      </c>
      <c r="BL979" s="14" t="s">
        <v>187</v>
      </c>
      <c r="BM979" s="139" t="s">
        <v>202</v>
      </c>
    </row>
    <row r="980" spans="2:65" s="1" customFormat="1" ht="12">
      <c r="B980" s="127"/>
      <c r="C980" s="128"/>
      <c r="D980" s="166" t="s">
        <v>1360</v>
      </c>
      <c r="E980" s="129"/>
      <c r="F980" s="158" t="s">
        <v>1365</v>
      </c>
      <c r="G980" s="159" t="s">
        <v>343</v>
      </c>
      <c r="H980" s="132">
        <v>10</v>
      </c>
      <c r="I980" s="133"/>
      <c r="J980" s="133"/>
      <c r="K980" s="133">
        <f t="shared" si="404"/>
        <v>0</v>
      </c>
      <c r="L980" s="130" t="s">
        <v>1</v>
      </c>
      <c r="M980" s="26"/>
      <c r="N980" s="134" t="s">
        <v>1</v>
      </c>
      <c r="O980" s="135" t="s">
        <v>39</v>
      </c>
      <c r="P980" s="136">
        <f t="shared" si="405"/>
        <v>0</v>
      </c>
      <c r="Q980" s="136">
        <f t="shared" si="406"/>
        <v>0</v>
      </c>
      <c r="R980" s="136">
        <f t="shared" si="407"/>
        <v>0</v>
      </c>
      <c r="S980" s="137">
        <v>0</v>
      </c>
      <c r="T980" s="137">
        <f t="shared" si="408"/>
        <v>0</v>
      </c>
      <c r="U980" s="137">
        <v>0</v>
      </c>
      <c r="V980" s="137">
        <f t="shared" si="409"/>
        <v>0</v>
      </c>
      <c r="W980" s="137">
        <v>0</v>
      </c>
      <c r="X980" s="137">
        <f t="shared" si="410"/>
        <v>0</v>
      </c>
      <c r="Y980" s="138" t="s">
        <v>1</v>
      </c>
      <c r="AR980" s="139" t="s">
        <v>187</v>
      </c>
      <c r="AT980" s="139" t="s">
        <v>147</v>
      </c>
      <c r="AU980" s="139" t="s">
        <v>84</v>
      </c>
      <c r="AY980" s="14" t="s">
        <v>145</v>
      </c>
      <c r="BE980" s="140">
        <f t="shared" si="411"/>
        <v>0</v>
      </c>
      <c r="BF980" s="140">
        <f t="shared" si="412"/>
        <v>0</v>
      </c>
      <c r="BG980" s="140">
        <f t="shared" si="413"/>
        <v>0</v>
      </c>
      <c r="BH980" s="140">
        <f t="shared" si="414"/>
        <v>0</v>
      </c>
      <c r="BI980" s="140">
        <f t="shared" si="415"/>
        <v>0</v>
      </c>
      <c r="BJ980" s="14" t="s">
        <v>84</v>
      </c>
      <c r="BK980" s="140">
        <f t="shared" si="416"/>
        <v>0</v>
      </c>
      <c r="BL980" s="14" t="s">
        <v>187</v>
      </c>
      <c r="BM980" s="139" t="s">
        <v>202</v>
      </c>
    </row>
    <row r="981" spans="2:65" s="1" customFormat="1" ht="12">
      <c r="B981" s="127"/>
      <c r="C981" s="128"/>
      <c r="D981" s="166" t="s">
        <v>1360</v>
      </c>
      <c r="E981" s="129"/>
      <c r="F981" s="158" t="s">
        <v>1366</v>
      </c>
      <c r="G981" s="159" t="s">
        <v>343</v>
      </c>
      <c r="H981" s="132">
        <v>10</v>
      </c>
      <c r="I981" s="133"/>
      <c r="J981" s="133"/>
      <c r="K981" s="133">
        <f t="shared" si="404"/>
        <v>0</v>
      </c>
      <c r="L981" s="130" t="s">
        <v>1</v>
      </c>
      <c r="M981" s="26"/>
      <c r="N981" s="134" t="s">
        <v>1</v>
      </c>
      <c r="O981" s="135" t="s">
        <v>39</v>
      </c>
      <c r="P981" s="136">
        <f t="shared" si="405"/>
        <v>0</v>
      </c>
      <c r="Q981" s="136">
        <f t="shared" si="406"/>
        <v>0</v>
      </c>
      <c r="R981" s="136">
        <f t="shared" si="407"/>
        <v>0</v>
      </c>
      <c r="S981" s="137">
        <v>0</v>
      </c>
      <c r="T981" s="137">
        <f t="shared" si="408"/>
        <v>0</v>
      </c>
      <c r="U981" s="137">
        <v>0</v>
      </c>
      <c r="V981" s="137">
        <f t="shared" si="409"/>
        <v>0</v>
      </c>
      <c r="W981" s="137">
        <v>0</v>
      </c>
      <c r="X981" s="137">
        <f t="shared" si="410"/>
        <v>0</v>
      </c>
      <c r="Y981" s="138" t="s">
        <v>1</v>
      </c>
      <c r="AR981" s="139" t="s">
        <v>187</v>
      </c>
      <c r="AT981" s="139" t="s">
        <v>147</v>
      </c>
      <c r="AU981" s="139" t="s">
        <v>84</v>
      </c>
      <c r="AY981" s="14" t="s">
        <v>145</v>
      </c>
      <c r="BE981" s="140">
        <f t="shared" si="411"/>
        <v>0</v>
      </c>
      <c r="BF981" s="140">
        <f t="shared" si="412"/>
        <v>0</v>
      </c>
      <c r="BG981" s="140">
        <f t="shared" si="413"/>
        <v>0</v>
      </c>
      <c r="BH981" s="140">
        <f t="shared" si="414"/>
        <v>0</v>
      </c>
      <c r="BI981" s="140">
        <f t="shared" si="415"/>
        <v>0</v>
      </c>
      <c r="BJ981" s="14" t="s">
        <v>84</v>
      </c>
      <c r="BK981" s="140">
        <f t="shared" si="416"/>
        <v>0</v>
      </c>
      <c r="BL981" s="14" t="s">
        <v>187</v>
      </c>
      <c r="BM981" s="139" t="s">
        <v>202</v>
      </c>
    </row>
    <row r="982" spans="2:65" s="1" customFormat="1" ht="12">
      <c r="B982" s="127"/>
      <c r="C982" s="128"/>
      <c r="D982" s="166" t="s">
        <v>1360</v>
      </c>
      <c r="E982" s="129"/>
      <c r="F982" s="158" t="s">
        <v>1367</v>
      </c>
      <c r="G982" s="159" t="s">
        <v>343</v>
      </c>
      <c r="H982" s="132">
        <v>8</v>
      </c>
      <c r="I982" s="133"/>
      <c r="J982" s="133"/>
      <c r="K982" s="133">
        <f t="shared" si="404"/>
        <v>0</v>
      </c>
      <c r="L982" s="130" t="s">
        <v>1</v>
      </c>
      <c r="M982" s="26"/>
      <c r="N982" s="134" t="s">
        <v>1</v>
      </c>
      <c r="O982" s="135" t="s">
        <v>39</v>
      </c>
      <c r="P982" s="136">
        <f t="shared" si="405"/>
        <v>0</v>
      </c>
      <c r="Q982" s="136">
        <f t="shared" si="406"/>
        <v>0</v>
      </c>
      <c r="R982" s="136">
        <f t="shared" si="407"/>
        <v>0</v>
      </c>
      <c r="S982" s="137">
        <v>0</v>
      </c>
      <c r="T982" s="137">
        <f t="shared" si="408"/>
        <v>0</v>
      </c>
      <c r="U982" s="137">
        <v>0</v>
      </c>
      <c r="V982" s="137">
        <f t="shared" si="409"/>
        <v>0</v>
      </c>
      <c r="W982" s="137">
        <v>0</v>
      </c>
      <c r="X982" s="137">
        <f t="shared" si="410"/>
        <v>0</v>
      </c>
      <c r="Y982" s="138" t="s">
        <v>1</v>
      </c>
      <c r="AR982" s="139" t="s">
        <v>187</v>
      </c>
      <c r="AT982" s="139" t="s">
        <v>147</v>
      </c>
      <c r="AU982" s="139" t="s">
        <v>84</v>
      </c>
      <c r="AY982" s="14" t="s">
        <v>145</v>
      </c>
      <c r="BE982" s="140">
        <f t="shared" si="411"/>
        <v>0</v>
      </c>
      <c r="BF982" s="140">
        <f t="shared" si="412"/>
        <v>0</v>
      </c>
      <c r="BG982" s="140">
        <f t="shared" si="413"/>
        <v>0</v>
      </c>
      <c r="BH982" s="140">
        <f t="shared" si="414"/>
        <v>0</v>
      </c>
      <c r="BI982" s="140">
        <f t="shared" si="415"/>
        <v>0</v>
      </c>
      <c r="BJ982" s="14" t="s">
        <v>84</v>
      </c>
      <c r="BK982" s="140">
        <f t="shared" si="416"/>
        <v>0</v>
      </c>
      <c r="BL982" s="14" t="s">
        <v>187</v>
      </c>
      <c r="BM982" s="139" t="s">
        <v>202</v>
      </c>
    </row>
    <row r="983" spans="2:65" s="1" customFormat="1" ht="12">
      <c r="B983" s="127"/>
      <c r="C983" s="128"/>
      <c r="D983" s="166" t="s">
        <v>1360</v>
      </c>
      <c r="E983" s="129"/>
      <c r="F983" s="158" t="s">
        <v>1368</v>
      </c>
      <c r="G983" s="159" t="s">
        <v>1002</v>
      </c>
      <c r="H983" s="132">
        <v>1</v>
      </c>
      <c r="I983" s="133"/>
      <c r="J983" s="133"/>
      <c r="K983" s="133">
        <f t="shared" si="404"/>
        <v>0</v>
      </c>
      <c r="L983" s="130" t="s">
        <v>1</v>
      </c>
      <c r="M983" s="26"/>
      <c r="N983" s="134" t="s">
        <v>1</v>
      </c>
      <c r="O983" s="135" t="s">
        <v>39</v>
      </c>
      <c r="P983" s="136">
        <f t="shared" si="405"/>
        <v>0</v>
      </c>
      <c r="Q983" s="136">
        <f t="shared" si="406"/>
        <v>0</v>
      </c>
      <c r="R983" s="136">
        <f t="shared" si="407"/>
        <v>0</v>
      </c>
      <c r="S983" s="137">
        <v>0</v>
      </c>
      <c r="T983" s="137">
        <f t="shared" si="408"/>
        <v>0</v>
      </c>
      <c r="U983" s="137">
        <v>0</v>
      </c>
      <c r="V983" s="137">
        <f t="shared" si="409"/>
        <v>0</v>
      </c>
      <c r="W983" s="137">
        <v>0</v>
      </c>
      <c r="X983" s="137">
        <f t="shared" si="410"/>
        <v>0</v>
      </c>
      <c r="Y983" s="138" t="s">
        <v>1</v>
      </c>
      <c r="AR983" s="139" t="s">
        <v>187</v>
      </c>
      <c r="AT983" s="139" t="s">
        <v>147</v>
      </c>
      <c r="AU983" s="139" t="s">
        <v>84</v>
      </c>
      <c r="AY983" s="14" t="s">
        <v>145</v>
      </c>
      <c r="BE983" s="140">
        <f t="shared" si="411"/>
        <v>0</v>
      </c>
      <c r="BF983" s="140">
        <f t="shared" si="412"/>
        <v>0</v>
      </c>
      <c r="BG983" s="140">
        <f t="shared" si="413"/>
        <v>0</v>
      </c>
      <c r="BH983" s="140">
        <f t="shared" si="414"/>
        <v>0</v>
      </c>
      <c r="BI983" s="140">
        <f t="shared" si="415"/>
        <v>0</v>
      </c>
      <c r="BJ983" s="14" t="s">
        <v>84</v>
      </c>
      <c r="BK983" s="140">
        <f t="shared" si="416"/>
        <v>0</v>
      </c>
      <c r="BL983" s="14" t="s">
        <v>187</v>
      </c>
      <c r="BM983" s="139" t="s">
        <v>202</v>
      </c>
    </row>
    <row r="984" spans="2:65" s="1" customFormat="1" ht="12">
      <c r="B984" s="127"/>
      <c r="C984" s="128"/>
      <c r="D984" s="166" t="s">
        <v>1360</v>
      </c>
      <c r="E984" s="129"/>
      <c r="F984" s="158" t="s">
        <v>1369</v>
      </c>
      <c r="G984" s="159" t="s">
        <v>343</v>
      </c>
      <c r="H984" s="132">
        <v>4</v>
      </c>
      <c r="I984" s="133"/>
      <c r="J984" s="133"/>
      <c r="K984" s="133">
        <f t="shared" si="404"/>
        <v>0</v>
      </c>
      <c r="L984" s="130" t="s">
        <v>1</v>
      </c>
      <c r="M984" s="26"/>
      <c r="N984" s="134" t="s">
        <v>1</v>
      </c>
      <c r="O984" s="135" t="s">
        <v>39</v>
      </c>
      <c r="P984" s="136">
        <f t="shared" si="405"/>
        <v>0</v>
      </c>
      <c r="Q984" s="136">
        <f t="shared" si="406"/>
        <v>0</v>
      </c>
      <c r="R984" s="136">
        <f t="shared" si="407"/>
        <v>0</v>
      </c>
      <c r="S984" s="137">
        <v>0</v>
      </c>
      <c r="T984" s="137">
        <f t="shared" si="408"/>
        <v>0</v>
      </c>
      <c r="U984" s="137">
        <v>0</v>
      </c>
      <c r="V984" s="137">
        <f t="shared" si="409"/>
        <v>0</v>
      </c>
      <c r="W984" s="137">
        <v>0</v>
      </c>
      <c r="X984" s="137">
        <f t="shared" si="410"/>
        <v>0</v>
      </c>
      <c r="Y984" s="138" t="s">
        <v>1</v>
      </c>
      <c r="AR984" s="139" t="s">
        <v>187</v>
      </c>
      <c r="AT984" s="139" t="s">
        <v>147</v>
      </c>
      <c r="AU984" s="139" t="s">
        <v>84</v>
      </c>
      <c r="AY984" s="14" t="s">
        <v>145</v>
      </c>
      <c r="BE984" s="140">
        <f t="shared" si="411"/>
        <v>0</v>
      </c>
      <c r="BF984" s="140">
        <f t="shared" si="412"/>
        <v>0</v>
      </c>
      <c r="BG984" s="140">
        <f t="shared" si="413"/>
        <v>0</v>
      </c>
      <c r="BH984" s="140">
        <f t="shared" si="414"/>
        <v>0</v>
      </c>
      <c r="BI984" s="140">
        <f t="shared" si="415"/>
        <v>0</v>
      </c>
      <c r="BJ984" s="14" t="s">
        <v>84</v>
      </c>
      <c r="BK984" s="140">
        <f t="shared" si="416"/>
        <v>0</v>
      </c>
      <c r="BL984" s="14" t="s">
        <v>187</v>
      </c>
      <c r="BM984" s="139" t="s">
        <v>202</v>
      </c>
    </row>
    <row r="985" spans="2:65" s="1" customFormat="1" ht="24">
      <c r="B985" s="127"/>
      <c r="C985" s="128"/>
      <c r="D985" s="166" t="s">
        <v>1360</v>
      </c>
      <c r="E985" s="129"/>
      <c r="F985" s="158" t="s">
        <v>1370</v>
      </c>
      <c r="G985" s="159" t="s">
        <v>343</v>
      </c>
      <c r="H985" s="132">
        <v>3</v>
      </c>
      <c r="I985" s="133"/>
      <c r="J985" s="133"/>
      <c r="K985" s="133">
        <f t="shared" si="404"/>
        <v>0</v>
      </c>
      <c r="L985" s="130" t="s">
        <v>1</v>
      </c>
      <c r="M985" s="26"/>
      <c r="N985" s="134" t="s">
        <v>1</v>
      </c>
      <c r="O985" s="135" t="s">
        <v>39</v>
      </c>
      <c r="P985" s="136">
        <f t="shared" si="405"/>
        <v>0</v>
      </c>
      <c r="Q985" s="136">
        <f t="shared" si="406"/>
        <v>0</v>
      </c>
      <c r="R985" s="136">
        <f t="shared" si="407"/>
        <v>0</v>
      </c>
      <c r="S985" s="137">
        <v>0</v>
      </c>
      <c r="T985" s="137">
        <f t="shared" si="408"/>
        <v>0</v>
      </c>
      <c r="U985" s="137">
        <v>0</v>
      </c>
      <c r="V985" s="137">
        <f t="shared" si="409"/>
        <v>0</v>
      </c>
      <c r="W985" s="137">
        <v>0</v>
      </c>
      <c r="X985" s="137">
        <f t="shared" si="410"/>
        <v>0</v>
      </c>
      <c r="Y985" s="138" t="s">
        <v>1</v>
      </c>
      <c r="AR985" s="139" t="s">
        <v>187</v>
      </c>
      <c r="AT985" s="139" t="s">
        <v>147</v>
      </c>
      <c r="AU985" s="139" t="s">
        <v>84</v>
      </c>
      <c r="AY985" s="14" t="s">
        <v>145</v>
      </c>
      <c r="BE985" s="140">
        <f t="shared" si="411"/>
        <v>0</v>
      </c>
      <c r="BF985" s="140">
        <f t="shared" si="412"/>
        <v>0</v>
      </c>
      <c r="BG985" s="140">
        <f t="shared" si="413"/>
        <v>0</v>
      </c>
      <c r="BH985" s="140">
        <f t="shared" si="414"/>
        <v>0</v>
      </c>
      <c r="BI985" s="140">
        <f t="shared" si="415"/>
        <v>0</v>
      </c>
      <c r="BJ985" s="14" t="s">
        <v>84</v>
      </c>
      <c r="BK985" s="140">
        <f t="shared" si="416"/>
        <v>0</v>
      </c>
      <c r="BL985" s="14" t="s">
        <v>187</v>
      </c>
      <c r="BM985" s="139" t="s">
        <v>202</v>
      </c>
    </row>
    <row r="986" spans="2:65" s="1" customFormat="1" ht="12">
      <c r="B986" s="127"/>
      <c r="C986" s="128"/>
      <c r="D986" s="166" t="s">
        <v>1360</v>
      </c>
      <c r="E986" s="129"/>
      <c r="F986" s="158" t="s">
        <v>1371</v>
      </c>
      <c r="G986" s="159" t="s">
        <v>343</v>
      </c>
      <c r="H986" s="132">
        <v>1</v>
      </c>
      <c r="I986" s="133"/>
      <c r="J986" s="133"/>
      <c r="K986" s="133">
        <f t="shared" si="404"/>
        <v>0</v>
      </c>
      <c r="L986" s="130" t="s">
        <v>1</v>
      </c>
      <c r="M986" s="26"/>
      <c r="N986" s="134" t="s">
        <v>1</v>
      </c>
      <c r="O986" s="135" t="s">
        <v>39</v>
      </c>
      <c r="P986" s="136">
        <f t="shared" si="405"/>
        <v>0</v>
      </c>
      <c r="Q986" s="136">
        <f t="shared" si="406"/>
        <v>0</v>
      </c>
      <c r="R986" s="136">
        <f t="shared" si="407"/>
        <v>0</v>
      </c>
      <c r="S986" s="137">
        <v>0</v>
      </c>
      <c r="T986" s="137">
        <f t="shared" si="408"/>
        <v>0</v>
      </c>
      <c r="U986" s="137">
        <v>0</v>
      </c>
      <c r="V986" s="137">
        <f t="shared" si="409"/>
        <v>0</v>
      </c>
      <c r="W986" s="137">
        <v>0</v>
      </c>
      <c r="X986" s="137">
        <f t="shared" si="410"/>
        <v>0</v>
      </c>
      <c r="Y986" s="138" t="s">
        <v>1</v>
      </c>
      <c r="AR986" s="139" t="s">
        <v>187</v>
      </c>
      <c r="AT986" s="139" t="s">
        <v>147</v>
      </c>
      <c r="AU986" s="139" t="s">
        <v>84</v>
      </c>
      <c r="AY986" s="14" t="s">
        <v>145</v>
      </c>
      <c r="BE986" s="140">
        <f t="shared" si="411"/>
        <v>0</v>
      </c>
      <c r="BF986" s="140">
        <f t="shared" si="412"/>
        <v>0</v>
      </c>
      <c r="BG986" s="140">
        <f t="shared" si="413"/>
        <v>0</v>
      </c>
      <c r="BH986" s="140">
        <f t="shared" si="414"/>
        <v>0</v>
      </c>
      <c r="BI986" s="140">
        <f t="shared" si="415"/>
        <v>0</v>
      </c>
      <c r="BJ986" s="14" t="s">
        <v>84</v>
      </c>
      <c r="BK986" s="140">
        <f t="shared" si="416"/>
        <v>0</v>
      </c>
      <c r="BL986" s="14" t="s">
        <v>187</v>
      </c>
      <c r="BM986" s="139" t="s">
        <v>202</v>
      </c>
    </row>
    <row r="987" spans="2:65" s="1" customFormat="1" ht="12">
      <c r="B987" s="127"/>
      <c r="C987" s="128"/>
      <c r="D987" s="166" t="s">
        <v>1360</v>
      </c>
      <c r="E987" s="129"/>
      <c r="F987" s="158" t="s">
        <v>1372</v>
      </c>
      <c r="G987" s="159" t="s">
        <v>343</v>
      </c>
      <c r="H987" s="132">
        <v>1</v>
      </c>
      <c r="I987" s="133"/>
      <c r="J987" s="133"/>
      <c r="K987" s="133">
        <f t="shared" si="404"/>
        <v>0</v>
      </c>
      <c r="L987" s="130" t="s">
        <v>1</v>
      </c>
      <c r="M987" s="26"/>
      <c r="N987" s="134" t="s">
        <v>1</v>
      </c>
      <c r="O987" s="135" t="s">
        <v>39</v>
      </c>
      <c r="P987" s="136">
        <f t="shared" si="405"/>
        <v>0</v>
      </c>
      <c r="Q987" s="136">
        <f t="shared" si="406"/>
        <v>0</v>
      </c>
      <c r="R987" s="136">
        <f t="shared" si="407"/>
        <v>0</v>
      </c>
      <c r="S987" s="137">
        <v>0</v>
      </c>
      <c r="T987" s="137">
        <f t="shared" si="408"/>
        <v>0</v>
      </c>
      <c r="U987" s="137">
        <v>0</v>
      </c>
      <c r="V987" s="137">
        <f t="shared" si="409"/>
        <v>0</v>
      </c>
      <c r="W987" s="137">
        <v>0</v>
      </c>
      <c r="X987" s="137">
        <f t="shared" si="410"/>
        <v>0</v>
      </c>
      <c r="Y987" s="138" t="s">
        <v>1</v>
      </c>
      <c r="AR987" s="139" t="s">
        <v>187</v>
      </c>
      <c r="AT987" s="139" t="s">
        <v>147</v>
      </c>
      <c r="AU987" s="139" t="s">
        <v>84</v>
      </c>
      <c r="AY987" s="14" t="s">
        <v>145</v>
      </c>
      <c r="BE987" s="140">
        <f t="shared" si="411"/>
        <v>0</v>
      </c>
      <c r="BF987" s="140">
        <f t="shared" si="412"/>
        <v>0</v>
      </c>
      <c r="BG987" s="140">
        <f t="shared" si="413"/>
        <v>0</v>
      </c>
      <c r="BH987" s="140">
        <f t="shared" si="414"/>
        <v>0</v>
      </c>
      <c r="BI987" s="140">
        <f t="shared" si="415"/>
        <v>0</v>
      </c>
      <c r="BJ987" s="14" t="s">
        <v>84</v>
      </c>
      <c r="BK987" s="140">
        <f t="shared" si="416"/>
        <v>0</v>
      </c>
      <c r="BL987" s="14" t="s">
        <v>187</v>
      </c>
      <c r="BM987" s="139" t="s">
        <v>202</v>
      </c>
    </row>
    <row r="988" spans="2:65" s="1" customFormat="1" ht="16.5" customHeight="1">
      <c r="B988" s="127"/>
      <c r="C988" s="128"/>
      <c r="D988" s="166" t="s">
        <v>1360</v>
      </c>
      <c r="E988" s="129"/>
      <c r="F988" s="158" t="s">
        <v>1374</v>
      </c>
      <c r="G988" s="159" t="s">
        <v>458</v>
      </c>
      <c r="H988" s="132">
        <v>190</v>
      </c>
      <c r="I988" s="133"/>
      <c r="J988" s="133"/>
      <c r="K988" s="133">
        <f t="shared" si="404"/>
        <v>0</v>
      </c>
      <c r="L988" s="130" t="s">
        <v>1</v>
      </c>
      <c r="M988" s="26"/>
      <c r="N988" s="134" t="s">
        <v>1</v>
      </c>
      <c r="O988" s="135" t="s">
        <v>39</v>
      </c>
      <c r="P988" s="136">
        <f t="shared" si="405"/>
        <v>0</v>
      </c>
      <c r="Q988" s="136">
        <f t="shared" si="406"/>
        <v>0</v>
      </c>
      <c r="R988" s="136">
        <f t="shared" si="407"/>
        <v>0</v>
      </c>
      <c r="S988" s="137">
        <v>0</v>
      </c>
      <c r="T988" s="137">
        <f t="shared" si="408"/>
        <v>0</v>
      </c>
      <c r="U988" s="137">
        <v>0</v>
      </c>
      <c r="V988" s="137">
        <f t="shared" si="409"/>
        <v>0</v>
      </c>
      <c r="W988" s="137">
        <v>0</v>
      </c>
      <c r="X988" s="137">
        <f t="shared" si="410"/>
        <v>0</v>
      </c>
      <c r="Y988" s="138" t="s">
        <v>1</v>
      </c>
      <c r="AR988" s="139" t="s">
        <v>187</v>
      </c>
      <c r="AT988" s="139" t="s">
        <v>147</v>
      </c>
      <c r="AU988" s="139" t="s">
        <v>84</v>
      </c>
      <c r="AY988" s="14" t="s">
        <v>145</v>
      </c>
      <c r="BE988" s="140">
        <f t="shared" si="411"/>
        <v>0</v>
      </c>
      <c r="BF988" s="140">
        <f t="shared" si="412"/>
        <v>0</v>
      </c>
      <c r="BG988" s="140">
        <f t="shared" si="413"/>
        <v>0</v>
      </c>
      <c r="BH988" s="140">
        <f t="shared" si="414"/>
        <v>0</v>
      </c>
      <c r="BI988" s="140">
        <f t="shared" si="415"/>
        <v>0</v>
      </c>
      <c r="BJ988" s="14" t="s">
        <v>84</v>
      </c>
      <c r="BK988" s="140">
        <f t="shared" si="416"/>
        <v>0</v>
      </c>
      <c r="BL988" s="14" t="s">
        <v>187</v>
      </c>
      <c r="BM988" s="139" t="s">
        <v>202</v>
      </c>
    </row>
    <row r="989" spans="2:65" s="1" customFormat="1" ht="16.5" customHeight="1">
      <c r="B989" s="127"/>
      <c r="C989" s="128"/>
      <c r="D989" s="166" t="s">
        <v>1360</v>
      </c>
      <c r="E989" s="129"/>
      <c r="F989" s="158" t="s">
        <v>1375</v>
      </c>
      <c r="G989" s="159" t="s">
        <v>458</v>
      </c>
      <c r="H989" s="132">
        <v>350</v>
      </c>
      <c r="I989" s="133"/>
      <c r="J989" s="133"/>
      <c r="K989" s="133">
        <f t="shared" si="404"/>
        <v>0</v>
      </c>
      <c r="L989" s="130" t="s">
        <v>1</v>
      </c>
      <c r="M989" s="26"/>
      <c r="N989" s="134" t="s">
        <v>1</v>
      </c>
      <c r="O989" s="135" t="s">
        <v>39</v>
      </c>
      <c r="P989" s="136">
        <f t="shared" si="405"/>
        <v>0</v>
      </c>
      <c r="Q989" s="136">
        <f t="shared" si="406"/>
        <v>0</v>
      </c>
      <c r="R989" s="136">
        <f t="shared" si="407"/>
        <v>0</v>
      </c>
      <c r="S989" s="137">
        <v>0</v>
      </c>
      <c r="T989" s="137">
        <f t="shared" si="408"/>
        <v>0</v>
      </c>
      <c r="U989" s="137">
        <v>0</v>
      </c>
      <c r="V989" s="137">
        <f t="shared" si="409"/>
        <v>0</v>
      </c>
      <c r="W989" s="137">
        <v>0</v>
      </c>
      <c r="X989" s="137">
        <f t="shared" si="410"/>
        <v>0</v>
      </c>
      <c r="Y989" s="138" t="s">
        <v>1</v>
      </c>
      <c r="AR989" s="139" t="s">
        <v>187</v>
      </c>
      <c r="AT989" s="139" t="s">
        <v>147</v>
      </c>
      <c r="AU989" s="139" t="s">
        <v>84</v>
      </c>
      <c r="AY989" s="14" t="s">
        <v>145</v>
      </c>
      <c r="BE989" s="140">
        <f t="shared" si="411"/>
        <v>0</v>
      </c>
      <c r="BF989" s="140">
        <f t="shared" si="412"/>
        <v>0</v>
      </c>
      <c r="BG989" s="140">
        <f t="shared" si="413"/>
        <v>0</v>
      </c>
      <c r="BH989" s="140">
        <f t="shared" si="414"/>
        <v>0</v>
      </c>
      <c r="BI989" s="140">
        <f t="shared" si="415"/>
        <v>0</v>
      </c>
      <c r="BJ989" s="14" t="s">
        <v>84</v>
      </c>
      <c r="BK989" s="140">
        <f t="shared" si="416"/>
        <v>0</v>
      </c>
      <c r="BL989" s="14" t="s">
        <v>187</v>
      </c>
      <c r="BM989" s="139" t="s">
        <v>202</v>
      </c>
    </row>
    <row r="990" spans="2:65" s="1" customFormat="1" ht="24">
      <c r="B990" s="127"/>
      <c r="C990" s="128"/>
      <c r="D990" s="166" t="s">
        <v>1360</v>
      </c>
      <c r="E990" s="129"/>
      <c r="F990" s="158" t="s">
        <v>1382</v>
      </c>
      <c r="G990" s="159" t="s">
        <v>343</v>
      </c>
      <c r="H990" s="132">
        <v>10</v>
      </c>
      <c r="I990" s="133"/>
      <c r="J990" s="133"/>
      <c r="K990" s="133">
        <f t="shared" si="404"/>
        <v>0</v>
      </c>
      <c r="L990" s="130" t="s">
        <v>1</v>
      </c>
      <c r="M990" s="26"/>
      <c r="N990" s="134" t="s">
        <v>1</v>
      </c>
      <c r="O990" s="135" t="s">
        <v>39</v>
      </c>
      <c r="P990" s="136">
        <f t="shared" si="405"/>
        <v>0</v>
      </c>
      <c r="Q990" s="136">
        <f t="shared" si="406"/>
        <v>0</v>
      </c>
      <c r="R990" s="136">
        <f t="shared" si="407"/>
        <v>0</v>
      </c>
      <c r="S990" s="137">
        <v>0</v>
      </c>
      <c r="T990" s="137">
        <f t="shared" si="408"/>
        <v>0</v>
      </c>
      <c r="U990" s="137">
        <v>0</v>
      </c>
      <c r="V990" s="137">
        <f t="shared" si="409"/>
        <v>0</v>
      </c>
      <c r="W990" s="137">
        <v>0</v>
      </c>
      <c r="X990" s="137">
        <f t="shared" si="410"/>
        <v>0</v>
      </c>
      <c r="Y990" s="138" t="s">
        <v>1</v>
      </c>
      <c r="AR990" s="139" t="s">
        <v>187</v>
      </c>
      <c r="AT990" s="139" t="s">
        <v>147</v>
      </c>
      <c r="AU990" s="139" t="s">
        <v>84</v>
      </c>
      <c r="AY990" s="14" t="s">
        <v>145</v>
      </c>
      <c r="BE990" s="140">
        <f t="shared" si="411"/>
        <v>0</v>
      </c>
      <c r="BF990" s="140">
        <f t="shared" si="412"/>
        <v>0</v>
      </c>
      <c r="BG990" s="140">
        <f t="shared" si="413"/>
        <v>0</v>
      </c>
      <c r="BH990" s="140">
        <f t="shared" si="414"/>
        <v>0</v>
      </c>
      <c r="BI990" s="140">
        <f t="shared" si="415"/>
        <v>0</v>
      </c>
      <c r="BJ990" s="14" t="s">
        <v>84</v>
      </c>
      <c r="BK990" s="140">
        <f t="shared" si="416"/>
        <v>0</v>
      </c>
      <c r="BL990" s="14" t="s">
        <v>187</v>
      </c>
      <c r="BM990" s="139" t="s">
        <v>202</v>
      </c>
    </row>
    <row r="991" spans="2:65" s="1" customFormat="1" ht="24">
      <c r="B991" s="127"/>
      <c r="C991" s="128"/>
      <c r="D991" s="166" t="s">
        <v>1360</v>
      </c>
      <c r="E991" s="129"/>
      <c r="F991" s="158" t="s">
        <v>1376</v>
      </c>
      <c r="G991" s="159" t="s">
        <v>343</v>
      </c>
      <c r="H991" s="132">
        <v>20</v>
      </c>
      <c r="I991" s="133"/>
      <c r="J991" s="133"/>
      <c r="K991" s="133">
        <f t="shared" si="404"/>
        <v>0</v>
      </c>
      <c r="L991" s="130" t="s">
        <v>1</v>
      </c>
      <c r="M991" s="26"/>
      <c r="N991" s="134" t="s">
        <v>1</v>
      </c>
      <c r="O991" s="135" t="s">
        <v>39</v>
      </c>
      <c r="P991" s="136">
        <f t="shared" si="405"/>
        <v>0</v>
      </c>
      <c r="Q991" s="136">
        <f t="shared" si="406"/>
        <v>0</v>
      </c>
      <c r="R991" s="136">
        <f t="shared" si="407"/>
        <v>0</v>
      </c>
      <c r="S991" s="137">
        <v>0</v>
      </c>
      <c r="T991" s="137">
        <f t="shared" si="408"/>
        <v>0</v>
      </c>
      <c r="U991" s="137">
        <v>0</v>
      </c>
      <c r="V991" s="137">
        <f t="shared" si="409"/>
        <v>0</v>
      </c>
      <c r="W991" s="137">
        <v>0</v>
      </c>
      <c r="X991" s="137">
        <f t="shared" si="410"/>
        <v>0</v>
      </c>
      <c r="Y991" s="138" t="s">
        <v>1</v>
      </c>
      <c r="AR991" s="139" t="s">
        <v>187</v>
      </c>
      <c r="AT991" s="139" t="s">
        <v>147</v>
      </c>
      <c r="AU991" s="139" t="s">
        <v>84</v>
      </c>
      <c r="AY991" s="14" t="s">
        <v>145</v>
      </c>
      <c r="BE991" s="140">
        <f t="shared" si="411"/>
        <v>0</v>
      </c>
      <c r="BF991" s="140">
        <f t="shared" si="412"/>
        <v>0</v>
      </c>
      <c r="BG991" s="140">
        <f t="shared" si="413"/>
        <v>0</v>
      </c>
      <c r="BH991" s="140">
        <f t="shared" si="414"/>
        <v>0</v>
      </c>
      <c r="BI991" s="140">
        <f t="shared" si="415"/>
        <v>0</v>
      </c>
      <c r="BJ991" s="14" t="s">
        <v>84</v>
      </c>
      <c r="BK991" s="140">
        <f t="shared" si="416"/>
        <v>0</v>
      </c>
      <c r="BL991" s="14" t="s">
        <v>187</v>
      </c>
      <c r="BM991" s="139" t="s">
        <v>202</v>
      </c>
    </row>
    <row r="992" spans="2:65" s="1" customFormat="1" ht="24">
      <c r="B992" s="127"/>
      <c r="C992" s="128"/>
      <c r="D992" s="166" t="s">
        <v>1360</v>
      </c>
      <c r="E992" s="129"/>
      <c r="F992" s="158" t="s">
        <v>1377</v>
      </c>
      <c r="G992" s="159" t="s">
        <v>458</v>
      </c>
      <c r="H992" s="132">
        <v>70</v>
      </c>
      <c r="I992" s="133"/>
      <c r="J992" s="133"/>
      <c r="K992" s="133">
        <f t="shared" si="404"/>
        <v>0</v>
      </c>
      <c r="L992" s="130" t="s">
        <v>1</v>
      </c>
      <c r="M992" s="26"/>
      <c r="N992" s="134" t="s">
        <v>1</v>
      </c>
      <c r="O992" s="135" t="s">
        <v>39</v>
      </c>
      <c r="P992" s="136">
        <f t="shared" si="405"/>
        <v>0</v>
      </c>
      <c r="Q992" s="136">
        <f t="shared" si="406"/>
        <v>0</v>
      </c>
      <c r="R992" s="136">
        <f t="shared" si="407"/>
        <v>0</v>
      </c>
      <c r="S992" s="137">
        <v>0</v>
      </c>
      <c r="T992" s="137">
        <f t="shared" si="408"/>
        <v>0</v>
      </c>
      <c r="U992" s="137">
        <v>0</v>
      </c>
      <c r="V992" s="137">
        <f t="shared" si="409"/>
        <v>0</v>
      </c>
      <c r="W992" s="137">
        <v>0</v>
      </c>
      <c r="X992" s="137">
        <f t="shared" si="410"/>
        <v>0</v>
      </c>
      <c r="Y992" s="138" t="s">
        <v>1</v>
      </c>
      <c r="AR992" s="139" t="s">
        <v>187</v>
      </c>
      <c r="AT992" s="139" t="s">
        <v>147</v>
      </c>
      <c r="AU992" s="139" t="s">
        <v>84</v>
      </c>
      <c r="AY992" s="14" t="s">
        <v>145</v>
      </c>
      <c r="BE992" s="140">
        <f t="shared" si="411"/>
        <v>0</v>
      </c>
      <c r="BF992" s="140">
        <f t="shared" si="412"/>
        <v>0</v>
      </c>
      <c r="BG992" s="140">
        <f t="shared" si="413"/>
        <v>0</v>
      </c>
      <c r="BH992" s="140">
        <f t="shared" si="414"/>
        <v>0</v>
      </c>
      <c r="BI992" s="140">
        <f t="shared" si="415"/>
        <v>0</v>
      </c>
      <c r="BJ992" s="14" t="s">
        <v>84</v>
      </c>
      <c r="BK992" s="140">
        <f t="shared" si="416"/>
        <v>0</v>
      </c>
      <c r="BL992" s="14" t="s">
        <v>187</v>
      </c>
      <c r="BM992" s="139" t="s">
        <v>202</v>
      </c>
    </row>
    <row r="993" spans="2:65" s="1" customFormat="1" ht="24">
      <c r="B993" s="127"/>
      <c r="C993" s="128"/>
      <c r="D993" s="166" t="s">
        <v>1360</v>
      </c>
      <c r="E993" s="129"/>
      <c r="F993" s="158" t="s">
        <v>1378</v>
      </c>
      <c r="G993" s="159" t="s">
        <v>343</v>
      </c>
      <c r="H993" s="132">
        <v>100</v>
      </c>
      <c r="I993" s="133"/>
      <c r="J993" s="133"/>
      <c r="K993" s="133">
        <f t="shared" si="404"/>
        <v>0</v>
      </c>
      <c r="L993" s="130" t="s">
        <v>1</v>
      </c>
      <c r="M993" s="26"/>
      <c r="N993" s="134" t="s">
        <v>1</v>
      </c>
      <c r="O993" s="135" t="s">
        <v>39</v>
      </c>
      <c r="P993" s="136">
        <f t="shared" si="405"/>
        <v>0</v>
      </c>
      <c r="Q993" s="136">
        <f t="shared" si="406"/>
        <v>0</v>
      </c>
      <c r="R993" s="136">
        <f t="shared" si="407"/>
        <v>0</v>
      </c>
      <c r="S993" s="137">
        <v>0</v>
      </c>
      <c r="T993" s="137">
        <f t="shared" si="408"/>
        <v>0</v>
      </c>
      <c r="U993" s="137">
        <v>0</v>
      </c>
      <c r="V993" s="137">
        <f t="shared" si="409"/>
        <v>0</v>
      </c>
      <c r="W993" s="137">
        <v>0</v>
      </c>
      <c r="X993" s="137">
        <f t="shared" si="410"/>
        <v>0</v>
      </c>
      <c r="Y993" s="138" t="s">
        <v>1</v>
      </c>
      <c r="AR993" s="139" t="s">
        <v>187</v>
      </c>
      <c r="AT993" s="139" t="s">
        <v>147</v>
      </c>
      <c r="AU993" s="139" t="s">
        <v>84</v>
      </c>
      <c r="AY993" s="14" t="s">
        <v>145</v>
      </c>
      <c r="BE993" s="140">
        <f t="shared" si="411"/>
        <v>0</v>
      </c>
      <c r="BF993" s="140">
        <f t="shared" si="412"/>
        <v>0</v>
      </c>
      <c r="BG993" s="140">
        <f t="shared" si="413"/>
        <v>0</v>
      </c>
      <c r="BH993" s="140">
        <f t="shared" si="414"/>
        <v>0</v>
      </c>
      <c r="BI993" s="140">
        <f t="shared" si="415"/>
        <v>0</v>
      </c>
      <c r="BJ993" s="14" t="s">
        <v>84</v>
      </c>
      <c r="BK993" s="140">
        <f t="shared" si="416"/>
        <v>0</v>
      </c>
      <c r="BL993" s="14" t="s">
        <v>187</v>
      </c>
      <c r="BM993" s="139" t="s">
        <v>202</v>
      </c>
    </row>
    <row r="994" spans="2:65" s="1" customFormat="1" ht="24">
      <c r="B994" s="127"/>
      <c r="C994" s="128"/>
      <c r="D994" s="166" t="s">
        <v>1360</v>
      </c>
      <c r="E994" s="129"/>
      <c r="F994" s="158" t="s">
        <v>1379</v>
      </c>
      <c r="G994" s="159" t="s">
        <v>458</v>
      </c>
      <c r="H994" s="132">
        <v>60</v>
      </c>
      <c r="I994" s="133"/>
      <c r="J994" s="133"/>
      <c r="K994" s="133">
        <f t="shared" si="404"/>
        <v>0</v>
      </c>
      <c r="L994" s="130" t="s">
        <v>1</v>
      </c>
      <c r="M994" s="26"/>
      <c r="N994" s="134" t="s">
        <v>1</v>
      </c>
      <c r="O994" s="135" t="s">
        <v>39</v>
      </c>
      <c r="P994" s="136">
        <f t="shared" si="405"/>
        <v>0</v>
      </c>
      <c r="Q994" s="136">
        <f t="shared" si="406"/>
        <v>0</v>
      </c>
      <c r="R994" s="136">
        <f t="shared" si="407"/>
        <v>0</v>
      </c>
      <c r="S994" s="137">
        <v>0</v>
      </c>
      <c r="T994" s="137">
        <f t="shared" si="408"/>
        <v>0</v>
      </c>
      <c r="U994" s="137">
        <v>0</v>
      </c>
      <c r="V994" s="137">
        <f t="shared" si="409"/>
        <v>0</v>
      </c>
      <c r="W994" s="137">
        <v>0</v>
      </c>
      <c r="X994" s="137">
        <f t="shared" si="410"/>
        <v>0</v>
      </c>
      <c r="Y994" s="138" t="s">
        <v>1</v>
      </c>
      <c r="AR994" s="139" t="s">
        <v>187</v>
      </c>
      <c r="AT994" s="139" t="s">
        <v>147</v>
      </c>
      <c r="AU994" s="139" t="s">
        <v>84</v>
      </c>
      <c r="AY994" s="14" t="s">
        <v>145</v>
      </c>
      <c r="BE994" s="140">
        <f t="shared" si="411"/>
        <v>0</v>
      </c>
      <c r="BF994" s="140">
        <f t="shared" si="412"/>
        <v>0</v>
      </c>
      <c r="BG994" s="140">
        <f t="shared" si="413"/>
        <v>0</v>
      </c>
      <c r="BH994" s="140">
        <f t="shared" si="414"/>
        <v>0</v>
      </c>
      <c r="BI994" s="140">
        <f t="shared" si="415"/>
        <v>0</v>
      </c>
      <c r="BJ994" s="14" t="s">
        <v>84</v>
      </c>
      <c r="BK994" s="140">
        <f t="shared" si="416"/>
        <v>0</v>
      </c>
      <c r="BL994" s="14" t="s">
        <v>187</v>
      </c>
      <c r="BM994" s="139" t="s">
        <v>202</v>
      </c>
    </row>
    <row r="995" spans="2:65" s="1" customFormat="1" ht="16.5" customHeight="1">
      <c r="B995" s="127"/>
      <c r="C995" s="128"/>
      <c r="D995" s="166" t="s">
        <v>1360</v>
      </c>
      <c r="E995" s="129"/>
      <c r="F995" s="158" t="s">
        <v>1380</v>
      </c>
      <c r="G995" s="159" t="s">
        <v>343</v>
      </c>
      <c r="H995" s="132">
        <v>50</v>
      </c>
      <c r="I995" s="133"/>
      <c r="J995" s="133"/>
      <c r="K995" s="133">
        <f t="shared" si="404"/>
        <v>0</v>
      </c>
      <c r="L995" s="130" t="s">
        <v>1</v>
      </c>
      <c r="M995" s="26"/>
      <c r="N995" s="134" t="s">
        <v>1</v>
      </c>
      <c r="O995" s="135" t="s">
        <v>39</v>
      </c>
      <c r="P995" s="136">
        <f t="shared" si="405"/>
        <v>0</v>
      </c>
      <c r="Q995" s="136">
        <f t="shared" si="406"/>
        <v>0</v>
      </c>
      <c r="R995" s="136">
        <f t="shared" si="407"/>
        <v>0</v>
      </c>
      <c r="S995" s="137">
        <v>0</v>
      </c>
      <c r="T995" s="137">
        <f t="shared" si="408"/>
        <v>0</v>
      </c>
      <c r="U995" s="137">
        <v>0</v>
      </c>
      <c r="V995" s="137">
        <f t="shared" si="409"/>
        <v>0</v>
      </c>
      <c r="W995" s="137">
        <v>0</v>
      </c>
      <c r="X995" s="137">
        <f t="shared" si="410"/>
        <v>0</v>
      </c>
      <c r="Y995" s="138" t="s">
        <v>1</v>
      </c>
      <c r="AR995" s="139" t="s">
        <v>187</v>
      </c>
      <c r="AT995" s="139" t="s">
        <v>147</v>
      </c>
      <c r="AU995" s="139" t="s">
        <v>84</v>
      </c>
      <c r="AY995" s="14" t="s">
        <v>145</v>
      </c>
      <c r="BE995" s="140">
        <f t="shared" si="411"/>
        <v>0</v>
      </c>
      <c r="BF995" s="140">
        <f t="shared" si="412"/>
        <v>0</v>
      </c>
      <c r="BG995" s="140">
        <f t="shared" si="413"/>
        <v>0</v>
      </c>
      <c r="BH995" s="140">
        <f t="shared" si="414"/>
        <v>0</v>
      </c>
      <c r="BI995" s="140">
        <f t="shared" si="415"/>
        <v>0</v>
      </c>
      <c r="BJ995" s="14" t="s">
        <v>84</v>
      </c>
      <c r="BK995" s="140">
        <f t="shared" si="416"/>
        <v>0</v>
      </c>
      <c r="BL995" s="14" t="s">
        <v>187</v>
      </c>
      <c r="BM995" s="139" t="s">
        <v>202</v>
      </c>
    </row>
    <row r="996" spans="2:65" s="1" customFormat="1" ht="16.5" customHeight="1">
      <c r="B996" s="127"/>
      <c r="C996" s="128"/>
      <c r="D996" s="166" t="s">
        <v>1360</v>
      </c>
      <c r="E996" s="129"/>
      <c r="F996" s="158" t="s">
        <v>1381</v>
      </c>
      <c r="G996" s="159" t="s">
        <v>1002</v>
      </c>
      <c r="H996" s="132">
        <v>1</v>
      </c>
      <c r="I996" s="133"/>
      <c r="J996" s="133"/>
      <c r="K996" s="133">
        <f t="shared" si="404"/>
        <v>0</v>
      </c>
      <c r="L996" s="130" t="s">
        <v>1</v>
      </c>
      <c r="M996" s="26"/>
      <c r="N996" s="134" t="s">
        <v>1</v>
      </c>
      <c r="O996" s="135" t="s">
        <v>39</v>
      </c>
      <c r="P996" s="136">
        <f t="shared" si="405"/>
        <v>0</v>
      </c>
      <c r="Q996" s="136">
        <f t="shared" si="406"/>
        <v>0</v>
      </c>
      <c r="R996" s="136">
        <f t="shared" si="407"/>
        <v>0</v>
      </c>
      <c r="S996" s="137">
        <v>0</v>
      </c>
      <c r="T996" s="137">
        <f t="shared" si="408"/>
        <v>0</v>
      </c>
      <c r="U996" s="137">
        <v>0</v>
      </c>
      <c r="V996" s="137">
        <f t="shared" si="409"/>
        <v>0</v>
      </c>
      <c r="W996" s="137">
        <v>0</v>
      </c>
      <c r="X996" s="137">
        <f t="shared" si="410"/>
        <v>0</v>
      </c>
      <c r="Y996" s="138" t="s">
        <v>1</v>
      </c>
      <c r="AR996" s="139" t="s">
        <v>187</v>
      </c>
      <c r="AT996" s="139" t="s">
        <v>147</v>
      </c>
      <c r="AU996" s="139" t="s">
        <v>84</v>
      </c>
      <c r="AY996" s="14" t="s">
        <v>145</v>
      </c>
      <c r="BE996" s="140">
        <f t="shared" si="411"/>
        <v>0</v>
      </c>
      <c r="BF996" s="140">
        <f t="shared" si="412"/>
        <v>0</v>
      </c>
      <c r="BG996" s="140">
        <f t="shared" si="413"/>
        <v>0</v>
      </c>
      <c r="BH996" s="140">
        <f t="shared" si="414"/>
        <v>0</v>
      </c>
      <c r="BI996" s="140">
        <f t="shared" si="415"/>
        <v>0</v>
      </c>
      <c r="BJ996" s="14" t="s">
        <v>84</v>
      </c>
      <c r="BK996" s="140">
        <f t="shared" si="416"/>
        <v>0</v>
      </c>
      <c r="BL996" s="14" t="s">
        <v>187</v>
      </c>
      <c r="BM996" s="139" t="s">
        <v>202</v>
      </c>
    </row>
    <row r="997" spans="2:65" s="1" customFormat="1" ht="24">
      <c r="B997" s="127"/>
      <c r="C997" s="128"/>
      <c r="D997" s="166" t="s">
        <v>147</v>
      </c>
      <c r="E997" s="129"/>
      <c r="F997" s="158" t="s">
        <v>1383</v>
      </c>
      <c r="G997" s="159" t="s">
        <v>1002</v>
      </c>
      <c r="H997" s="132">
        <v>1</v>
      </c>
      <c r="I997" s="133"/>
      <c r="J997" s="133"/>
      <c r="K997" s="133">
        <f t="shared" si="404"/>
        <v>0</v>
      </c>
      <c r="L997" s="130" t="s">
        <v>1</v>
      </c>
      <c r="M997" s="26"/>
      <c r="N997" s="134" t="s">
        <v>1</v>
      </c>
      <c r="O997" s="135" t="s">
        <v>39</v>
      </c>
      <c r="P997" s="136">
        <f t="shared" si="405"/>
        <v>0</v>
      </c>
      <c r="Q997" s="136">
        <f t="shared" si="406"/>
        <v>0</v>
      </c>
      <c r="R997" s="136">
        <f t="shared" si="407"/>
        <v>0</v>
      </c>
      <c r="S997" s="137">
        <v>0</v>
      </c>
      <c r="T997" s="137">
        <f t="shared" si="408"/>
        <v>0</v>
      </c>
      <c r="U997" s="137">
        <v>0</v>
      </c>
      <c r="V997" s="137">
        <f t="shared" si="409"/>
        <v>0</v>
      </c>
      <c r="W997" s="137">
        <v>0</v>
      </c>
      <c r="X997" s="137">
        <f t="shared" si="410"/>
        <v>0</v>
      </c>
      <c r="Y997" s="138" t="s">
        <v>1</v>
      </c>
      <c r="AR997" s="139" t="s">
        <v>187</v>
      </c>
      <c r="AT997" s="139" t="s">
        <v>147</v>
      </c>
      <c r="AU997" s="139" t="s">
        <v>84</v>
      </c>
      <c r="AY997" s="14" t="s">
        <v>145</v>
      </c>
      <c r="BE997" s="140">
        <f t="shared" si="411"/>
        <v>0</v>
      </c>
      <c r="BF997" s="140">
        <f t="shared" si="412"/>
        <v>0</v>
      </c>
      <c r="BG997" s="140">
        <f t="shared" si="413"/>
        <v>0</v>
      </c>
      <c r="BH997" s="140">
        <f t="shared" si="414"/>
        <v>0</v>
      </c>
      <c r="BI997" s="140">
        <f t="shared" si="415"/>
        <v>0</v>
      </c>
      <c r="BJ997" s="14" t="s">
        <v>84</v>
      </c>
      <c r="BK997" s="140">
        <f t="shared" si="416"/>
        <v>0</v>
      </c>
      <c r="BL997" s="14" t="s">
        <v>187</v>
      </c>
      <c r="BM997" s="139" t="s">
        <v>202</v>
      </c>
    </row>
    <row r="998" spans="2:65" s="1" customFormat="1" ht="16.5" customHeight="1">
      <c r="B998" s="127"/>
      <c r="C998" s="128"/>
      <c r="D998" s="166" t="s">
        <v>147</v>
      </c>
      <c r="E998" s="129"/>
      <c r="F998" s="158" t="s">
        <v>1384</v>
      </c>
      <c r="G998" s="159" t="s">
        <v>1002</v>
      </c>
      <c r="H998" s="132">
        <v>1</v>
      </c>
      <c r="I998" s="133"/>
      <c r="J998" s="133"/>
      <c r="K998" s="133">
        <f t="shared" si="404"/>
        <v>0</v>
      </c>
      <c r="L998" s="130" t="s">
        <v>1</v>
      </c>
      <c r="M998" s="26"/>
      <c r="N998" s="134" t="s">
        <v>1</v>
      </c>
      <c r="O998" s="135" t="s">
        <v>39</v>
      </c>
      <c r="P998" s="136">
        <f t="shared" si="405"/>
        <v>0</v>
      </c>
      <c r="Q998" s="136">
        <f t="shared" si="406"/>
        <v>0</v>
      </c>
      <c r="R998" s="136">
        <f t="shared" si="407"/>
        <v>0</v>
      </c>
      <c r="S998" s="137">
        <v>0</v>
      </c>
      <c r="T998" s="137">
        <f t="shared" si="408"/>
        <v>0</v>
      </c>
      <c r="U998" s="137">
        <v>0</v>
      </c>
      <c r="V998" s="137">
        <f t="shared" si="409"/>
        <v>0</v>
      </c>
      <c r="W998" s="137">
        <v>0</v>
      </c>
      <c r="X998" s="137">
        <f t="shared" si="410"/>
        <v>0</v>
      </c>
      <c r="Y998" s="138" t="s">
        <v>1</v>
      </c>
      <c r="AR998" s="139" t="s">
        <v>187</v>
      </c>
      <c r="AT998" s="139" t="s">
        <v>147</v>
      </c>
      <c r="AU998" s="139" t="s">
        <v>84</v>
      </c>
      <c r="AY998" s="14" t="s">
        <v>145</v>
      </c>
      <c r="BE998" s="140">
        <f t="shared" si="411"/>
        <v>0</v>
      </c>
      <c r="BF998" s="140">
        <f t="shared" si="412"/>
        <v>0</v>
      </c>
      <c r="BG998" s="140">
        <f t="shared" si="413"/>
        <v>0</v>
      </c>
      <c r="BH998" s="140">
        <f t="shared" si="414"/>
        <v>0</v>
      </c>
      <c r="BI998" s="140">
        <f t="shared" si="415"/>
        <v>0</v>
      </c>
      <c r="BJ998" s="14" t="s">
        <v>84</v>
      </c>
      <c r="BK998" s="140">
        <f t="shared" si="416"/>
        <v>0</v>
      </c>
      <c r="BL998" s="14" t="s">
        <v>187</v>
      </c>
      <c r="BM998" s="139" t="s">
        <v>202</v>
      </c>
    </row>
    <row r="999" spans="2:65" s="1" customFormat="1" ht="16.5" customHeight="1">
      <c r="B999" s="127"/>
      <c r="C999" s="128"/>
      <c r="D999" s="166" t="s">
        <v>147</v>
      </c>
      <c r="E999" s="129"/>
      <c r="F999" s="158" t="s">
        <v>1385</v>
      </c>
      <c r="G999" s="159" t="s">
        <v>1386</v>
      </c>
      <c r="H999" s="132">
        <v>2</v>
      </c>
      <c r="I999" s="133"/>
      <c r="J999" s="133"/>
      <c r="K999" s="133">
        <f t="shared" si="404"/>
        <v>0</v>
      </c>
      <c r="L999" s="130" t="s">
        <v>1</v>
      </c>
      <c r="M999" s="26"/>
      <c r="N999" s="134" t="s">
        <v>1</v>
      </c>
      <c r="O999" s="135" t="s">
        <v>39</v>
      </c>
      <c r="P999" s="136">
        <f t="shared" si="405"/>
        <v>0</v>
      </c>
      <c r="Q999" s="136">
        <f t="shared" si="406"/>
        <v>0</v>
      </c>
      <c r="R999" s="136">
        <f t="shared" si="407"/>
        <v>0</v>
      </c>
      <c r="S999" s="137">
        <v>0</v>
      </c>
      <c r="T999" s="137">
        <f t="shared" si="408"/>
        <v>0</v>
      </c>
      <c r="U999" s="137">
        <v>0</v>
      </c>
      <c r="V999" s="137">
        <f t="shared" si="409"/>
        <v>0</v>
      </c>
      <c r="W999" s="137">
        <v>0</v>
      </c>
      <c r="X999" s="137">
        <f t="shared" si="410"/>
        <v>0</v>
      </c>
      <c r="Y999" s="138" t="s">
        <v>1</v>
      </c>
      <c r="AR999" s="139" t="s">
        <v>187</v>
      </c>
      <c r="AT999" s="139" t="s">
        <v>147</v>
      </c>
      <c r="AU999" s="139" t="s">
        <v>84</v>
      </c>
      <c r="AY999" s="14" t="s">
        <v>145</v>
      </c>
      <c r="BE999" s="140">
        <f t="shared" si="411"/>
        <v>0</v>
      </c>
      <c r="BF999" s="140">
        <f t="shared" si="412"/>
        <v>0</v>
      </c>
      <c r="BG999" s="140">
        <f t="shared" si="413"/>
        <v>0</v>
      </c>
      <c r="BH999" s="140">
        <f t="shared" si="414"/>
        <v>0</v>
      </c>
      <c r="BI999" s="140">
        <f t="shared" si="415"/>
        <v>0</v>
      </c>
      <c r="BJ999" s="14" t="s">
        <v>84</v>
      </c>
      <c r="BK999" s="140">
        <f t="shared" si="416"/>
        <v>0</v>
      </c>
      <c r="BL999" s="14" t="s">
        <v>187</v>
      </c>
      <c r="BM999" s="139" t="s">
        <v>202</v>
      </c>
    </row>
    <row r="1000" spans="2:65" s="1" customFormat="1" ht="16.5" customHeight="1">
      <c r="B1000" s="127"/>
      <c r="C1000" s="128"/>
      <c r="D1000" s="166" t="s">
        <v>147</v>
      </c>
      <c r="E1000" s="129"/>
      <c r="F1000" s="158" t="s">
        <v>1387</v>
      </c>
      <c r="G1000" s="159" t="s">
        <v>1386</v>
      </c>
      <c r="H1000" s="132">
        <v>4</v>
      </c>
      <c r="I1000" s="133"/>
      <c r="J1000" s="133"/>
      <c r="K1000" s="133">
        <f t="shared" si="404"/>
        <v>0</v>
      </c>
      <c r="L1000" s="130" t="s">
        <v>1</v>
      </c>
      <c r="M1000" s="26"/>
      <c r="N1000" s="134" t="s">
        <v>1</v>
      </c>
      <c r="O1000" s="135" t="s">
        <v>39</v>
      </c>
      <c r="P1000" s="136">
        <f t="shared" si="405"/>
        <v>0</v>
      </c>
      <c r="Q1000" s="136">
        <f t="shared" si="406"/>
        <v>0</v>
      </c>
      <c r="R1000" s="136">
        <f t="shared" si="407"/>
        <v>0</v>
      </c>
      <c r="S1000" s="137">
        <v>0</v>
      </c>
      <c r="T1000" s="137">
        <f t="shared" si="408"/>
        <v>0</v>
      </c>
      <c r="U1000" s="137">
        <v>0</v>
      </c>
      <c r="V1000" s="137">
        <f t="shared" si="409"/>
        <v>0</v>
      </c>
      <c r="W1000" s="137">
        <v>0</v>
      </c>
      <c r="X1000" s="137">
        <f t="shared" si="410"/>
        <v>0</v>
      </c>
      <c r="Y1000" s="138" t="s">
        <v>1</v>
      </c>
      <c r="AR1000" s="139" t="s">
        <v>187</v>
      </c>
      <c r="AT1000" s="139" t="s">
        <v>147</v>
      </c>
      <c r="AU1000" s="139" t="s">
        <v>84</v>
      </c>
      <c r="AY1000" s="14" t="s">
        <v>145</v>
      </c>
      <c r="BE1000" s="140">
        <f t="shared" si="411"/>
        <v>0</v>
      </c>
      <c r="BF1000" s="140">
        <f t="shared" si="412"/>
        <v>0</v>
      </c>
      <c r="BG1000" s="140">
        <f t="shared" si="413"/>
        <v>0</v>
      </c>
      <c r="BH1000" s="140">
        <f t="shared" si="414"/>
        <v>0</v>
      </c>
      <c r="BI1000" s="140">
        <f t="shared" si="415"/>
        <v>0</v>
      </c>
      <c r="BJ1000" s="14" t="s">
        <v>84</v>
      </c>
      <c r="BK1000" s="140">
        <f t="shared" si="416"/>
        <v>0</v>
      </c>
      <c r="BL1000" s="14" t="s">
        <v>187</v>
      </c>
      <c r="BM1000" s="139" t="s">
        <v>202</v>
      </c>
    </row>
    <row r="1001" spans="2:65" s="1" customFormat="1" ht="16.5" customHeight="1">
      <c r="B1001" s="127"/>
      <c r="C1001" s="128"/>
      <c r="D1001" s="166" t="s">
        <v>147</v>
      </c>
      <c r="E1001" s="129"/>
      <c r="F1001" s="158" t="s">
        <v>1388</v>
      </c>
      <c r="G1001" s="159" t="s">
        <v>1386</v>
      </c>
      <c r="H1001" s="132">
        <v>2</v>
      </c>
      <c r="I1001" s="133"/>
      <c r="J1001" s="133"/>
      <c r="K1001" s="133">
        <f t="shared" si="404"/>
        <v>0</v>
      </c>
      <c r="L1001" s="130" t="s">
        <v>1</v>
      </c>
      <c r="M1001" s="26"/>
      <c r="N1001" s="134" t="s">
        <v>1</v>
      </c>
      <c r="O1001" s="135" t="s">
        <v>39</v>
      </c>
      <c r="P1001" s="136">
        <f t="shared" si="405"/>
        <v>0</v>
      </c>
      <c r="Q1001" s="136">
        <f t="shared" si="406"/>
        <v>0</v>
      </c>
      <c r="R1001" s="136">
        <f t="shared" si="407"/>
        <v>0</v>
      </c>
      <c r="S1001" s="137">
        <v>0</v>
      </c>
      <c r="T1001" s="137">
        <f t="shared" si="408"/>
        <v>0</v>
      </c>
      <c r="U1001" s="137">
        <v>0</v>
      </c>
      <c r="V1001" s="137">
        <f t="shared" si="409"/>
        <v>0</v>
      </c>
      <c r="W1001" s="137">
        <v>0</v>
      </c>
      <c r="X1001" s="137">
        <f t="shared" si="410"/>
        <v>0</v>
      </c>
      <c r="Y1001" s="138" t="s">
        <v>1</v>
      </c>
      <c r="AR1001" s="139" t="s">
        <v>187</v>
      </c>
      <c r="AT1001" s="139" t="s">
        <v>147</v>
      </c>
      <c r="AU1001" s="139" t="s">
        <v>84</v>
      </c>
      <c r="AY1001" s="14" t="s">
        <v>145</v>
      </c>
      <c r="BE1001" s="140">
        <f t="shared" si="411"/>
        <v>0</v>
      </c>
      <c r="BF1001" s="140">
        <f t="shared" si="412"/>
        <v>0</v>
      </c>
      <c r="BG1001" s="140">
        <f t="shared" si="413"/>
        <v>0</v>
      </c>
      <c r="BH1001" s="140">
        <f t="shared" si="414"/>
        <v>0</v>
      </c>
      <c r="BI1001" s="140">
        <f t="shared" si="415"/>
        <v>0</v>
      </c>
      <c r="BJ1001" s="14" t="s">
        <v>84</v>
      </c>
      <c r="BK1001" s="140">
        <f t="shared" si="416"/>
        <v>0</v>
      </c>
      <c r="BL1001" s="14" t="s">
        <v>187</v>
      </c>
      <c r="BM1001" s="139" t="s">
        <v>202</v>
      </c>
    </row>
    <row r="1002" spans="2:65" s="1" customFormat="1" ht="16.5" customHeight="1">
      <c r="B1002" s="127"/>
      <c r="C1002" s="128"/>
      <c r="D1002" s="166" t="s">
        <v>147</v>
      </c>
      <c r="E1002" s="129"/>
      <c r="F1002" s="158" t="s">
        <v>308</v>
      </c>
      <c r="G1002" s="159" t="s">
        <v>1386</v>
      </c>
      <c r="H1002" s="132">
        <v>2</v>
      </c>
      <c r="I1002" s="133"/>
      <c r="J1002" s="133"/>
      <c r="K1002" s="133">
        <f t="shared" si="404"/>
        <v>0</v>
      </c>
      <c r="L1002" s="130" t="s">
        <v>1</v>
      </c>
      <c r="M1002" s="26"/>
      <c r="N1002" s="134" t="s">
        <v>1</v>
      </c>
      <c r="O1002" s="135" t="s">
        <v>39</v>
      </c>
      <c r="P1002" s="136">
        <f t="shared" si="405"/>
        <v>0</v>
      </c>
      <c r="Q1002" s="136">
        <f t="shared" si="406"/>
        <v>0</v>
      </c>
      <c r="R1002" s="136">
        <f t="shared" si="407"/>
        <v>0</v>
      </c>
      <c r="S1002" s="137">
        <v>0</v>
      </c>
      <c r="T1002" s="137">
        <f t="shared" si="408"/>
        <v>0</v>
      </c>
      <c r="U1002" s="137">
        <v>0</v>
      </c>
      <c r="V1002" s="137">
        <f t="shared" si="409"/>
        <v>0</v>
      </c>
      <c r="W1002" s="137">
        <v>0</v>
      </c>
      <c r="X1002" s="137">
        <f t="shared" si="410"/>
        <v>0</v>
      </c>
      <c r="Y1002" s="138" t="s">
        <v>1</v>
      </c>
      <c r="AR1002" s="139" t="s">
        <v>187</v>
      </c>
      <c r="AT1002" s="139" t="s">
        <v>147</v>
      </c>
      <c r="AU1002" s="139" t="s">
        <v>84</v>
      </c>
      <c r="AY1002" s="14" t="s">
        <v>145</v>
      </c>
      <c r="BE1002" s="140">
        <f t="shared" si="411"/>
        <v>0</v>
      </c>
      <c r="BF1002" s="140">
        <f t="shared" si="412"/>
        <v>0</v>
      </c>
      <c r="BG1002" s="140">
        <f t="shared" si="413"/>
        <v>0</v>
      </c>
      <c r="BH1002" s="140">
        <f t="shared" si="414"/>
        <v>0</v>
      </c>
      <c r="BI1002" s="140">
        <f t="shared" si="415"/>
        <v>0</v>
      </c>
      <c r="BJ1002" s="14" t="s">
        <v>84</v>
      </c>
      <c r="BK1002" s="140">
        <f t="shared" si="416"/>
        <v>0</v>
      </c>
      <c r="BL1002" s="14" t="s">
        <v>187</v>
      </c>
      <c r="BM1002" s="139" t="s">
        <v>202</v>
      </c>
    </row>
    <row r="1003" spans="2:65" s="1" customFormat="1" ht="24">
      <c r="B1003" s="127"/>
      <c r="C1003" s="128"/>
      <c r="D1003" s="166" t="s">
        <v>147</v>
      </c>
      <c r="E1003" s="129"/>
      <c r="F1003" s="158" t="s">
        <v>1389</v>
      </c>
      <c r="G1003" s="159" t="s">
        <v>1386</v>
      </c>
      <c r="H1003" s="132">
        <v>8</v>
      </c>
      <c r="I1003" s="133"/>
      <c r="J1003" s="133"/>
      <c r="K1003" s="133">
        <f t="shared" si="404"/>
        <v>0</v>
      </c>
      <c r="L1003" s="130" t="s">
        <v>1</v>
      </c>
      <c r="M1003" s="26"/>
      <c r="N1003" s="134" t="s">
        <v>1</v>
      </c>
      <c r="O1003" s="135" t="s">
        <v>39</v>
      </c>
      <c r="P1003" s="136">
        <f t="shared" si="405"/>
        <v>0</v>
      </c>
      <c r="Q1003" s="136">
        <f t="shared" si="406"/>
        <v>0</v>
      </c>
      <c r="R1003" s="136">
        <f t="shared" si="407"/>
        <v>0</v>
      </c>
      <c r="S1003" s="137">
        <v>0</v>
      </c>
      <c r="T1003" s="137">
        <f t="shared" si="408"/>
        <v>0</v>
      </c>
      <c r="U1003" s="137">
        <v>0</v>
      </c>
      <c r="V1003" s="137">
        <f t="shared" si="409"/>
        <v>0</v>
      </c>
      <c r="W1003" s="137">
        <v>0</v>
      </c>
      <c r="X1003" s="137">
        <f t="shared" si="410"/>
        <v>0</v>
      </c>
      <c r="Y1003" s="138" t="s">
        <v>1</v>
      </c>
      <c r="AR1003" s="139" t="s">
        <v>187</v>
      </c>
      <c r="AT1003" s="139" t="s">
        <v>147</v>
      </c>
      <c r="AU1003" s="139" t="s">
        <v>84</v>
      </c>
      <c r="AY1003" s="14" t="s">
        <v>145</v>
      </c>
      <c r="BE1003" s="140">
        <f t="shared" si="411"/>
        <v>0</v>
      </c>
      <c r="BF1003" s="140">
        <f t="shared" si="412"/>
        <v>0</v>
      </c>
      <c r="BG1003" s="140">
        <f t="shared" si="413"/>
        <v>0</v>
      </c>
      <c r="BH1003" s="140">
        <f t="shared" si="414"/>
        <v>0</v>
      </c>
      <c r="BI1003" s="140">
        <f t="shared" si="415"/>
        <v>0</v>
      </c>
      <c r="BJ1003" s="14" t="s">
        <v>84</v>
      </c>
      <c r="BK1003" s="140">
        <f t="shared" si="416"/>
        <v>0</v>
      </c>
      <c r="BL1003" s="14" t="s">
        <v>187</v>
      </c>
      <c r="BM1003" s="139" t="s">
        <v>202</v>
      </c>
    </row>
    <row r="1004" spans="2:65" s="1" customFormat="1" ht="16.5" customHeight="1">
      <c r="B1004" s="127"/>
      <c r="C1004" s="128"/>
      <c r="D1004" s="166" t="s">
        <v>147</v>
      </c>
      <c r="E1004" s="129"/>
      <c r="F1004" s="158" t="s">
        <v>1390</v>
      </c>
      <c r="G1004" s="159" t="s">
        <v>1002</v>
      </c>
      <c r="H1004" s="132">
        <v>1</v>
      </c>
      <c r="I1004" s="133"/>
      <c r="J1004" s="133"/>
      <c r="K1004" s="133">
        <f t="shared" si="404"/>
        <v>0</v>
      </c>
      <c r="L1004" s="130" t="s">
        <v>1</v>
      </c>
      <c r="M1004" s="26"/>
      <c r="N1004" s="134" t="s">
        <v>1</v>
      </c>
      <c r="O1004" s="135" t="s">
        <v>39</v>
      </c>
      <c r="P1004" s="136">
        <f t="shared" si="405"/>
        <v>0</v>
      </c>
      <c r="Q1004" s="136">
        <f t="shared" si="406"/>
        <v>0</v>
      </c>
      <c r="R1004" s="136">
        <f t="shared" si="407"/>
        <v>0</v>
      </c>
      <c r="S1004" s="137">
        <v>0</v>
      </c>
      <c r="T1004" s="137">
        <f t="shared" si="408"/>
        <v>0</v>
      </c>
      <c r="U1004" s="137">
        <v>0</v>
      </c>
      <c r="V1004" s="137">
        <f t="shared" si="409"/>
        <v>0</v>
      </c>
      <c r="W1004" s="137">
        <v>0</v>
      </c>
      <c r="X1004" s="137">
        <f t="shared" si="410"/>
        <v>0</v>
      </c>
      <c r="Y1004" s="138" t="s">
        <v>1</v>
      </c>
      <c r="AR1004" s="139" t="s">
        <v>187</v>
      </c>
      <c r="AT1004" s="139" t="s">
        <v>147</v>
      </c>
      <c r="AU1004" s="139" t="s">
        <v>84</v>
      </c>
      <c r="AY1004" s="14" t="s">
        <v>145</v>
      </c>
      <c r="BE1004" s="140">
        <f t="shared" si="411"/>
        <v>0</v>
      </c>
      <c r="BF1004" s="140">
        <f t="shared" si="412"/>
        <v>0</v>
      </c>
      <c r="BG1004" s="140">
        <f t="shared" si="413"/>
        <v>0</v>
      </c>
      <c r="BH1004" s="140">
        <f t="shared" si="414"/>
        <v>0</v>
      </c>
      <c r="BI1004" s="140">
        <f t="shared" si="415"/>
        <v>0</v>
      </c>
      <c r="BJ1004" s="14" t="s">
        <v>84</v>
      </c>
      <c r="BK1004" s="140">
        <f t="shared" si="416"/>
        <v>0</v>
      </c>
      <c r="BL1004" s="14" t="s">
        <v>187</v>
      </c>
      <c r="BM1004" s="139" t="s">
        <v>202</v>
      </c>
    </row>
    <row r="1005" spans="2:65" s="1" customFormat="1" ht="12">
      <c r="B1005" s="127"/>
      <c r="C1005" s="151"/>
      <c r="D1005" s="151"/>
      <c r="E1005" s="152"/>
      <c r="F1005" s="153" t="s">
        <v>1509</v>
      </c>
      <c r="G1005" s="154"/>
      <c r="H1005" s="155"/>
      <c r="I1005" s="156"/>
      <c r="J1005" s="156"/>
      <c r="K1005" s="156"/>
      <c r="L1005" s="153"/>
      <c r="M1005" s="26"/>
      <c r="N1005" s="134" t="s">
        <v>1</v>
      </c>
      <c r="O1005" s="135" t="s">
        <v>39</v>
      </c>
      <c r="P1005" s="136">
        <f aca="true" t="shared" si="417" ref="P1005">I1005+J1005</f>
        <v>0</v>
      </c>
      <c r="Q1005" s="136">
        <f aca="true" t="shared" si="418" ref="Q1005">ROUND(I1005*H1005,2)</f>
        <v>0</v>
      </c>
      <c r="R1005" s="136">
        <f aca="true" t="shared" si="419" ref="R1005">ROUND(J1005*H1005,2)</f>
        <v>0</v>
      </c>
      <c r="S1005" s="137">
        <v>0</v>
      </c>
      <c r="T1005" s="137">
        <f aca="true" t="shared" si="420" ref="T1005">S1005*H1005</f>
        <v>0</v>
      </c>
      <c r="U1005" s="137">
        <v>0</v>
      </c>
      <c r="V1005" s="137">
        <f aca="true" t="shared" si="421" ref="V1005">U1005*H1005</f>
        <v>0</v>
      </c>
      <c r="W1005" s="137">
        <v>0</v>
      </c>
      <c r="X1005" s="137">
        <f aca="true" t="shared" si="422" ref="X1005">W1005*H1005</f>
        <v>0</v>
      </c>
      <c r="Y1005" s="138" t="s">
        <v>1</v>
      </c>
      <c r="AR1005" s="139" t="s">
        <v>149</v>
      </c>
      <c r="AT1005" s="139" t="s">
        <v>147</v>
      </c>
      <c r="AU1005" s="139" t="s">
        <v>84</v>
      </c>
      <c r="AY1005" s="14" t="s">
        <v>145</v>
      </c>
      <c r="BE1005" s="140">
        <f aca="true" t="shared" si="423" ref="BE1005">IF(O1005="základní",K1005,0)</f>
        <v>0</v>
      </c>
      <c r="BF1005" s="140">
        <f aca="true" t="shared" si="424" ref="BF1005">IF(O1005="snížená",K1005,0)</f>
        <v>0</v>
      </c>
      <c r="BG1005" s="140">
        <f aca="true" t="shared" si="425" ref="BG1005">IF(O1005="zákl. přenesená",K1005,0)</f>
        <v>0</v>
      </c>
      <c r="BH1005" s="140">
        <f aca="true" t="shared" si="426" ref="BH1005">IF(O1005="sníž. přenesená",K1005,0)</f>
        <v>0</v>
      </c>
      <c r="BI1005" s="140">
        <f aca="true" t="shared" si="427" ref="BI1005">IF(O1005="nulová",K1005,0)</f>
        <v>0</v>
      </c>
      <c r="BJ1005" s="14" t="s">
        <v>84</v>
      </c>
      <c r="BK1005" s="140">
        <f aca="true" t="shared" si="428" ref="BK1005">ROUND(P1005*H1005,2)</f>
        <v>0</v>
      </c>
      <c r="BL1005" s="14" t="s">
        <v>149</v>
      </c>
      <c r="BM1005" s="139" t="s">
        <v>169</v>
      </c>
    </row>
    <row r="1006" spans="2:65" s="1" customFormat="1" ht="24">
      <c r="B1006" s="127"/>
      <c r="C1006" s="128"/>
      <c r="D1006" s="166" t="s">
        <v>1360</v>
      </c>
      <c r="E1006" s="129"/>
      <c r="F1006" s="158" t="s">
        <v>1490</v>
      </c>
      <c r="G1006" s="159" t="s">
        <v>343</v>
      </c>
      <c r="H1006" s="132">
        <v>1</v>
      </c>
      <c r="I1006" s="133"/>
      <c r="J1006" s="133"/>
      <c r="K1006" s="133">
        <f>ROUND(P1006*H1006,2)</f>
        <v>0</v>
      </c>
      <c r="L1006" s="130" t="s">
        <v>1</v>
      </c>
      <c r="M1006" s="26"/>
      <c r="N1006" s="134" t="s">
        <v>1</v>
      </c>
      <c r="O1006" s="135" t="s">
        <v>39</v>
      </c>
      <c r="P1006" s="136">
        <f>I1006+J1006</f>
        <v>0</v>
      </c>
      <c r="Q1006" s="136">
        <f>ROUND(I1006*H1006,2)</f>
        <v>0</v>
      </c>
      <c r="R1006" s="136">
        <f>ROUND(J1006*H1006,2)</f>
        <v>0</v>
      </c>
      <c r="S1006" s="137">
        <v>0</v>
      </c>
      <c r="T1006" s="137">
        <f>S1006*H1006</f>
        <v>0</v>
      </c>
      <c r="U1006" s="137">
        <v>0</v>
      </c>
      <c r="V1006" s="137">
        <f>U1006*H1006</f>
        <v>0</v>
      </c>
      <c r="W1006" s="137">
        <v>0</v>
      </c>
      <c r="X1006" s="137">
        <f>W1006*H1006</f>
        <v>0</v>
      </c>
      <c r="Y1006" s="138" t="s">
        <v>1</v>
      </c>
      <c r="AR1006" s="139" t="s">
        <v>187</v>
      </c>
      <c r="AT1006" s="139" t="s">
        <v>147</v>
      </c>
      <c r="AU1006" s="139" t="s">
        <v>84</v>
      </c>
      <c r="AY1006" s="14" t="s">
        <v>145</v>
      </c>
      <c r="BE1006" s="140">
        <f>IF(O1006="základní",K1006,0)</f>
        <v>0</v>
      </c>
      <c r="BF1006" s="140">
        <f>IF(O1006="snížená",K1006,0)</f>
        <v>0</v>
      </c>
      <c r="BG1006" s="140">
        <f>IF(O1006="zákl. přenesená",K1006,0)</f>
        <v>0</v>
      </c>
      <c r="BH1006" s="140">
        <f>IF(O1006="sníž. přenesená",K1006,0)</f>
        <v>0</v>
      </c>
      <c r="BI1006" s="140">
        <f>IF(O1006="nulová",K1006,0)</f>
        <v>0</v>
      </c>
      <c r="BJ1006" s="14" t="s">
        <v>84</v>
      </c>
      <c r="BK1006" s="140">
        <f>ROUND(P1006*H1006,2)</f>
        <v>0</v>
      </c>
      <c r="BL1006" s="14" t="s">
        <v>187</v>
      </c>
      <c r="BM1006" s="139" t="s">
        <v>203</v>
      </c>
    </row>
    <row r="1007" spans="2:51" s="12" customFormat="1" ht="256.5" customHeight="1">
      <c r="B1007" s="141"/>
      <c r="D1007" s="142" t="s">
        <v>151</v>
      </c>
      <c r="E1007" s="143" t="s">
        <v>1</v>
      </c>
      <c r="F1007" s="144" t="s">
        <v>1491</v>
      </c>
      <c r="H1007" s="143" t="s">
        <v>1</v>
      </c>
      <c r="M1007" s="141"/>
      <c r="N1007" s="145"/>
      <c r="Y1007" s="146"/>
      <c r="AT1007" s="143" t="s">
        <v>151</v>
      </c>
      <c r="AU1007" s="143" t="s">
        <v>84</v>
      </c>
      <c r="AV1007" s="12" t="s">
        <v>84</v>
      </c>
      <c r="AW1007" s="12" t="s">
        <v>4</v>
      </c>
      <c r="AX1007" s="12" t="s">
        <v>76</v>
      </c>
      <c r="AY1007" s="143" t="s">
        <v>145</v>
      </c>
    </row>
    <row r="1008" spans="2:65" s="1" customFormat="1" ht="15.75" customHeight="1">
      <c r="B1008" s="127"/>
      <c r="C1008" s="128"/>
      <c r="D1008" s="166" t="s">
        <v>1360</v>
      </c>
      <c r="E1008" s="129"/>
      <c r="F1008" s="158" t="s">
        <v>1492</v>
      </c>
      <c r="G1008" s="159" t="s">
        <v>343</v>
      </c>
      <c r="H1008" s="132">
        <v>2</v>
      </c>
      <c r="I1008" s="133"/>
      <c r="J1008" s="133"/>
      <c r="K1008" s="133">
        <f aca="true" t="shared" si="429" ref="K1008:K1048">ROUND(P1008*H1008,2)</f>
        <v>0</v>
      </c>
      <c r="L1008" s="130" t="s">
        <v>1</v>
      </c>
      <c r="M1008" s="26"/>
      <c r="N1008" s="134" t="s">
        <v>1</v>
      </c>
      <c r="O1008" s="135" t="s">
        <v>39</v>
      </c>
      <c r="P1008" s="136">
        <f aca="true" t="shared" si="430" ref="P1008:P1048">I1008+J1008</f>
        <v>0</v>
      </c>
      <c r="Q1008" s="136">
        <f aca="true" t="shared" si="431" ref="Q1008:Q1048">ROUND(I1008*H1008,2)</f>
        <v>0</v>
      </c>
      <c r="R1008" s="136">
        <f aca="true" t="shared" si="432" ref="R1008:R1048">ROUND(J1008*H1008,2)</f>
        <v>0</v>
      </c>
      <c r="S1008" s="137">
        <v>0</v>
      </c>
      <c r="T1008" s="137">
        <f aca="true" t="shared" si="433" ref="T1008:T1048">S1008*H1008</f>
        <v>0</v>
      </c>
      <c r="U1008" s="137">
        <v>0</v>
      </c>
      <c r="V1008" s="137">
        <f aca="true" t="shared" si="434" ref="V1008:V1048">U1008*H1008</f>
        <v>0</v>
      </c>
      <c r="W1008" s="137">
        <v>0</v>
      </c>
      <c r="X1008" s="137">
        <f aca="true" t="shared" si="435" ref="X1008:X1048">W1008*H1008</f>
        <v>0</v>
      </c>
      <c r="Y1008" s="138" t="s">
        <v>1</v>
      </c>
      <c r="AR1008" s="139" t="s">
        <v>187</v>
      </c>
      <c r="AT1008" s="139" t="s">
        <v>147</v>
      </c>
      <c r="AU1008" s="139" t="s">
        <v>84</v>
      </c>
      <c r="AY1008" s="14" t="s">
        <v>145</v>
      </c>
      <c r="BE1008" s="140">
        <f aca="true" t="shared" si="436" ref="BE1008:BE1048">IF(O1008="základní",K1008,0)</f>
        <v>0</v>
      </c>
      <c r="BF1008" s="140">
        <f aca="true" t="shared" si="437" ref="BF1008:BF1048">IF(O1008="snížená",K1008,0)</f>
        <v>0</v>
      </c>
      <c r="BG1008" s="140">
        <f aca="true" t="shared" si="438" ref="BG1008:BG1048">IF(O1008="zákl. přenesená",K1008,0)</f>
        <v>0</v>
      </c>
      <c r="BH1008" s="140">
        <f aca="true" t="shared" si="439" ref="BH1008:BH1048">IF(O1008="sníž. přenesená",K1008,0)</f>
        <v>0</v>
      </c>
      <c r="BI1008" s="140">
        <f aca="true" t="shared" si="440" ref="BI1008:BI1048">IF(O1008="nulová",K1008,0)</f>
        <v>0</v>
      </c>
      <c r="BJ1008" s="14" t="s">
        <v>84</v>
      </c>
      <c r="BK1008" s="140">
        <f aca="true" t="shared" si="441" ref="BK1008:BK1048">ROUND(P1008*H1008,2)</f>
        <v>0</v>
      </c>
      <c r="BL1008" s="14" t="s">
        <v>187</v>
      </c>
      <c r="BM1008" s="139" t="s">
        <v>203</v>
      </c>
    </row>
    <row r="1009" spans="2:65" s="1" customFormat="1" ht="15.75" customHeight="1">
      <c r="B1009" s="127"/>
      <c r="C1009" s="128"/>
      <c r="D1009" s="166" t="s">
        <v>1360</v>
      </c>
      <c r="E1009" s="129"/>
      <c r="F1009" s="158" t="s">
        <v>1493</v>
      </c>
      <c r="G1009" s="159" t="s">
        <v>343</v>
      </c>
      <c r="H1009" s="132">
        <v>2</v>
      </c>
      <c r="I1009" s="133"/>
      <c r="J1009" s="133"/>
      <c r="K1009" s="133">
        <f t="shared" si="429"/>
        <v>0</v>
      </c>
      <c r="L1009" s="130" t="s">
        <v>1</v>
      </c>
      <c r="M1009" s="26"/>
      <c r="N1009" s="134" t="s">
        <v>1</v>
      </c>
      <c r="O1009" s="135" t="s">
        <v>39</v>
      </c>
      <c r="P1009" s="136">
        <f t="shared" si="430"/>
        <v>0</v>
      </c>
      <c r="Q1009" s="136">
        <f t="shared" si="431"/>
        <v>0</v>
      </c>
      <c r="R1009" s="136">
        <f t="shared" si="432"/>
        <v>0</v>
      </c>
      <c r="S1009" s="137">
        <v>0</v>
      </c>
      <c r="T1009" s="137">
        <f t="shared" si="433"/>
        <v>0</v>
      </c>
      <c r="U1009" s="137">
        <v>0</v>
      </c>
      <c r="V1009" s="137">
        <f t="shared" si="434"/>
        <v>0</v>
      </c>
      <c r="W1009" s="137">
        <v>0</v>
      </c>
      <c r="X1009" s="137">
        <f t="shared" si="435"/>
        <v>0</v>
      </c>
      <c r="Y1009" s="138" t="s">
        <v>1</v>
      </c>
      <c r="AR1009" s="139" t="s">
        <v>187</v>
      </c>
      <c r="AT1009" s="139" t="s">
        <v>147</v>
      </c>
      <c r="AU1009" s="139" t="s">
        <v>84</v>
      </c>
      <c r="AY1009" s="14" t="s">
        <v>145</v>
      </c>
      <c r="BE1009" s="140">
        <f t="shared" si="436"/>
        <v>0</v>
      </c>
      <c r="BF1009" s="140">
        <f t="shared" si="437"/>
        <v>0</v>
      </c>
      <c r="BG1009" s="140">
        <f t="shared" si="438"/>
        <v>0</v>
      </c>
      <c r="BH1009" s="140">
        <f t="shared" si="439"/>
        <v>0</v>
      </c>
      <c r="BI1009" s="140">
        <f t="shared" si="440"/>
        <v>0</v>
      </c>
      <c r="BJ1009" s="14" t="s">
        <v>84</v>
      </c>
      <c r="BK1009" s="140">
        <f t="shared" si="441"/>
        <v>0</v>
      </c>
      <c r="BL1009" s="14" t="s">
        <v>187</v>
      </c>
      <c r="BM1009" s="139" t="s">
        <v>203</v>
      </c>
    </row>
    <row r="1010" spans="2:65" s="1" customFormat="1" ht="16.5" customHeight="1">
      <c r="B1010" s="127"/>
      <c r="C1010" s="128"/>
      <c r="D1010" s="166" t="s">
        <v>1360</v>
      </c>
      <c r="E1010" s="129"/>
      <c r="F1010" s="158" t="s">
        <v>1494</v>
      </c>
      <c r="G1010" s="159" t="s">
        <v>343</v>
      </c>
      <c r="H1010" s="132">
        <v>1</v>
      </c>
      <c r="I1010" s="133"/>
      <c r="J1010" s="133"/>
      <c r="K1010" s="133">
        <f t="shared" si="429"/>
        <v>0</v>
      </c>
      <c r="L1010" s="130" t="s">
        <v>1</v>
      </c>
      <c r="M1010" s="26"/>
      <c r="N1010" s="134" t="s">
        <v>1</v>
      </c>
      <c r="O1010" s="135" t="s">
        <v>39</v>
      </c>
      <c r="P1010" s="136">
        <f t="shared" si="430"/>
        <v>0</v>
      </c>
      <c r="Q1010" s="136">
        <f t="shared" si="431"/>
        <v>0</v>
      </c>
      <c r="R1010" s="136">
        <f t="shared" si="432"/>
        <v>0</v>
      </c>
      <c r="S1010" s="137">
        <v>0</v>
      </c>
      <c r="T1010" s="137">
        <f t="shared" si="433"/>
        <v>0</v>
      </c>
      <c r="U1010" s="137">
        <v>0</v>
      </c>
      <c r="V1010" s="137">
        <f t="shared" si="434"/>
        <v>0</v>
      </c>
      <c r="W1010" s="137">
        <v>0</v>
      </c>
      <c r="X1010" s="137">
        <f t="shared" si="435"/>
        <v>0</v>
      </c>
      <c r="Y1010" s="138" t="s">
        <v>1</v>
      </c>
      <c r="AR1010" s="139" t="s">
        <v>187</v>
      </c>
      <c r="AT1010" s="139" t="s">
        <v>147</v>
      </c>
      <c r="AU1010" s="139" t="s">
        <v>84</v>
      </c>
      <c r="AY1010" s="14" t="s">
        <v>145</v>
      </c>
      <c r="BE1010" s="140">
        <f t="shared" si="436"/>
        <v>0</v>
      </c>
      <c r="BF1010" s="140">
        <f t="shared" si="437"/>
        <v>0</v>
      </c>
      <c r="BG1010" s="140">
        <f t="shared" si="438"/>
        <v>0</v>
      </c>
      <c r="BH1010" s="140">
        <f t="shared" si="439"/>
        <v>0</v>
      </c>
      <c r="BI1010" s="140">
        <f t="shared" si="440"/>
        <v>0</v>
      </c>
      <c r="BJ1010" s="14" t="s">
        <v>84</v>
      </c>
      <c r="BK1010" s="140">
        <f t="shared" si="441"/>
        <v>0</v>
      </c>
      <c r="BL1010" s="14" t="s">
        <v>187</v>
      </c>
      <c r="BM1010" s="139" t="s">
        <v>203</v>
      </c>
    </row>
    <row r="1011" spans="2:65" s="1" customFormat="1" ht="15.75" customHeight="1">
      <c r="B1011" s="127"/>
      <c r="C1011" s="128"/>
      <c r="D1011" s="166" t="s">
        <v>1360</v>
      </c>
      <c r="E1011" s="129"/>
      <c r="F1011" s="158" t="s">
        <v>1493</v>
      </c>
      <c r="G1011" s="159" t="s">
        <v>343</v>
      </c>
      <c r="H1011" s="132">
        <v>1</v>
      </c>
      <c r="I1011" s="133"/>
      <c r="J1011" s="133"/>
      <c r="K1011" s="133">
        <f t="shared" si="429"/>
        <v>0</v>
      </c>
      <c r="L1011" s="130" t="s">
        <v>1</v>
      </c>
      <c r="M1011" s="26"/>
      <c r="N1011" s="134" t="s">
        <v>1</v>
      </c>
      <c r="O1011" s="135" t="s">
        <v>39</v>
      </c>
      <c r="P1011" s="136">
        <f t="shared" si="430"/>
        <v>0</v>
      </c>
      <c r="Q1011" s="136">
        <f t="shared" si="431"/>
        <v>0</v>
      </c>
      <c r="R1011" s="136">
        <f t="shared" si="432"/>
        <v>0</v>
      </c>
      <c r="S1011" s="137">
        <v>0</v>
      </c>
      <c r="T1011" s="137">
        <f t="shared" si="433"/>
        <v>0</v>
      </c>
      <c r="U1011" s="137">
        <v>0</v>
      </c>
      <c r="V1011" s="137">
        <f t="shared" si="434"/>
        <v>0</v>
      </c>
      <c r="W1011" s="137">
        <v>0</v>
      </c>
      <c r="X1011" s="137">
        <f t="shared" si="435"/>
        <v>0</v>
      </c>
      <c r="Y1011" s="138" t="s">
        <v>1</v>
      </c>
      <c r="AR1011" s="139" t="s">
        <v>187</v>
      </c>
      <c r="AT1011" s="139" t="s">
        <v>147</v>
      </c>
      <c r="AU1011" s="139" t="s">
        <v>84</v>
      </c>
      <c r="AY1011" s="14" t="s">
        <v>145</v>
      </c>
      <c r="BE1011" s="140">
        <f t="shared" si="436"/>
        <v>0</v>
      </c>
      <c r="BF1011" s="140">
        <f t="shared" si="437"/>
        <v>0</v>
      </c>
      <c r="BG1011" s="140">
        <f t="shared" si="438"/>
        <v>0</v>
      </c>
      <c r="BH1011" s="140">
        <f t="shared" si="439"/>
        <v>0</v>
      </c>
      <c r="BI1011" s="140">
        <f t="shared" si="440"/>
        <v>0</v>
      </c>
      <c r="BJ1011" s="14" t="s">
        <v>84</v>
      </c>
      <c r="BK1011" s="140">
        <f t="shared" si="441"/>
        <v>0</v>
      </c>
      <c r="BL1011" s="14" t="s">
        <v>187</v>
      </c>
      <c r="BM1011" s="139" t="s">
        <v>203</v>
      </c>
    </row>
    <row r="1012" spans="2:65" s="1" customFormat="1" ht="24">
      <c r="B1012" s="127"/>
      <c r="C1012" s="128"/>
      <c r="D1012" s="166" t="s">
        <v>1360</v>
      </c>
      <c r="E1012" s="129"/>
      <c r="F1012" s="158" t="s">
        <v>1495</v>
      </c>
      <c r="G1012" s="159" t="s">
        <v>343</v>
      </c>
      <c r="H1012" s="132">
        <v>2</v>
      </c>
      <c r="I1012" s="133"/>
      <c r="J1012" s="133"/>
      <c r="K1012" s="133">
        <f t="shared" si="429"/>
        <v>0</v>
      </c>
      <c r="L1012" s="130" t="s">
        <v>1</v>
      </c>
      <c r="M1012" s="26"/>
      <c r="N1012" s="134" t="s">
        <v>1</v>
      </c>
      <c r="O1012" s="135" t="s">
        <v>39</v>
      </c>
      <c r="P1012" s="136">
        <f t="shared" si="430"/>
        <v>0</v>
      </c>
      <c r="Q1012" s="136">
        <f t="shared" si="431"/>
        <v>0</v>
      </c>
      <c r="R1012" s="136">
        <f t="shared" si="432"/>
        <v>0</v>
      </c>
      <c r="S1012" s="137">
        <v>0</v>
      </c>
      <c r="T1012" s="137">
        <f t="shared" si="433"/>
        <v>0</v>
      </c>
      <c r="U1012" s="137">
        <v>0</v>
      </c>
      <c r="V1012" s="137">
        <f t="shared" si="434"/>
        <v>0</v>
      </c>
      <c r="W1012" s="137">
        <v>0</v>
      </c>
      <c r="X1012" s="137">
        <f t="shared" si="435"/>
        <v>0</v>
      </c>
      <c r="Y1012" s="138" t="s">
        <v>1</v>
      </c>
      <c r="AR1012" s="139" t="s">
        <v>187</v>
      </c>
      <c r="AT1012" s="139" t="s">
        <v>147</v>
      </c>
      <c r="AU1012" s="139" t="s">
        <v>84</v>
      </c>
      <c r="AY1012" s="14" t="s">
        <v>145</v>
      </c>
      <c r="BE1012" s="140">
        <f t="shared" si="436"/>
        <v>0</v>
      </c>
      <c r="BF1012" s="140">
        <f t="shared" si="437"/>
        <v>0</v>
      </c>
      <c r="BG1012" s="140">
        <f t="shared" si="438"/>
        <v>0</v>
      </c>
      <c r="BH1012" s="140">
        <f t="shared" si="439"/>
        <v>0</v>
      </c>
      <c r="BI1012" s="140">
        <f t="shared" si="440"/>
        <v>0</v>
      </c>
      <c r="BJ1012" s="14" t="s">
        <v>84</v>
      </c>
      <c r="BK1012" s="140">
        <f t="shared" si="441"/>
        <v>0</v>
      </c>
      <c r="BL1012" s="14" t="s">
        <v>187</v>
      </c>
      <c r="BM1012" s="139" t="s">
        <v>203</v>
      </c>
    </row>
    <row r="1013" spans="2:65" s="1" customFormat="1" ht="16.5" customHeight="1">
      <c r="B1013" s="127"/>
      <c r="C1013" s="128"/>
      <c r="D1013" s="166" t="s">
        <v>1360</v>
      </c>
      <c r="E1013" s="129"/>
      <c r="F1013" s="158" t="s">
        <v>1493</v>
      </c>
      <c r="G1013" s="159" t="s">
        <v>343</v>
      </c>
      <c r="H1013" s="132">
        <v>2</v>
      </c>
      <c r="I1013" s="133"/>
      <c r="J1013" s="133"/>
      <c r="K1013" s="133">
        <f t="shared" si="429"/>
        <v>0</v>
      </c>
      <c r="L1013" s="130" t="s">
        <v>1</v>
      </c>
      <c r="M1013" s="26"/>
      <c r="N1013" s="134" t="s">
        <v>1</v>
      </c>
      <c r="O1013" s="135" t="s">
        <v>39</v>
      </c>
      <c r="P1013" s="136">
        <f t="shared" si="430"/>
        <v>0</v>
      </c>
      <c r="Q1013" s="136">
        <f t="shared" si="431"/>
        <v>0</v>
      </c>
      <c r="R1013" s="136">
        <f t="shared" si="432"/>
        <v>0</v>
      </c>
      <c r="S1013" s="137">
        <v>0</v>
      </c>
      <c r="T1013" s="137">
        <f t="shared" si="433"/>
        <v>0</v>
      </c>
      <c r="U1013" s="137">
        <v>0</v>
      </c>
      <c r="V1013" s="137">
        <f t="shared" si="434"/>
        <v>0</v>
      </c>
      <c r="W1013" s="137">
        <v>0</v>
      </c>
      <c r="X1013" s="137">
        <f t="shared" si="435"/>
        <v>0</v>
      </c>
      <c r="Y1013" s="138" t="s">
        <v>1</v>
      </c>
      <c r="AR1013" s="139" t="s">
        <v>187</v>
      </c>
      <c r="AT1013" s="139" t="s">
        <v>147</v>
      </c>
      <c r="AU1013" s="139" t="s">
        <v>84</v>
      </c>
      <c r="AY1013" s="14" t="s">
        <v>145</v>
      </c>
      <c r="BE1013" s="140">
        <f t="shared" si="436"/>
        <v>0</v>
      </c>
      <c r="BF1013" s="140">
        <f t="shared" si="437"/>
        <v>0</v>
      </c>
      <c r="BG1013" s="140">
        <f t="shared" si="438"/>
        <v>0</v>
      </c>
      <c r="BH1013" s="140">
        <f t="shared" si="439"/>
        <v>0</v>
      </c>
      <c r="BI1013" s="140">
        <f t="shared" si="440"/>
        <v>0</v>
      </c>
      <c r="BJ1013" s="14" t="s">
        <v>84</v>
      </c>
      <c r="BK1013" s="140">
        <f t="shared" si="441"/>
        <v>0</v>
      </c>
      <c r="BL1013" s="14" t="s">
        <v>187</v>
      </c>
      <c r="BM1013" s="139" t="s">
        <v>203</v>
      </c>
    </row>
    <row r="1014" spans="2:65" s="1" customFormat="1" ht="15.75" customHeight="1">
      <c r="B1014" s="127"/>
      <c r="C1014" s="128"/>
      <c r="D1014" s="166" t="s">
        <v>1360</v>
      </c>
      <c r="E1014" s="129"/>
      <c r="F1014" s="158" t="s">
        <v>1496</v>
      </c>
      <c r="G1014" s="159" t="s">
        <v>343</v>
      </c>
      <c r="H1014" s="132">
        <v>2</v>
      </c>
      <c r="I1014" s="133"/>
      <c r="J1014" s="133"/>
      <c r="K1014" s="133">
        <f t="shared" si="429"/>
        <v>0</v>
      </c>
      <c r="L1014" s="130" t="s">
        <v>1</v>
      </c>
      <c r="M1014" s="26"/>
      <c r="N1014" s="134" t="s">
        <v>1</v>
      </c>
      <c r="O1014" s="135" t="s">
        <v>39</v>
      </c>
      <c r="P1014" s="136">
        <f t="shared" si="430"/>
        <v>0</v>
      </c>
      <c r="Q1014" s="136">
        <f t="shared" si="431"/>
        <v>0</v>
      </c>
      <c r="R1014" s="136">
        <f t="shared" si="432"/>
        <v>0</v>
      </c>
      <c r="S1014" s="137">
        <v>0</v>
      </c>
      <c r="T1014" s="137">
        <f t="shared" si="433"/>
        <v>0</v>
      </c>
      <c r="U1014" s="137">
        <v>0</v>
      </c>
      <c r="V1014" s="137">
        <f t="shared" si="434"/>
        <v>0</v>
      </c>
      <c r="W1014" s="137">
        <v>0</v>
      </c>
      <c r="X1014" s="137">
        <f t="shared" si="435"/>
        <v>0</v>
      </c>
      <c r="Y1014" s="138" t="s">
        <v>1</v>
      </c>
      <c r="AR1014" s="139" t="s">
        <v>187</v>
      </c>
      <c r="AT1014" s="139" t="s">
        <v>147</v>
      </c>
      <c r="AU1014" s="139" t="s">
        <v>84</v>
      </c>
      <c r="AY1014" s="14" t="s">
        <v>145</v>
      </c>
      <c r="BE1014" s="140">
        <f t="shared" si="436"/>
        <v>0</v>
      </c>
      <c r="BF1014" s="140">
        <f t="shared" si="437"/>
        <v>0</v>
      </c>
      <c r="BG1014" s="140">
        <f t="shared" si="438"/>
        <v>0</v>
      </c>
      <c r="BH1014" s="140">
        <f t="shared" si="439"/>
        <v>0</v>
      </c>
      <c r="BI1014" s="140">
        <f t="shared" si="440"/>
        <v>0</v>
      </c>
      <c r="BJ1014" s="14" t="s">
        <v>84</v>
      </c>
      <c r="BK1014" s="140">
        <f t="shared" si="441"/>
        <v>0</v>
      </c>
      <c r="BL1014" s="14" t="s">
        <v>187</v>
      </c>
      <c r="BM1014" s="139" t="s">
        <v>203</v>
      </c>
    </row>
    <row r="1015" spans="2:65" s="1" customFormat="1" ht="15.75" customHeight="1">
      <c r="B1015" s="127"/>
      <c r="C1015" s="128"/>
      <c r="D1015" s="166" t="s">
        <v>1360</v>
      </c>
      <c r="E1015" s="129"/>
      <c r="F1015" s="158" t="s">
        <v>1497</v>
      </c>
      <c r="G1015" s="159" t="s">
        <v>343</v>
      </c>
      <c r="H1015" s="132">
        <v>16</v>
      </c>
      <c r="I1015" s="133"/>
      <c r="J1015" s="133"/>
      <c r="K1015" s="133">
        <f t="shared" si="429"/>
        <v>0</v>
      </c>
      <c r="L1015" s="130" t="s">
        <v>1</v>
      </c>
      <c r="M1015" s="26"/>
      <c r="N1015" s="134" t="s">
        <v>1</v>
      </c>
      <c r="O1015" s="135" t="s">
        <v>39</v>
      </c>
      <c r="P1015" s="136">
        <f t="shared" si="430"/>
        <v>0</v>
      </c>
      <c r="Q1015" s="136">
        <f t="shared" si="431"/>
        <v>0</v>
      </c>
      <c r="R1015" s="136">
        <f t="shared" si="432"/>
        <v>0</v>
      </c>
      <c r="S1015" s="137">
        <v>0</v>
      </c>
      <c r="T1015" s="137">
        <f t="shared" si="433"/>
        <v>0</v>
      </c>
      <c r="U1015" s="137">
        <v>0</v>
      </c>
      <c r="V1015" s="137">
        <f t="shared" si="434"/>
        <v>0</v>
      </c>
      <c r="W1015" s="137">
        <v>0</v>
      </c>
      <c r="X1015" s="137">
        <f t="shared" si="435"/>
        <v>0</v>
      </c>
      <c r="Y1015" s="138" t="s">
        <v>1</v>
      </c>
      <c r="AR1015" s="139" t="s">
        <v>187</v>
      </c>
      <c r="AT1015" s="139" t="s">
        <v>147</v>
      </c>
      <c r="AU1015" s="139" t="s">
        <v>84</v>
      </c>
      <c r="AY1015" s="14" t="s">
        <v>145</v>
      </c>
      <c r="BE1015" s="140">
        <f t="shared" si="436"/>
        <v>0</v>
      </c>
      <c r="BF1015" s="140">
        <f t="shared" si="437"/>
        <v>0</v>
      </c>
      <c r="BG1015" s="140">
        <f t="shared" si="438"/>
        <v>0</v>
      </c>
      <c r="BH1015" s="140">
        <f t="shared" si="439"/>
        <v>0</v>
      </c>
      <c r="BI1015" s="140">
        <f t="shared" si="440"/>
        <v>0</v>
      </c>
      <c r="BJ1015" s="14" t="s">
        <v>84</v>
      </c>
      <c r="BK1015" s="140">
        <f t="shared" si="441"/>
        <v>0</v>
      </c>
      <c r="BL1015" s="14" t="s">
        <v>187</v>
      </c>
      <c r="BM1015" s="139" t="s">
        <v>203</v>
      </c>
    </row>
    <row r="1016" spans="2:65" s="1" customFormat="1" ht="16.5" customHeight="1">
      <c r="B1016" s="127"/>
      <c r="C1016" s="128"/>
      <c r="D1016" s="166" t="s">
        <v>1360</v>
      </c>
      <c r="E1016" s="129"/>
      <c r="F1016" s="158" t="s">
        <v>1498</v>
      </c>
      <c r="G1016" s="159" t="s">
        <v>343</v>
      </c>
      <c r="H1016" s="132">
        <v>16</v>
      </c>
      <c r="I1016" s="133"/>
      <c r="J1016" s="133"/>
      <c r="K1016" s="133">
        <f t="shared" si="429"/>
        <v>0</v>
      </c>
      <c r="L1016" s="130" t="s">
        <v>1</v>
      </c>
      <c r="M1016" s="26"/>
      <c r="N1016" s="134" t="s">
        <v>1</v>
      </c>
      <c r="O1016" s="135" t="s">
        <v>39</v>
      </c>
      <c r="P1016" s="136">
        <f t="shared" si="430"/>
        <v>0</v>
      </c>
      <c r="Q1016" s="136">
        <f t="shared" si="431"/>
        <v>0</v>
      </c>
      <c r="R1016" s="136">
        <f t="shared" si="432"/>
        <v>0</v>
      </c>
      <c r="S1016" s="137">
        <v>0</v>
      </c>
      <c r="T1016" s="137">
        <f t="shared" si="433"/>
        <v>0</v>
      </c>
      <c r="U1016" s="137">
        <v>0</v>
      </c>
      <c r="V1016" s="137">
        <f t="shared" si="434"/>
        <v>0</v>
      </c>
      <c r="W1016" s="137">
        <v>0</v>
      </c>
      <c r="X1016" s="137">
        <f t="shared" si="435"/>
        <v>0</v>
      </c>
      <c r="Y1016" s="138" t="s">
        <v>1</v>
      </c>
      <c r="AR1016" s="139" t="s">
        <v>187</v>
      </c>
      <c r="AT1016" s="139" t="s">
        <v>147</v>
      </c>
      <c r="AU1016" s="139" t="s">
        <v>84</v>
      </c>
      <c r="AY1016" s="14" t="s">
        <v>145</v>
      </c>
      <c r="BE1016" s="140">
        <f t="shared" si="436"/>
        <v>0</v>
      </c>
      <c r="BF1016" s="140">
        <f t="shared" si="437"/>
        <v>0</v>
      </c>
      <c r="BG1016" s="140">
        <f t="shared" si="438"/>
        <v>0</v>
      </c>
      <c r="BH1016" s="140">
        <f t="shared" si="439"/>
        <v>0</v>
      </c>
      <c r="BI1016" s="140">
        <f t="shared" si="440"/>
        <v>0</v>
      </c>
      <c r="BJ1016" s="14" t="s">
        <v>84</v>
      </c>
      <c r="BK1016" s="140">
        <f t="shared" si="441"/>
        <v>0</v>
      </c>
      <c r="BL1016" s="14" t="s">
        <v>187</v>
      </c>
      <c r="BM1016" s="139" t="s">
        <v>203</v>
      </c>
    </row>
    <row r="1017" spans="2:65" s="1" customFormat="1" ht="15.75" customHeight="1">
      <c r="B1017" s="127"/>
      <c r="C1017" s="128"/>
      <c r="D1017" s="166" t="s">
        <v>1360</v>
      </c>
      <c r="E1017" s="129"/>
      <c r="F1017" s="158" t="s">
        <v>1499</v>
      </c>
      <c r="G1017" s="159" t="s">
        <v>343</v>
      </c>
      <c r="H1017" s="132">
        <v>16</v>
      </c>
      <c r="I1017" s="133"/>
      <c r="J1017" s="133"/>
      <c r="K1017" s="133">
        <f t="shared" si="429"/>
        <v>0</v>
      </c>
      <c r="L1017" s="130" t="s">
        <v>1</v>
      </c>
      <c r="M1017" s="26"/>
      <c r="N1017" s="134" t="s">
        <v>1</v>
      </c>
      <c r="O1017" s="135" t="s">
        <v>39</v>
      </c>
      <c r="P1017" s="136">
        <f t="shared" si="430"/>
        <v>0</v>
      </c>
      <c r="Q1017" s="136">
        <f t="shared" si="431"/>
        <v>0</v>
      </c>
      <c r="R1017" s="136">
        <f t="shared" si="432"/>
        <v>0</v>
      </c>
      <c r="S1017" s="137">
        <v>0</v>
      </c>
      <c r="T1017" s="137">
        <f t="shared" si="433"/>
        <v>0</v>
      </c>
      <c r="U1017" s="137">
        <v>0</v>
      </c>
      <c r="V1017" s="137">
        <f t="shared" si="434"/>
        <v>0</v>
      </c>
      <c r="W1017" s="137">
        <v>0</v>
      </c>
      <c r="X1017" s="137">
        <f t="shared" si="435"/>
        <v>0</v>
      </c>
      <c r="Y1017" s="138" t="s">
        <v>1</v>
      </c>
      <c r="AR1017" s="139" t="s">
        <v>187</v>
      </c>
      <c r="AT1017" s="139" t="s">
        <v>147</v>
      </c>
      <c r="AU1017" s="139" t="s">
        <v>84</v>
      </c>
      <c r="AY1017" s="14" t="s">
        <v>145</v>
      </c>
      <c r="BE1017" s="140">
        <f t="shared" si="436"/>
        <v>0</v>
      </c>
      <c r="BF1017" s="140">
        <f t="shared" si="437"/>
        <v>0</v>
      </c>
      <c r="BG1017" s="140">
        <f t="shared" si="438"/>
        <v>0</v>
      </c>
      <c r="BH1017" s="140">
        <f t="shared" si="439"/>
        <v>0</v>
      </c>
      <c r="BI1017" s="140">
        <f t="shared" si="440"/>
        <v>0</v>
      </c>
      <c r="BJ1017" s="14" t="s">
        <v>84</v>
      </c>
      <c r="BK1017" s="140">
        <f t="shared" si="441"/>
        <v>0</v>
      </c>
      <c r="BL1017" s="14" t="s">
        <v>187</v>
      </c>
      <c r="BM1017" s="139" t="s">
        <v>203</v>
      </c>
    </row>
    <row r="1018" spans="2:65" s="1" customFormat="1" ht="24">
      <c r="B1018" s="127"/>
      <c r="C1018" s="128"/>
      <c r="D1018" s="166" t="s">
        <v>1360</v>
      </c>
      <c r="E1018" s="129"/>
      <c r="F1018" s="158" t="s">
        <v>1376</v>
      </c>
      <c r="G1018" s="159" t="s">
        <v>343</v>
      </c>
      <c r="H1018" s="132">
        <v>32</v>
      </c>
      <c r="I1018" s="133"/>
      <c r="J1018" s="133"/>
      <c r="K1018" s="133">
        <f t="shared" si="429"/>
        <v>0</v>
      </c>
      <c r="L1018" s="130" t="s">
        <v>1</v>
      </c>
      <c r="M1018" s="26"/>
      <c r="N1018" s="134" t="s">
        <v>1</v>
      </c>
      <c r="O1018" s="135" t="s">
        <v>39</v>
      </c>
      <c r="P1018" s="136">
        <f t="shared" si="430"/>
        <v>0</v>
      </c>
      <c r="Q1018" s="136">
        <f t="shared" si="431"/>
        <v>0</v>
      </c>
      <c r="R1018" s="136">
        <f t="shared" si="432"/>
        <v>0</v>
      </c>
      <c r="S1018" s="137">
        <v>0</v>
      </c>
      <c r="T1018" s="137">
        <f t="shared" si="433"/>
        <v>0</v>
      </c>
      <c r="U1018" s="137">
        <v>0</v>
      </c>
      <c r="V1018" s="137">
        <f t="shared" si="434"/>
        <v>0</v>
      </c>
      <c r="W1018" s="137">
        <v>0</v>
      </c>
      <c r="X1018" s="137">
        <f t="shared" si="435"/>
        <v>0</v>
      </c>
      <c r="Y1018" s="138" t="s">
        <v>1</v>
      </c>
      <c r="AR1018" s="139" t="s">
        <v>187</v>
      </c>
      <c r="AT1018" s="139" t="s">
        <v>147</v>
      </c>
      <c r="AU1018" s="139" t="s">
        <v>84</v>
      </c>
      <c r="AY1018" s="14" t="s">
        <v>145</v>
      </c>
      <c r="BE1018" s="140">
        <f t="shared" si="436"/>
        <v>0</v>
      </c>
      <c r="BF1018" s="140">
        <f t="shared" si="437"/>
        <v>0</v>
      </c>
      <c r="BG1018" s="140">
        <f t="shared" si="438"/>
        <v>0</v>
      </c>
      <c r="BH1018" s="140">
        <f t="shared" si="439"/>
        <v>0</v>
      </c>
      <c r="BI1018" s="140">
        <f t="shared" si="440"/>
        <v>0</v>
      </c>
      <c r="BJ1018" s="14" t="s">
        <v>84</v>
      </c>
      <c r="BK1018" s="140">
        <f t="shared" si="441"/>
        <v>0</v>
      </c>
      <c r="BL1018" s="14" t="s">
        <v>187</v>
      </c>
      <c r="BM1018" s="139" t="s">
        <v>203</v>
      </c>
    </row>
    <row r="1019" spans="2:65" s="1" customFormat="1" ht="16.5" customHeight="1">
      <c r="B1019" s="127"/>
      <c r="C1019" s="128"/>
      <c r="D1019" s="166" t="s">
        <v>1360</v>
      </c>
      <c r="E1019" s="129"/>
      <c r="F1019" s="158" t="s">
        <v>1500</v>
      </c>
      <c r="G1019" s="159" t="s">
        <v>343</v>
      </c>
      <c r="H1019" s="132">
        <v>8</v>
      </c>
      <c r="I1019" s="133"/>
      <c r="J1019" s="133"/>
      <c r="K1019" s="133">
        <f t="shared" si="429"/>
        <v>0</v>
      </c>
      <c r="L1019" s="130" t="s">
        <v>1</v>
      </c>
      <c r="M1019" s="26"/>
      <c r="N1019" s="134" t="s">
        <v>1</v>
      </c>
      <c r="O1019" s="135" t="s">
        <v>39</v>
      </c>
      <c r="P1019" s="136">
        <f t="shared" si="430"/>
        <v>0</v>
      </c>
      <c r="Q1019" s="136">
        <f t="shared" si="431"/>
        <v>0</v>
      </c>
      <c r="R1019" s="136">
        <f t="shared" si="432"/>
        <v>0</v>
      </c>
      <c r="S1019" s="137">
        <v>0</v>
      </c>
      <c r="T1019" s="137">
        <f t="shared" si="433"/>
        <v>0</v>
      </c>
      <c r="U1019" s="137">
        <v>0</v>
      </c>
      <c r="V1019" s="137">
        <f t="shared" si="434"/>
        <v>0</v>
      </c>
      <c r="W1019" s="137">
        <v>0</v>
      </c>
      <c r="X1019" s="137">
        <f t="shared" si="435"/>
        <v>0</v>
      </c>
      <c r="Y1019" s="138" t="s">
        <v>1</v>
      </c>
      <c r="AR1019" s="139" t="s">
        <v>187</v>
      </c>
      <c r="AT1019" s="139" t="s">
        <v>147</v>
      </c>
      <c r="AU1019" s="139" t="s">
        <v>84</v>
      </c>
      <c r="AY1019" s="14" t="s">
        <v>145</v>
      </c>
      <c r="BE1019" s="140">
        <f t="shared" si="436"/>
        <v>0</v>
      </c>
      <c r="BF1019" s="140">
        <f t="shared" si="437"/>
        <v>0</v>
      </c>
      <c r="BG1019" s="140">
        <f t="shared" si="438"/>
        <v>0</v>
      </c>
      <c r="BH1019" s="140">
        <f t="shared" si="439"/>
        <v>0</v>
      </c>
      <c r="BI1019" s="140">
        <f t="shared" si="440"/>
        <v>0</v>
      </c>
      <c r="BJ1019" s="14" t="s">
        <v>84</v>
      </c>
      <c r="BK1019" s="140">
        <f t="shared" si="441"/>
        <v>0</v>
      </c>
      <c r="BL1019" s="14" t="s">
        <v>187</v>
      </c>
      <c r="BM1019" s="139" t="s">
        <v>203</v>
      </c>
    </row>
    <row r="1020" spans="2:65" s="1" customFormat="1" ht="24">
      <c r="B1020" s="127"/>
      <c r="C1020" s="128"/>
      <c r="D1020" s="166" t="s">
        <v>1360</v>
      </c>
      <c r="E1020" s="129"/>
      <c r="F1020" s="158" t="s">
        <v>1376</v>
      </c>
      <c r="G1020" s="159" t="s">
        <v>343</v>
      </c>
      <c r="H1020" s="132">
        <v>16</v>
      </c>
      <c r="I1020" s="133"/>
      <c r="J1020" s="133"/>
      <c r="K1020" s="133">
        <f t="shared" si="429"/>
        <v>0</v>
      </c>
      <c r="L1020" s="130" t="s">
        <v>1</v>
      </c>
      <c r="M1020" s="26"/>
      <c r="N1020" s="134" t="s">
        <v>1</v>
      </c>
      <c r="O1020" s="135" t="s">
        <v>39</v>
      </c>
      <c r="P1020" s="136">
        <f t="shared" si="430"/>
        <v>0</v>
      </c>
      <c r="Q1020" s="136">
        <f t="shared" si="431"/>
        <v>0</v>
      </c>
      <c r="R1020" s="136">
        <f t="shared" si="432"/>
        <v>0</v>
      </c>
      <c r="S1020" s="137">
        <v>0</v>
      </c>
      <c r="T1020" s="137">
        <f t="shared" si="433"/>
        <v>0</v>
      </c>
      <c r="U1020" s="137">
        <v>0</v>
      </c>
      <c r="V1020" s="137">
        <f t="shared" si="434"/>
        <v>0</v>
      </c>
      <c r="W1020" s="137">
        <v>0</v>
      </c>
      <c r="X1020" s="137">
        <f t="shared" si="435"/>
        <v>0</v>
      </c>
      <c r="Y1020" s="138" t="s">
        <v>1</v>
      </c>
      <c r="AR1020" s="139" t="s">
        <v>187</v>
      </c>
      <c r="AT1020" s="139" t="s">
        <v>147</v>
      </c>
      <c r="AU1020" s="139" t="s">
        <v>84</v>
      </c>
      <c r="AY1020" s="14" t="s">
        <v>145</v>
      </c>
      <c r="BE1020" s="140">
        <f t="shared" si="436"/>
        <v>0</v>
      </c>
      <c r="BF1020" s="140">
        <f t="shared" si="437"/>
        <v>0</v>
      </c>
      <c r="BG1020" s="140">
        <f t="shared" si="438"/>
        <v>0</v>
      </c>
      <c r="BH1020" s="140">
        <f t="shared" si="439"/>
        <v>0</v>
      </c>
      <c r="BI1020" s="140">
        <f t="shared" si="440"/>
        <v>0</v>
      </c>
      <c r="BJ1020" s="14" t="s">
        <v>84</v>
      </c>
      <c r="BK1020" s="140">
        <f t="shared" si="441"/>
        <v>0</v>
      </c>
      <c r="BL1020" s="14" t="s">
        <v>187</v>
      </c>
      <c r="BM1020" s="139" t="s">
        <v>203</v>
      </c>
    </row>
    <row r="1021" spans="2:65" s="1" customFormat="1" ht="15.75" customHeight="1">
      <c r="B1021" s="127"/>
      <c r="C1021" s="128"/>
      <c r="D1021" s="166" t="s">
        <v>1360</v>
      </c>
      <c r="E1021" s="129"/>
      <c r="F1021" s="158" t="s">
        <v>1501</v>
      </c>
      <c r="G1021" s="159" t="s">
        <v>343</v>
      </c>
      <c r="H1021" s="132">
        <v>1</v>
      </c>
      <c r="I1021" s="133"/>
      <c r="J1021" s="133"/>
      <c r="K1021" s="133">
        <f t="shared" si="429"/>
        <v>0</v>
      </c>
      <c r="L1021" s="130" t="s">
        <v>1</v>
      </c>
      <c r="M1021" s="26"/>
      <c r="N1021" s="134" t="s">
        <v>1</v>
      </c>
      <c r="O1021" s="135" t="s">
        <v>39</v>
      </c>
      <c r="P1021" s="136">
        <f t="shared" si="430"/>
        <v>0</v>
      </c>
      <c r="Q1021" s="136">
        <f t="shared" si="431"/>
        <v>0</v>
      </c>
      <c r="R1021" s="136">
        <f t="shared" si="432"/>
        <v>0</v>
      </c>
      <c r="S1021" s="137">
        <v>0</v>
      </c>
      <c r="T1021" s="137">
        <f t="shared" si="433"/>
        <v>0</v>
      </c>
      <c r="U1021" s="137">
        <v>0</v>
      </c>
      <c r="V1021" s="137">
        <f t="shared" si="434"/>
        <v>0</v>
      </c>
      <c r="W1021" s="137">
        <v>0</v>
      </c>
      <c r="X1021" s="137">
        <f t="shared" si="435"/>
        <v>0</v>
      </c>
      <c r="Y1021" s="138" t="s">
        <v>1</v>
      </c>
      <c r="AR1021" s="139" t="s">
        <v>187</v>
      </c>
      <c r="AT1021" s="139" t="s">
        <v>147</v>
      </c>
      <c r="AU1021" s="139" t="s">
        <v>84</v>
      </c>
      <c r="AY1021" s="14" t="s">
        <v>145</v>
      </c>
      <c r="BE1021" s="140">
        <f t="shared" si="436"/>
        <v>0</v>
      </c>
      <c r="BF1021" s="140">
        <f t="shared" si="437"/>
        <v>0</v>
      </c>
      <c r="BG1021" s="140">
        <f t="shared" si="438"/>
        <v>0</v>
      </c>
      <c r="BH1021" s="140">
        <f t="shared" si="439"/>
        <v>0</v>
      </c>
      <c r="BI1021" s="140">
        <f t="shared" si="440"/>
        <v>0</v>
      </c>
      <c r="BJ1021" s="14" t="s">
        <v>84</v>
      </c>
      <c r="BK1021" s="140">
        <f t="shared" si="441"/>
        <v>0</v>
      </c>
      <c r="BL1021" s="14" t="s">
        <v>187</v>
      </c>
      <c r="BM1021" s="139" t="s">
        <v>203</v>
      </c>
    </row>
    <row r="1022" spans="2:65" s="1" customFormat="1" ht="16.5" customHeight="1">
      <c r="B1022" s="127"/>
      <c r="C1022" s="128"/>
      <c r="D1022" s="166" t="s">
        <v>1360</v>
      </c>
      <c r="E1022" s="129"/>
      <c r="F1022" s="158" t="s">
        <v>1493</v>
      </c>
      <c r="G1022" s="159" t="s">
        <v>343</v>
      </c>
      <c r="H1022" s="132">
        <v>1</v>
      </c>
      <c r="I1022" s="133"/>
      <c r="J1022" s="133"/>
      <c r="K1022" s="133">
        <f t="shared" si="429"/>
        <v>0</v>
      </c>
      <c r="L1022" s="130" t="s">
        <v>1</v>
      </c>
      <c r="M1022" s="26"/>
      <c r="N1022" s="134" t="s">
        <v>1</v>
      </c>
      <c r="O1022" s="135" t="s">
        <v>39</v>
      </c>
      <c r="P1022" s="136">
        <f t="shared" si="430"/>
        <v>0</v>
      </c>
      <c r="Q1022" s="136">
        <f t="shared" si="431"/>
        <v>0</v>
      </c>
      <c r="R1022" s="136">
        <f t="shared" si="432"/>
        <v>0</v>
      </c>
      <c r="S1022" s="137">
        <v>0</v>
      </c>
      <c r="T1022" s="137">
        <f t="shared" si="433"/>
        <v>0</v>
      </c>
      <c r="U1022" s="137">
        <v>0</v>
      </c>
      <c r="V1022" s="137">
        <f t="shared" si="434"/>
        <v>0</v>
      </c>
      <c r="W1022" s="137">
        <v>0</v>
      </c>
      <c r="X1022" s="137">
        <f t="shared" si="435"/>
        <v>0</v>
      </c>
      <c r="Y1022" s="138" t="s">
        <v>1</v>
      </c>
      <c r="AR1022" s="139" t="s">
        <v>187</v>
      </c>
      <c r="AT1022" s="139" t="s">
        <v>147</v>
      </c>
      <c r="AU1022" s="139" t="s">
        <v>84</v>
      </c>
      <c r="AY1022" s="14" t="s">
        <v>145</v>
      </c>
      <c r="BE1022" s="140">
        <f t="shared" si="436"/>
        <v>0</v>
      </c>
      <c r="BF1022" s="140">
        <f t="shared" si="437"/>
        <v>0</v>
      </c>
      <c r="BG1022" s="140">
        <f t="shared" si="438"/>
        <v>0</v>
      </c>
      <c r="BH1022" s="140">
        <f t="shared" si="439"/>
        <v>0</v>
      </c>
      <c r="BI1022" s="140">
        <f t="shared" si="440"/>
        <v>0</v>
      </c>
      <c r="BJ1022" s="14" t="s">
        <v>84</v>
      </c>
      <c r="BK1022" s="140">
        <f t="shared" si="441"/>
        <v>0</v>
      </c>
      <c r="BL1022" s="14" t="s">
        <v>187</v>
      </c>
      <c r="BM1022" s="139" t="s">
        <v>203</v>
      </c>
    </row>
    <row r="1023" spans="2:65" s="1" customFormat="1" ht="24">
      <c r="B1023" s="127"/>
      <c r="C1023" s="128"/>
      <c r="D1023" s="166" t="s">
        <v>1360</v>
      </c>
      <c r="E1023" s="129"/>
      <c r="F1023" s="158" t="s">
        <v>1513</v>
      </c>
      <c r="G1023" s="159" t="s">
        <v>343</v>
      </c>
      <c r="H1023" s="132">
        <v>10</v>
      </c>
      <c r="I1023" s="133"/>
      <c r="J1023" s="133"/>
      <c r="K1023" s="133">
        <f t="shared" si="429"/>
        <v>0</v>
      </c>
      <c r="L1023" s="130" t="s">
        <v>1</v>
      </c>
      <c r="M1023" s="26"/>
      <c r="N1023" s="134" t="s">
        <v>1</v>
      </c>
      <c r="O1023" s="135" t="s">
        <v>39</v>
      </c>
      <c r="P1023" s="136">
        <f t="shared" si="430"/>
        <v>0</v>
      </c>
      <c r="Q1023" s="136">
        <f t="shared" si="431"/>
        <v>0</v>
      </c>
      <c r="R1023" s="136">
        <f t="shared" si="432"/>
        <v>0</v>
      </c>
      <c r="S1023" s="137">
        <v>0</v>
      </c>
      <c r="T1023" s="137">
        <f t="shared" si="433"/>
        <v>0</v>
      </c>
      <c r="U1023" s="137">
        <v>0</v>
      </c>
      <c r="V1023" s="137">
        <f t="shared" si="434"/>
        <v>0</v>
      </c>
      <c r="W1023" s="137">
        <v>0</v>
      </c>
      <c r="X1023" s="137">
        <f t="shared" si="435"/>
        <v>0</v>
      </c>
      <c r="Y1023" s="138" t="s">
        <v>1</v>
      </c>
      <c r="AR1023" s="139" t="s">
        <v>187</v>
      </c>
      <c r="AT1023" s="139" t="s">
        <v>147</v>
      </c>
      <c r="AU1023" s="139" t="s">
        <v>84</v>
      </c>
      <c r="AY1023" s="14" t="s">
        <v>145</v>
      </c>
      <c r="BE1023" s="140">
        <f t="shared" si="436"/>
        <v>0</v>
      </c>
      <c r="BF1023" s="140">
        <f t="shared" si="437"/>
        <v>0</v>
      </c>
      <c r="BG1023" s="140">
        <f t="shared" si="438"/>
        <v>0</v>
      </c>
      <c r="BH1023" s="140">
        <f t="shared" si="439"/>
        <v>0</v>
      </c>
      <c r="BI1023" s="140">
        <f t="shared" si="440"/>
        <v>0</v>
      </c>
      <c r="BJ1023" s="14" t="s">
        <v>84</v>
      </c>
      <c r="BK1023" s="140">
        <f t="shared" si="441"/>
        <v>0</v>
      </c>
      <c r="BL1023" s="14" t="s">
        <v>187</v>
      </c>
      <c r="BM1023" s="139" t="s">
        <v>203</v>
      </c>
    </row>
    <row r="1024" spans="2:65" s="1" customFormat="1" ht="24">
      <c r="B1024" s="127"/>
      <c r="C1024" s="128"/>
      <c r="D1024" s="166" t="s">
        <v>1360</v>
      </c>
      <c r="E1024" s="129"/>
      <c r="F1024" s="158" t="s">
        <v>1376</v>
      </c>
      <c r="G1024" s="159" t="s">
        <v>343</v>
      </c>
      <c r="H1024" s="132">
        <v>20</v>
      </c>
      <c r="I1024" s="133"/>
      <c r="J1024" s="133"/>
      <c r="K1024" s="133">
        <f t="shared" si="429"/>
        <v>0</v>
      </c>
      <c r="L1024" s="130" t="s">
        <v>1</v>
      </c>
      <c r="M1024" s="26"/>
      <c r="N1024" s="134" t="s">
        <v>1</v>
      </c>
      <c r="O1024" s="135" t="s">
        <v>39</v>
      </c>
      <c r="P1024" s="136">
        <f t="shared" si="430"/>
        <v>0</v>
      </c>
      <c r="Q1024" s="136">
        <f t="shared" si="431"/>
        <v>0</v>
      </c>
      <c r="R1024" s="136">
        <f t="shared" si="432"/>
        <v>0</v>
      </c>
      <c r="S1024" s="137">
        <v>0</v>
      </c>
      <c r="T1024" s="137">
        <f t="shared" si="433"/>
        <v>0</v>
      </c>
      <c r="U1024" s="137">
        <v>0</v>
      </c>
      <c r="V1024" s="137">
        <f t="shared" si="434"/>
        <v>0</v>
      </c>
      <c r="W1024" s="137">
        <v>0</v>
      </c>
      <c r="X1024" s="137">
        <f t="shared" si="435"/>
        <v>0</v>
      </c>
      <c r="Y1024" s="138" t="s">
        <v>1</v>
      </c>
      <c r="AR1024" s="139" t="s">
        <v>187</v>
      </c>
      <c r="AT1024" s="139" t="s">
        <v>147</v>
      </c>
      <c r="AU1024" s="139" t="s">
        <v>84</v>
      </c>
      <c r="AY1024" s="14" t="s">
        <v>145</v>
      </c>
      <c r="BE1024" s="140">
        <f t="shared" si="436"/>
        <v>0</v>
      </c>
      <c r="BF1024" s="140">
        <f t="shared" si="437"/>
        <v>0</v>
      </c>
      <c r="BG1024" s="140">
        <f t="shared" si="438"/>
        <v>0</v>
      </c>
      <c r="BH1024" s="140">
        <f t="shared" si="439"/>
        <v>0</v>
      </c>
      <c r="BI1024" s="140">
        <f t="shared" si="440"/>
        <v>0</v>
      </c>
      <c r="BJ1024" s="14" t="s">
        <v>84</v>
      </c>
      <c r="BK1024" s="140">
        <f t="shared" si="441"/>
        <v>0</v>
      </c>
      <c r="BL1024" s="14" t="s">
        <v>187</v>
      </c>
      <c r="BM1024" s="139" t="s">
        <v>203</v>
      </c>
    </row>
    <row r="1025" spans="2:65" s="1" customFormat="1" ht="24">
      <c r="B1025" s="127"/>
      <c r="C1025" s="128"/>
      <c r="D1025" s="166" t="s">
        <v>1360</v>
      </c>
      <c r="E1025" s="129"/>
      <c r="F1025" s="158" t="s">
        <v>1502</v>
      </c>
      <c r="G1025" s="159" t="s">
        <v>458</v>
      </c>
      <c r="H1025" s="132">
        <v>305</v>
      </c>
      <c r="I1025" s="133"/>
      <c r="J1025" s="133"/>
      <c r="K1025" s="133">
        <f t="shared" si="429"/>
        <v>0</v>
      </c>
      <c r="L1025" s="130" t="s">
        <v>1</v>
      </c>
      <c r="M1025" s="26"/>
      <c r="N1025" s="134" t="s">
        <v>1</v>
      </c>
      <c r="O1025" s="135" t="s">
        <v>39</v>
      </c>
      <c r="P1025" s="136">
        <f t="shared" si="430"/>
        <v>0</v>
      </c>
      <c r="Q1025" s="136">
        <f t="shared" si="431"/>
        <v>0</v>
      </c>
      <c r="R1025" s="136">
        <f t="shared" si="432"/>
        <v>0</v>
      </c>
      <c r="S1025" s="137">
        <v>0</v>
      </c>
      <c r="T1025" s="137">
        <f t="shared" si="433"/>
        <v>0</v>
      </c>
      <c r="U1025" s="137">
        <v>0</v>
      </c>
      <c r="V1025" s="137">
        <f t="shared" si="434"/>
        <v>0</v>
      </c>
      <c r="W1025" s="137">
        <v>0</v>
      </c>
      <c r="X1025" s="137">
        <f t="shared" si="435"/>
        <v>0</v>
      </c>
      <c r="Y1025" s="138" t="s">
        <v>1</v>
      </c>
      <c r="AR1025" s="139" t="s">
        <v>187</v>
      </c>
      <c r="AT1025" s="139" t="s">
        <v>147</v>
      </c>
      <c r="AU1025" s="139" t="s">
        <v>84</v>
      </c>
      <c r="AY1025" s="14" t="s">
        <v>145</v>
      </c>
      <c r="BE1025" s="140">
        <f t="shared" si="436"/>
        <v>0</v>
      </c>
      <c r="BF1025" s="140">
        <f t="shared" si="437"/>
        <v>0</v>
      </c>
      <c r="BG1025" s="140">
        <f t="shared" si="438"/>
        <v>0</v>
      </c>
      <c r="BH1025" s="140">
        <f t="shared" si="439"/>
        <v>0</v>
      </c>
      <c r="BI1025" s="140">
        <f t="shared" si="440"/>
        <v>0</v>
      </c>
      <c r="BJ1025" s="14" t="s">
        <v>84</v>
      </c>
      <c r="BK1025" s="140">
        <f t="shared" si="441"/>
        <v>0</v>
      </c>
      <c r="BL1025" s="14" t="s">
        <v>187</v>
      </c>
      <c r="BM1025" s="139" t="s">
        <v>203</v>
      </c>
    </row>
    <row r="1026" spans="2:65" s="1" customFormat="1" ht="15.75" customHeight="1">
      <c r="B1026" s="127"/>
      <c r="C1026" s="128"/>
      <c r="D1026" s="166" t="s">
        <v>1360</v>
      </c>
      <c r="E1026" s="129"/>
      <c r="F1026" s="158" t="s">
        <v>1503</v>
      </c>
      <c r="G1026" s="159" t="s">
        <v>343</v>
      </c>
      <c r="H1026" s="132">
        <v>6</v>
      </c>
      <c r="I1026" s="133"/>
      <c r="J1026" s="133"/>
      <c r="K1026" s="133">
        <f t="shared" si="429"/>
        <v>0</v>
      </c>
      <c r="L1026" s="130" t="s">
        <v>1</v>
      </c>
      <c r="M1026" s="26"/>
      <c r="N1026" s="134" t="s">
        <v>1</v>
      </c>
      <c r="O1026" s="135" t="s">
        <v>39</v>
      </c>
      <c r="P1026" s="136">
        <f t="shared" si="430"/>
        <v>0</v>
      </c>
      <c r="Q1026" s="136">
        <f t="shared" si="431"/>
        <v>0</v>
      </c>
      <c r="R1026" s="136">
        <f t="shared" si="432"/>
        <v>0</v>
      </c>
      <c r="S1026" s="137">
        <v>0</v>
      </c>
      <c r="T1026" s="137">
        <f t="shared" si="433"/>
        <v>0</v>
      </c>
      <c r="U1026" s="137">
        <v>0</v>
      </c>
      <c r="V1026" s="137">
        <f t="shared" si="434"/>
        <v>0</v>
      </c>
      <c r="W1026" s="137">
        <v>0</v>
      </c>
      <c r="X1026" s="137">
        <f t="shared" si="435"/>
        <v>0</v>
      </c>
      <c r="Y1026" s="138" t="s">
        <v>1</v>
      </c>
      <c r="AR1026" s="139" t="s">
        <v>187</v>
      </c>
      <c r="AT1026" s="139" t="s">
        <v>147</v>
      </c>
      <c r="AU1026" s="139" t="s">
        <v>84</v>
      </c>
      <c r="AY1026" s="14" t="s">
        <v>145</v>
      </c>
      <c r="BE1026" s="140">
        <f t="shared" si="436"/>
        <v>0</v>
      </c>
      <c r="BF1026" s="140">
        <f t="shared" si="437"/>
        <v>0</v>
      </c>
      <c r="BG1026" s="140">
        <f t="shared" si="438"/>
        <v>0</v>
      </c>
      <c r="BH1026" s="140">
        <f t="shared" si="439"/>
        <v>0</v>
      </c>
      <c r="BI1026" s="140">
        <f t="shared" si="440"/>
        <v>0</v>
      </c>
      <c r="BJ1026" s="14" t="s">
        <v>84</v>
      </c>
      <c r="BK1026" s="140">
        <f t="shared" si="441"/>
        <v>0</v>
      </c>
      <c r="BL1026" s="14" t="s">
        <v>187</v>
      </c>
      <c r="BM1026" s="139" t="s">
        <v>203</v>
      </c>
    </row>
    <row r="1027" spans="2:65" s="1" customFormat="1" ht="16.5" customHeight="1">
      <c r="B1027" s="127"/>
      <c r="C1027" s="128"/>
      <c r="D1027" s="166" t="s">
        <v>1360</v>
      </c>
      <c r="E1027" s="129"/>
      <c r="F1027" s="158" t="s">
        <v>1504</v>
      </c>
      <c r="G1027" s="159" t="s">
        <v>343</v>
      </c>
      <c r="H1027" s="132">
        <v>5</v>
      </c>
      <c r="I1027" s="133"/>
      <c r="J1027" s="133"/>
      <c r="K1027" s="133">
        <f t="shared" si="429"/>
        <v>0</v>
      </c>
      <c r="L1027" s="130" t="s">
        <v>1</v>
      </c>
      <c r="M1027" s="26"/>
      <c r="N1027" s="134" t="s">
        <v>1</v>
      </c>
      <c r="O1027" s="135" t="s">
        <v>39</v>
      </c>
      <c r="P1027" s="136">
        <f t="shared" si="430"/>
        <v>0</v>
      </c>
      <c r="Q1027" s="136">
        <f t="shared" si="431"/>
        <v>0</v>
      </c>
      <c r="R1027" s="136">
        <f t="shared" si="432"/>
        <v>0</v>
      </c>
      <c r="S1027" s="137">
        <v>0</v>
      </c>
      <c r="T1027" s="137">
        <f t="shared" si="433"/>
        <v>0</v>
      </c>
      <c r="U1027" s="137">
        <v>0</v>
      </c>
      <c r="V1027" s="137">
        <f t="shared" si="434"/>
        <v>0</v>
      </c>
      <c r="W1027" s="137">
        <v>0</v>
      </c>
      <c r="X1027" s="137">
        <f t="shared" si="435"/>
        <v>0</v>
      </c>
      <c r="Y1027" s="138" t="s">
        <v>1</v>
      </c>
      <c r="AR1027" s="139" t="s">
        <v>187</v>
      </c>
      <c r="AT1027" s="139" t="s">
        <v>147</v>
      </c>
      <c r="AU1027" s="139" t="s">
        <v>84</v>
      </c>
      <c r="AY1027" s="14" t="s">
        <v>145</v>
      </c>
      <c r="BE1027" s="140">
        <f t="shared" si="436"/>
        <v>0</v>
      </c>
      <c r="BF1027" s="140">
        <f t="shared" si="437"/>
        <v>0</v>
      </c>
      <c r="BG1027" s="140">
        <f t="shared" si="438"/>
        <v>0</v>
      </c>
      <c r="BH1027" s="140">
        <f t="shared" si="439"/>
        <v>0</v>
      </c>
      <c r="BI1027" s="140">
        <f t="shared" si="440"/>
        <v>0</v>
      </c>
      <c r="BJ1027" s="14" t="s">
        <v>84</v>
      </c>
      <c r="BK1027" s="140">
        <f t="shared" si="441"/>
        <v>0</v>
      </c>
      <c r="BL1027" s="14" t="s">
        <v>187</v>
      </c>
      <c r="BM1027" s="139" t="s">
        <v>203</v>
      </c>
    </row>
    <row r="1028" spans="2:65" s="1" customFormat="1" ht="15.75" customHeight="1">
      <c r="B1028" s="127"/>
      <c r="C1028" s="128"/>
      <c r="D1028" s="166" t="s">
        <v>1360</v>
      </c>
      <c r="E1028" s="129"/>
      <c r="F1028" s="158" t="s">
        <v>1505</v>
      </c>
      <c r="G1028" s="159" t="s">
        <v>343</v>
      </c>
      <c r="H1028" s="132">
        <v>12</v>
      </c>
      <c r="I1028" s="133"/>
      <c r="J1028" s="133"/>
      <c r="K1028" s="133">
        <f t="shared" si="429"/>
        <v>0</v>
      </c>
      <c r="L1028" s="130" t="s">
        <v>1</v>
      </c>
      <c r="M1028" s="26"/>
      <c r="N1028" s="134" t="s">
        <v>1</v>
      </c>
      <c r="O1028" s="135" t="s">
        <v>39</v>
      </c>
      <c r="P1028" s="136">
        <f t="shared" si="430"/>
        <v>0</v>
      </c>
      <c r="Q1028" s="136">
        <f t="shared" si="431"/>
        <v>0</v>
      </c>
      <c r="R1028" s="136">
        <f t="shared" si="432"/>
        <v>0</v>
      </c>
      <c r="S1028" s="137">
        <v>0</v>
      </c>
      <c r="T1028" s="137">
        <f t="shared" si="433"/>
        <v>0</v>
      </c>
      <c r="U1028" s="137">
        <v>0</v>
      </c>
      <c r="V1028" s="137">
        <f t="shared" si="434"/>
        <v>0</v>
      </c>
      <c r="W1028" s="137">
        <v>0</v>
      </c>
      <c r="X1028" s="137">
        <f t="shared" si="435"/>
        <v>0</v>
      </c>
      <c r="Y1028" s="138" t="s">
        <v>1</v>
      </c>
      <c r="AR1028" s="139" t="s">
        <v>187</v>
      </c>
      <c r="AT1028" s="139" t="s">
        <v>147</v>
      </c>
      <c r="AU1028" s="139" t="s">
        <v>84</v>
      </c>
      <c r="AY1028" s="14" t="s">
        <v>145</v>
      </c>
      <c r="BE1028" s="140">
        <f t="shared" si="436"/>
        <v>0</v>
      </c>
      <c r="BF1028" s="140">
        <f t="shared" si="437"/>
        <v>0</v>
      </c>
      <c r="BG1028" s="140">
        <f t="shared" si="438"/>
        <v>0</v>
      </c>
      <c r="BH1028" s="140">
        <f t="shared" si="439"/>
        <v>0</v>
      </c>
      <c r="BI1028" s="140">
        <f t="shared" si="440"/>
        <v>0</v>
      </c>
      <c r="BJ1028" s="14" t="s">
        <v>84</v>
      </c>
      <c r="BK1028" s="140">
        <f t="shared" si="441"/>
        <v>0</v>
      </c>
      <c r="BL1028" s="14" t="s">
        <v>187</v>
      </c>
      <c r="BM1028" s="139" t="s">
        <v>203</v>
      </c>
    </row>
    <row r="1029" spans="2:65" s="1" customFormat="1" ht="24">
      <c r="B1029" s="127"/>
      <c r="C1029" s="128"/>
      <c r="D1029" s="166" t="s">
        <v>1360</v>
      </c>
      <c r="E1029" s="129"/>
      <c r="F1029" s="158" t="s">
        <v>1376</v>
      </c>
      <c r="G1029" s="159" t="s">
        <v>343</v>
      </c>
      <c r="H1029" s="132">
        <v>23</v>
      </c>
      <c r="I1029" s="133"/>
      <c r="J1029" s="133"/>
      <c r="K1029" s="133">
        <f t="shared" si="429"/>
        <v>0</v>
      </c>
      <c r="L1029" s="130" t="s">
        <v>1</v>
      </c>
      <c r="M1029" s="26"/>
      <c r="N1029" s="134" t="s">
        <v>1</v>
      </c>
      <c r="O1029" s="135" t="s">
        <v>39</v>
      </c>
      <c r="P1029" s="136">
        <f t="shared" si="430"/>
        <v>0</v>
      </c>
      <c r="Q1029" s="136">
        <f t="shared" si="431"/>
        <v>0</v>
      </c>
      <c r="R1029" s="136">
        <f t="shared" si="432"/>
        <v>0</v>
      </c>
      <c r="S1029" s="137">
        <v>0</v>
      </c>
      <c r="T1029" s="137">
        <f t="shared" si="433"/>
        <v>0</v>
      </c>
      <c r="U1029" s="137">
        <v>0</v>
      </c>
      <c r="V1029" s="137">
        <f t="shared" si="434"/>
        <v>0</v>
      </c>
      <c r="W1029" s="137">
        <v>0</v>
      </c>
      <c r="X1029" s="137">
        <f t="shared" si="435"/>
        <v>0</v>
      </c>
      <c r="Y1029" s="138" t="s">
        <v>1</v>
      </c>
      <c r="AR1029" s="139" t="s">
        <v>187</v>
      </c>
      <c r="AT1029" s="139" t="s">
        <v>147</v>
      </c>
      <c r="AU1029" s="139" t="s">
        <v>84</v>
      </c>
      <c r="AY1029" s="14" t="s">
        <v>145</v>
      </c>
      <c r="BE1029" s="140">
        <f t="shared" si="436"/>
        <v>0</v>
      </c>
      <c r="BF1029" s="140">
        <f t="shared" si="437"/>
        <v>0</v>
      </c>
      <c r="BG1029" s="140">
        <f t="shared" si="438"/>
        <v>0</v>
      </c>
      <c r="BH1029" s="140">
        <f t="shared" si="439"/>
        <v>0</v>
      </c>
      <c r="BI1029" s="140">
        <f t="shared" si="440"/>
        <v>0</v>
      </c>
      <c r="BJ1029" s="14" t="s">
        <v>84</v>
      </c>
      <c r="BK1029" s="140">
        <f t="shared" si="441"/>
        <v>0</v>
      </c>
      <c r="BL1029" s="14" t="s">
        <v>187</v>
      </c>
      <c r="BM1029" s="139" t="s">
        <v>203</v>
      </c>
    </row>
    <row r="1030" spans="2:65" s="1" customFormat="1" ht="16.5" customHeight="1">
      <c r="B1030" s="127"/>
      <c r="C1030" s="128"/>
      <c r="D1030" s="166" t="s">
        <v>1360</v>
      </c>
      <c r="E1030" s="129"/>
      <c r="F1030" s="158" t="s">
        <v>1506</v>
      </c>
      <c r="G1030" s="159" t="s">
        <v>343</v>
      </c>
      <c r="H1030" s="132">
        <v>5</v>
      </c>
      <c r="I1030" s="133"/>
      <c r="J1030" s="133"/>
      <c r="K1030" s="133">
        <f t="shared" si="429"/>
        <v>0</v>
      </c>
      <c r="L1030" s="130" t="s">
        <v>1</v>
      </c>
      <c r="M1030" s="26"/>
      <c r="N1030" s="134" t="s">
        <v>1</v>
      </c>
      <c r="O1030" s="135" t="s">
        <v>39</v>
      </c>
      <c r="P1030" s="136">
        <f t="shared" si="430"/>
        <v>0</v>
      </c>
      <c r="Q1030" s="136">
        <f t="shared" si="431"/>
        <v>0</v>
      </c>
      <c r="R1030" s="136">
        <f t="shared" si="432"/>
        <v>0</v>
      </c>
      <c r="S1030" s="137">
        <v>0</v>
      </c>
      <c r="T1030" s="137">
        <f t="shared" si="433"/>
        <v>0</v>
      </c>
      <c r="U1030" s="137">
        <v>0</v>
      </c>
      <c r="V1030" s="137">
        <f t="shared" si="434"/>
        <v>0</v>
      </c>
      <c r="W1030" s="137">
        <v>0</v>
      </c>
      <c r="X1030" s="137">
        <f t="shared" si="435"/>
        <v>0</v>
      </c>
      <c r="Y1030" s="138" t="s">
        <v>1</v>
      </c>
      <c r="AR1030" s="139" t="s">
        <v>187</v>
      </c>
      <c r="AT1030" s="139" t="s">
        <v>147</v>
      </c>
      <c r="AU1030" s="139" t="s">
        <v>84</v>
      </c>
      <c r="AY1030" s="14" t="s">
        <v>145</v>
      </c>
      <c r="BE1030" s="140">
        <f t="shared" si="436"/>
        <v>0</v>
      </c>
      <c r="BF1030" s="140">
        <f t="shared" si="437"/>
        <v>0</v>
      </c>
      <c r="BG1030" s="140">
        <f t="shared" si="438"/>
        <v>0</v>
      </c>
      <c r="BH1030" s="140">
        <f t="shared" si="439"/>
        <v>0</v>
      </c>
      <c r="BI1030" s="140">
        <f t="shared" si="440"/>
        <v>0</v>
      </c>
      <c r="BJ1030" s="14" t="s">
        <v>84</v>
      </c>
      <c r="BK1030" s="140">
        <f t="shared" si="441"/>
        <v>0</v>
      </c>
      <c r="BL1030" s="14" t="s">
        <v>187</v>
      </c>
      <c r="BM1030" s="139" t="s">
        <v>203</v>
      </c>
    </row>
    <row r="1031" spans="2:65" s="1" customFormat="1" ht="24">
      <c r="B1031" s="127"/>
      <c r="C1031" s="128"/>
      <c r="D1031" s="166" t="s">
        <v>1360</v>
      </c>
      <c r="E1031" s="129"/>
      <c r="F1031" s="158" t="s">
        <v>1507</v>
      </c>
      <c r="G1031" s="159" t="s">
        <v>343</v>
      </c>
      <c r="H1031" s="132">
        <v>1</v>
      </c>
      <c r="I1031" s="133"/>
      <c r="J1031" s="133"/>
      <c r="K1031" s="133">
        <f t="shared" si="429"/>
        <v>0</v>
      </c>
      <c r="L1031" s="130" t="s">
        <v>1</v>
      </c>
      <c r="M1031" s="26"/>
      <c r="N1031" s="134" t="s">
        <v>1</v>
      </c>
      <c r="O1031" s="135" t="s">
        <v>39</v>
      </c>
      <c r="P1031" s="136">
        <f t="shared" si="430"/>
        <v>0</v>
      </c>
      <c r="Q1031" s="136">
        <f t="shared" si="431"/>
        <v>0</v>
      </c>
      <c r="R1031" s="136">
        <f t="shared" si="432"/>
        <v>0</v>
      </c>
      <c r="S1031" s="137">
        <v>0</v>
      </c>
      <c r="T1031" s="137">
        <f t="shared" si="433"/>
        <v>0</v>
      </c>
      <c r="U1031" s="137">
        <v>0</v>
      </c>
      <c r="V1031" s="137">
        <f t="shared" si="434"/>
        <v>0</v>
      </c>
      <c r="W1031" s="137">
        <v>0</v>
      </c>
      <c r="X1031" s="137">
        <f t="shared" si="435"/>
        <v>0</v>
      </c>
      <c r="Y1031" s="138" t="s">
        <v>1</v>
      </c>
      <c r="AR1031" s="139" t="s">
        <v>187</v>
      </c>
      <c r="AT1031" s="139" t="s">
        <v>147</v>
      </c>
      <c r="AU1031" s="139" t="s">
        <v>84</v>
      </c>
      <c r="AY1031" s="14" t="s">
        <v>145</v>
      </c>
      <c r="BE1031" s="140">
        <f t="shared" si="436"/>
        <v>0</v>
      </c>
      <c r="BF1031" s="140">
        <f t="shared" si="437"/>
        <v>0</v>
      </c>
      <c r="BG1031" s="140">
        <f t="shared" si="438"/>
        <v>0</v>
      </c>
      <c r="BH1031" s="140">
        <f t="shared" si="439"/>
        <v>0</v>
      </c>
      <c r="BI1031" s="140">
        <f t="shared" si="440"/>
        <v>0</v>
      </c>
      <c r="BJ1031" s="14" t="s">
        <v>84</v>
      </c>
      <c r="BK1031" s="140">
        <f t="shared" si="441"/>
        <v>0</v>
      </c>
      <c r="BL1031" s="14" t="s">
        <v>187</v>
      </c>
      <c r="BM1031" s="139" t="s">
        <v>203</v>
      </c>
    </row>
    <row r="1032" spans="2:65" s="1" customFormat="1" ht="12">
      <c r="B1032" s="127"/>
      <c r="C1032" s="128"/>
      <c r="D1032" s="166" t="s">
        <v>1360</v>
      </c>
      <c r="E1032" s="129"/>
      <c r="F1032" s="158" t="s">
        <v>1508</v>
      </c>
      <c r="G1032" s="159" t="s">
        <v>343</v>
      </c>
      <c r="H1032" s="132">
        <v>2</v>
      </c>
      <c r="I1032" s="133"/>
      <c r="J1032" s="133"/>
      <c r="K1032" s="133">
        <f t="shared" si="429"/>
        <v>0</v>
      </c>
      <c r="L1032" s="130" t="s">
        <v>1</v>
      </c>
      <c r="M1032" s="26"/>
      <c r="N1032" s="134" t="s">
        <v>1</v>
      </c>
      <c r="O1032" s="135" t="s">
        <v>39</v>
      </c>
      <c r="P1032" s="136">
        <f t="shared" si="430"/>
        <v>0</v>
      </c>
      <c r="Q1032" s="136">
        <f t="shared" si="431"/>
        <v>0</v>
      </c>
      <c r="R1032" s="136">
        <f t="shared" si="432"/>
        <v>0</v>
      </c>
      <c r="S1032" s="137">
        <v>0</v>
      </c>
      <c r="T1032" s="137">
        <f t="shared" si="433"/>
        <v>0</v>
      </c>
      <c r="U1032" s="137">
        <v>0</v>
      </c>
      <c r="V1032" s="137">
        <f t="shared" si="434"/>
        <v>0</v>
      </c>
      <c r="W1032" s="137">
        <v>0</v>
      </c>
      <c r="X1032" s="137">
        <f t="shared" si="435"/>
        <v>0</v>
      </c>
      <c r="Y1032" s="138" t="s">
        <v>1</v>
      </c>
      <c r="AR1032" s="139" t="s">
        <v>187</v>
      </c>
      <c r="AT1032" s="139" t="s">
        <v>147</v>
      </c>
      <c r="AU1032" s="139" t="s">
        <v>84</v>
      </c>
      <c r="AY1032" s="14" t="s">
        <v>145</v>
      </c>
      <c r="BE1032" s="140">
        <f t="shared" si="436"/>
        <v>0</v>
      </c>
      <c r="BF1032" s="140">
        <f t="shared" si="437"/>
        <v>0</v>
      </c>
      <c r="BG1032" s="140">
        <f t="shared" si="438"/>
        <v>0</v>
      </c>
      <c r="BH1032" s="140">
        <f t="shared" si="439"/>
        <v>0</v>
      </c>
      <c r="BI1032" s="140">
        <f t="shared" si="440"/>
        <v>0</v>
      </c>
      <c r="BJ1032" s="14" t="s">
        <v>84</v>
      </c>
      <c r="BK1032" s="140">
        <f t="shared" si="441"/>
        <v>0</v>
      </c>
      <c r="BL1032" s="14" t="s">
        <v>187</v>
      </c>
      <c r="BM1032" s="139" t="s">
        <v>203</v>
      </c>
    </row>
    <row r="1033" spans="2:65" s="1" customFormat="1" ht="24">
      <c r="B1033" s="127"/>
      <c r="C1033" s="128"/>
      <c r="D1033" s="166" t="s">
        <v>1360</v>
      </c>
      <c r="E1033" s="129"/>
      <c r="F1033" s="158" t="s">
        <v>1377</v>
      </c>
      <c r="G1033" s="159" t="s">
        <v>458</v>
      </c>
      <c r="H1033" s="132">
        <v>20</v>
      </c>
      <c r="I1033" s="133"/>
      <c r="J1033" s="133"/>
      <c r="K1033" s="133">
        <f t="shared" si="429"/>
        <v>0</v>
      </c>
      <c r="L1033" s="130" t="s">
        <v>1</v>
      </c>
      <c r="M1033" s="26"/>
      <c r="N1033" s="134" t="s">
        <v>1</v>
      </c>
      <c r="O1033" s="135" t="s">
        <v>39</v>
      </c>
      <c r="P1033" s="136">
        <f t="shared" si="430"/>
        <v>0</v>
      </c>
      <c r="Q1033" s="136">
        <f t="shared" si="431"/>
        <v>0</v>
      </c>
      <c r="R1033" s="136">
        <f t="shared" si="432"/>
        <v>0</v>
      </c>
      <c r="S1033" s="137">
        <v>0</v>
      </c>
      <c r="T1033" s="137">
        <f t="shared" si="433"/>
        <v>0</v>
      </c>
      <c r="U1033" s="137">
        <v>0</v>
      </c>
      <c r="V1033" s="137">
        <f t="shared" si="434"/>
        <v>0</v>
      </c>
      <c r="W1033" s="137">
        <v>0</v>
      </c>
      <c r="X1033" s="137">
        <f t="shared" si="435"/>
        <v>0</v>
      </c>
      <c r="Y1033" s="138" t="s">
        <v>1</v>
      </c>
      <c r="AR1033" s="139" t="s">
        <v>187</v>
      </c>
      <c r="AT1033" s="139" t="s">
        <v>147</v>
      </c>
      <c r="AU1033" s="139" t="s">
        <v>84</v>
      </c>
      <c r="AY1033" s="14" t="s">
        <v>145</v>
      </c>
      <c r="BE1033" s="140">
        <f t="shared" si="436"/>
        <v>0</v>
      </c>
      <c r="BF1033" s="140">
        <f t="shared" si="437"/>
        <v>0</v>
      </c>
      <c r="BG1033" s="140">
        <f t="shared" si="438"/>
        <v>0</v>
      </c>
      <c r="BH1033" s="140">
        <f t="shared" si="439"/>
        <v>0</v>
      </c>
      <c r="BI1033" s="140">
        <f t="shared" si="440"/>
        <v>0</v>
      </c>
      <c r="BJ1033" s="14" t="s">
        <v>84</v>
      </c>
      <c r="BK1033" s="140">
        <f t="shared" si="441"/>
        <v>0</v>
      </c>
      <c r="BL1033" s="14" t="s">
        <v>187</v>
      </c>
      <c r="BM1033" s="139" t="s">
        <v>203</v>
      </c>
    </row>
    <row r="1034" spans="2:65" s="1" customFormat="1" ht="24">
      <c r="B1034" s="127"/>
      <c r="C1034" s="128"/>
      <c r="D1034" s="166" t="s">
        <v>1360</v>
      </c>
      <c r="E1034" s="129"/>
      <c r="F1034" s="158" t="s">
        <v>1378</v>
      </c>
      <c r="G1034" s="159" t="s">
        <v>343</v>
      </c>
      <c r="H1034" s="132">
        <v>40</v>
      </c>
      <c r="I1034" s="133"/>
      <c r="J1034" s="133"/>
      <c r="K1034" s="133">
        <f t="shared" si="429"/>
        <v>0</v>
      </c>
      <c r="L1034" s="130" t="s">
        <v>1</v>
      </c>
      <c r="M1034" s="26"/>
      <c r="N1034" s="134" t="s">
        <v>1</v>
      </c>
      <c r="O1034" s="135" t="s">
        <v>39</v>
      </c>
      <c r="P1034" s="136">
        <f t="shared" si="430"/>
        <v>0</v>
      </c>
      <c r="Q1034" s="136">
        <f t="shared" si="431"/>
        <v>0</v>
      </c>
      <c r="R1034" s="136">
        <f t="shared" si="432"/>
        <v>0</v>
      </c>
      <c r="S1034" s="137">
        <v>0</v>
      </c>
      <c r="T1034" s="137">
        <f t="shared" si="433"/>
        <v>0</v>
      </c>
      <c r="U1034" s="137">
        <v>0</v>
      </c>
      <c r="V1034" s="137">
        <f t="shared" si="434"/>
        <v>0</v>
      </c>
      <c r="W1034" s="137">
        <v>0</v>
      </c>
      <c r="X1034" s="137">
        <f t="shared" si="435"/>
        <v>0</v>
      </c>
      <c r="Y1034" s="138" t="s">
        <v>1</v>
      </c>
      <c r="AR1034" s="139" t="s">
        <v>187</v>
      </c>
      <c r="AT1034" s="139" t="s">
        <v>147</v>
      </c>
      <c r="AU1034" s="139" t="s">
        <v>84</v>
      </c>
      <c r="AY1034" s="14" t="s">
        <v>145</v>
      </c>
      <c r="BE1034" s="140">
        <f t="shared" si="436"/>
        <v>0</v>
      </c>
      <c r="BF1034" s="140">
        <f t="shared" si="437"/>
        <v>0</v>
      </c>
      <c r="BG1034" s="140">
        <f t="shared" si="438"/>
        <v>0</v>
      </c>
      <c r="BH1034" s="140">
        <f t="shared" si="439"/>
        <v>0</v>
      </c>
      <c r="BI1034" s="140">
        <f t="shared" si="440"/>
        <v>0</v>
      </c>
      <c r="BJ1034" s="14" t="s">
        <v>84</v>
      </c>
      <c r="BK1034" s="140">
        <f t="shared" si="441"/>
        <v>0</v>
      </c>
      <c r="BL1034" s="14" t="s">
        <v>187</v>
      </c>
      <c r="BM1034" s="139" t="s">
        <v>203</v>
      </c>
    </row>
    <row r="1035" spans="2:65" s="1" customFormat="1" ht="24">
      <c r="B1035" s="127"/>
      <c r="C1035" s="128"/>
      <c r="D1035" s="166" t="s">
        <v>1360</v>
      </c>
      <c r="E1035" s="129"/>
      <c r="F1035" s="158" t="s">
        <v>1379</v>
      </c>
      <c r="G1035" s="159" t="s">
        <v>458</v>
      </c>
      <c r="H1035" s="132">
        <v>40</v>
      </c>
      <c r="I1035" s="133"/>
      <c r="J1035" s="133"/>
      <c r="K1035" s="133">
        <f t="shared" si="429"/>
        <v>0</v>
      </c>
      <c r="L1035" s="130" t="s">
        <v>1</v>
      </c>
      <c r="M1035" s="26"/>
      <c r="N1035" s="134" t="s">
        <v>1</v>
      </c>
      <c r="O1035" s="135" t="s">
        <v>39</v>
      </c>
      <c r="P1035" s="136">
        <f t="shared" si="430"/>
        <v>0</v>
      </c>
      <c r="Q1035" s="136">
        <f t="shared" si="431"/>
        <v>0</v>
      </c>
      <c r="R1035" s="136">
        <f t="shared" si="432"/>
        <v>0</v>
      </c>
      <c r="S1035" s="137">
        <v>0</v>
      </c>
      <c r="T1035" s="137">
        <f t="shared" si="433"/>
        <v>0</v>
      </c>
      <c r="U1035" s="137">
        <v>0</v>
      </c>
      <c r="V1035" s="137">
        <f t="shared" si="434"/>
        <v>0</v>
      </c>
      <c r="W1035" s="137">
        <v>0</v>
      </c>
      <c r="X1035" s="137">
        <f t="shared" si="435"/>
        <v>0</v>
      </c>
      <c r="Y1035" s="138" t="s">
        <v>1</v>
      </c>
      <c r="AR1035" s="139" t="s">
        <v>187</v>
      </c>
      <c r="AT1035" s="139" t="s">
        <v>147</v>
      </c>
      <c r="AU1035" s="139" t="s">
        <v>84</v>
      </c>
      <c r="AY1035" s="14" t="s">
        <v>145</v>
      </c>
      <c r="BE1035" s="140">
        <f t="shared" si="436"/>
        <v>0</v>
      </c>
      <c r="BF1035" s="140">
        <f t="shared" si="437"/>
        <v>0</v>
      </c>
      <c r="BG1035" s="140">
        <f t="shared" si="438"/>
        <v>0</v>
      </c>
      <c r="BH1035" s="140">
        <f t="shared" si="439"/>
        <v>0</v>
      </c>
      <c r="BI1035" s="140">
        <f t="shared" si="440"/>
        <v>0</v>
      </c>
      <c r="BJ1035" s="14" t="s">
        <v>84</v>
      </c>
      <c r="BK1035" s="140">
        <f t="shared" si="441"/>
        <v>0</v>
      </c>
      <c r="BL1035" s="14" t="s">
        <v>187</v>
      </c>
      <c r="BM1035" s="139" t="s">
        <v>203</v>
      </c>
    </row>
    <row r="1036" spans="2:65" s="1" customFormat="1" ht="16.5" customHeight="1">
      <c r="B1036" s="127"/>
      <c r="C1036" s="128"/>
      <c r="D1036" s="166" t="s">
        <v>1360</v>
      </c>
      <c r="E1036" s="129"/>
      <c r="F1036" s="158" t="s">
        <v>1514</v>
      </c>
      <c r="G1036" s="159" t="s">
        <v>343</v>
      </c>
      <c r="H1036" s="132">
        <v>70</v>
      </c>
      <c r="I1036" s="133"/>
      <c r="J1036" s="133"/>
      <c r="K1036" s="133">
        <f t="shared" si="429"/>
        <v>0</v>
      </c>
      <c r="L1036" s="130" t="s">
        <v>1</v>
      </c>
      <c r="M1036" s="26"/>
      <c r="N1036" s="134" t="s">
        <v>1</v>
      </c>
      <c r="O1036" s="135" t="s">
        <v>39</v>
      </c>
      <c r="P1036" s="136">
        <f t="shared" si="430"/>
        <v>0</v>
      </c>
      <c r="Q1036" s="136">
        <f t="shared" si="431"/>
        <v>0</v>
      </c>
      <c r="R1036" s="136">
        <f t="shared" si="432"/>
        <v>0</v>
      </c>
      <c r="S1036" s="137">
        <v>0</v>
      </c>
      <c r="T1036" s="137">
        <f t="shared" si="433"/>
        <v>0</v>
      </c>
      <c r="U1036" s="137">
        <v>0</v>
      </c>
      <c r="V1036" s="137">
        <f t="shared" si="434"/>
        <v>0</v>
      </c>
      <c r="W1036" s="137">
        <v>0</v>
      </c>
      <c r="X1036" s="137">
        <f t="shared" si="435"/>
        <v>0</v>
      </c>
      <c r="Y1036" s="138" t="s">
        <v>1</v>
      </c>
      <c r="AR1036" s="139" t="s">
        <v>187</v>
      </c>
      <c r="AT1036" s="139" t="s">
        <v>147</v>
      </c>
      <c r="AU1036" s="139" t="s">
        <v>84</v>
      </c>
      <c r="AY1036" s="14" t="s">
        <v>145</v>
      </c>
      <c r="BE1036" s="140">
        <f t="shared" si="436"/>
        <v>0</v>
      </c>
      <c r="BF1036" s="140">
        <f t="shared" si="437"/>
        <v>0</v>
      </c>
      <c r="BG1036" s="140">
        <f t="shared" si="438"/>
        <v>0</v>
      </c>
      <c r="BH1036" s="140">
        <f t="shared" si="439"/>
        <v>0</v>
      </c>
      <c r="BI1036" s="140">
        <f t="shared" si="440"/>
        <v>0</v>
      </c>
      <c r="BJ1036" s="14" t="s">
        <v>84</v>
      </c>
      <c r="BK1036" s="140">
        <f t="shared" si="441"/>
        <v>0</v>
      </c>
      <c r="BL1036" s="14" t="s">
        <v>187</v>
      </c>
      <c r="BM1036" s="139" t="s">
        <v>203</v>
      </c>
    </row>
    <row r="1037" spans="2:65" s="1" customFormat="1" ht="15.75" customHeight="1">
      <c r="B1037" s="127"/>
      <c r="C1037" s="128"/>
      <c r="D1037" s="166" t="s">
        <v>1360</v>
      </c>
      <c r="E1037" s="129"/>
      <c r="F1037" s="158" t="s">
        <v>1510</v>
      </c>
      <c r="G1037" s="159" t="s">
        <v>343</v>
      </c>
      <c r="H1037" s="132">
        <v>100</v>
      </c>
      <c r="I1037" s="133"/>
      <c r="J1037" s="133"/>
      <c r="K1037" s="133">
        <f t="shared" si="429"/>
        <v>0</v>
      </c>
      <c r="L1037" s="130" t="s">
        <v>1</v>
      </c>
      <c r="M1037" s="26"/>
      <c r="N1037" s="134" t="s">
        <v>1</v>
      </c>
      <c r="O1037" s="135" t="s">
        <v>39</v>
      </c>
      <c r="P1037" s="136">
        <f t="shared" si="430"/>
        <v>0</v>
      </c>
      <c r="Q1037" s="136">
        <f t="shared" si="431"/>
        <v>0</v>
      </c>
      <c r="R1037" s="136">
        <f t="shared" si="432"/>
        <v>0</v>
      </c>
      <c r="S1037" s="137">
        <v>0</v>
      </c>
      <c r="T1037" s="137">
        <f t="shared" si="433"/>
        <v>0</v>
      </c>
      <c r="U1037" s="137">
        <v>0</v>
      </c>
      <c r="V1037" s="137">
        <f t="shared" si="434"/>
        <v>0</v>
      </c>
      <c r="W1037" s="137">
        <v>0</v>
      </c>
      <c r="X1037" s="137">
        <f t="shared" si="435"/>
        <v>0</v>
      </c>
      <c r="Y1037" s="138" t="s">
        <v>1</v>
      </c>
      <c r="AR1037" s="139" t="s">
        <v>187</v>
      </c>
      <c r="AT1037" s="139" t="s">
        <v>147</v>
      </c>
      <c r="AU1037" s="139" t="s">
        <v>84</v>
      </c>
      <c r="AY1037" s="14" t="s">
        <v>145</v>
      </c>
      <c r="BE1037" s="140">
        <f t="shared" si="436"/>
        <v>0</v>
      </c>
      <c r="BF1037" s="140">
        <f t="shared" si="437"/>
        <v>0</v>
      </c>
      <c r="BG1037" s="140">
        <f t="shared" si="438"/>
        <v>0</v>
      </c>
      <c r="BH1037" s="140">
        <f t="shared" si="439"/>
        <v>0</v>
      </c>
      <c r="BI1037" s="140">
        <f t="shared" si="440"/>
        <v>0</v>
      </c>
      <c r="BJ1037" s="14" t="s">
        <v>84</v>
      </c>
      <c r="BK1037" s="140">
        <f t="shared" si="441"/>
        <v>0</v>
      </c>
      <c r="BL1037" s="14" t="s">
        <v>187</v>
      </c>
      <c r="BM1037" s="139" t="s">
        <v>203</v>
      </c>
    </row>
    <row r="1038" spans="2:65" s="1" customFormat="1" ht="15.75" customHeight="1">
      <c r="B1038" s="127"/>
      <c r="C1038" s="128"/>
      <c r="D1038" s="166" t="s">
        <v>1360</v>
      </c>
      <c r="E1038" s="129"/>
      <c r="F1038" s="158" t="s">
        <v>1162</v>
      </c>
      <c r="G1038" s="159" t="s">
        <v>343</v>
      </c>
      <c r="H1038" s="132">
        <v>80</v>
      </c>
      <c r="I1038" s="133"/>
      <c r="J1038" s="133"/>
      <c r="K1038" s="133">
        <f t="shared" si="429"/>
        <v>0</v>
      </c>
      <c r="L1038" s="130" t="s">
        <v>1</v>
      </c>
      <c r="M1038" s="26"/>
      <c r="N1038" s="134" t="s">
        <v>1</v>
      </c>
      <c r="O1038" s="135" t="s">
        <v>39</v>
      </c>
      <c r="P1038" s="136">
        <f t="shared" si="430"/>
        <v>0</v>
      </c>
      <c r="Q1038" s="136">
        <f t="shared" si="431"/>
        <v>0</v>
      </c>
      <c r="R1038" s="136">
        <f t="shared" si="432"/>
        <v>0</v>
      </c>
      <c r="S1038" s="137">
        <v>0</v>
      </c>
      <c r="T1038" s="137">
        <f t="shared" si="433"/>
        <v>0</v>
      </c>
      <c r="U1038" s="137">
        <v>0</v>
      </c>
      <c r="V1038" s="137">
        <f t="shared" si="434"/>
        <v>0</v>
      </c>
      <c r="W1038" s="137">
        <v>0</v>
      </c>
      <c r="X1038" s="137">
        <f t="shared" si="435"/>
        <v>0</v>
      </c>
      <c r="Y1038" s="138" t="s">
        <v>1</v>
      </c>
      <c r="AR1038" s="139" t="s">
        <v>187</v>
      </c>
      <c r="AT1038" s="139" t="s">
        <v>147</v>
      </c>
      <c r="AU1038" s="139" t="s">
        <v>84</v>
      </c>
      <c r="AY1038" s="14" t="s">
        <v>145</v>
      </c>
      <c r="BE1038" s="140">
        <f t="shared" si="436"/>
        <v>0</v>
      </c>
      <c r="BF1038" s="140">
        <f t="shared" si="437"/>
        <v>0</v>
      </c>
      <c r="BG1038" s="140">
        <f t="shared" si="438"/>
        <v>0</v>
      </c>
      <c r="BH1038" s="140">
        <f t="shared" si="439"/>
        <v>0</v>
      </c>
      <c r="BI1038" s="140">
        <f t="shared" si="440"/>
        <v>0</v>
      </c>
      <c r="BJ1038" s="14" t="s">
        <v>84</v>
      </c>
      <c r="BK1038" s="140">
        <f t="shared" si="441"/>
        <v>0</v>
      </c>
      <c r="BL1038" s="14" t="s">
        <v>187</v>
      </c>
      <c r="BM1038" s="139" t="s">
        <v>203</v>
      </c>
    </row>
    <row r="1039" spans="2:65" s="1" customFormat="1" ht="16.5" customHeight="1">
      <c r="B1039" s="127"/>
      <c r="C1039" s="128"/>
      <c r="D1039" s="166" t="s">
        <v>1360</v>
      </c>
      <c r="E1039" s="129"/>
      <c r="F1039" s="158" t="s">
        <v>1511</v>
      </c>
      <c r="G1039" s="159" t="s">
        <v>458</v>
      </c>
      <c r="H1039" s="132">
        <v>30</v>
      </c>
      <c r="I1039" s="133"/>
      <c r="J1039" s="133"/>
      <c r="K1039" s="133">
        <f t="shared" si="429"/>
        <v>0</v>
      </c>
      <c r="L1039" s="130" t="s">
        <v>1</v>
      </c>
      <c r="M1039" s="26"/>
      <c r="N1039" s="134" t="s">
        <v>1</v>
      </c>
      <c r="O1039" s="135" t="s">
        <v>39</v>
      </c>
      <c r="P1039" s="136">
        <f t="shared" si="430"/>
        <v>0</v>
      </c>
      <c r="Q1039" s="136">
        <f t="shared" si="431"/>
        <v>0</v>
      </c>
      <c r="R1039" s="136">
        <f t="shared" si="432"/>
        <v>0</v>
      </c>
      <c r="S1039" s="137">
        <v>0</v>
      </c>
      <c r="T1039" s="137">
        <f t="shared" si="433"/>
        <v>0</v>
      </c>
      <c r="U1039" s="137">
        <v>0</v>
      </c>
      <c r="V1039" s="137">
        <f t="shared" si="434"/>
        <v>0</v>
      </c>
      <c r="W1039" s="137">
        <v>0</v>
      </c>
      <c r="X1039" s="137">
        <f t="shared" si="435"/>
        <v>0</v>
      </c>
      <c r="Y1039" s="138" t="s">
        <v>1</v>
      </c>
      <c r="AR1039" s="139" t="s">
        <v>187</v>
      </c>
      <c r="AT1039" s="139" t="s">
        <v>147</v>
      </c>
      <c r="AU1039" s="139" t="s">
        <v>84</v>
      </c>
      <c r="AY1039" s="14" t="s">
        <v>145</v>
      </c>
      <c r="BE1039" s="140">
        <f t="shared" si="436"/>
        <v>0</v>
      </c>
      <c r="BF1039" s="140">
        <f t="shared" si="437"/>
        <v>0</v>
      </c>
      <c r="BG1039" s="140">
        <f t="shared" si="438"/>
        <v>0</v>
      </c>
      <c r="BH1039" s="140">
        <f t="shared" si="439"/>
        <v>0</v>
      </c>
      <c r="BI1039" s="140">
        <f t="shared" si="440"/>
        <v>0</v>
      </c>
      <c r="BJ1039" s="14" t="s">
        <v>84</v>
      </c>
      <c r="BK1039" s="140">
        <f t="shared" si="441"/>
        <v>0</v>
      </c>
      <c r="BL1039" s="14" t="s">
        <v>187</v>
      </c>
      <c r="BM1039" s="139" t="s">
        <v>203</v>
      </c>
    </row>
    <row r="1040" spans="2:65" s="1" customFormat="1" ht="15.75" customHeight="1">
      <c r="B1040" s="127"/>
      <c r="C1040" s="128"/>
      <c r="D1040" s="166" t="s">
        <v>1360</v>
      </c>
      <c r="E1040" s="129"/>
      <c r="F1040" s="158" t="s">
        <v>1380</v>
      </c>
      <c r="G1040" s="159" t="s">
        <v>343</v>
      </c>
      <c r="H1040" s="132">
        <v>80</v>
      </c>
      <c r="I1040" s="133"/>
      <c r="J1040" s="133"/>
      <c r="K1040" s="133">
        <f t="shared" si="429"/>
        <v>0</v>
      </c>
      <c r="L1040" s="130" t="s">
        <v>1</v>
      </c>
      <c r="M1040" s="26"/>
      <c r="N1040" s="134" t="s">
        <v>1</v>
      </c>
      <c r="O1040" s="135" t="s">
        <v>39</v>
      </c>
      <c r="P1040" s="136">
        <f t="shared" si="430"/>
        <v>0</v>
      </c>
      <c r="Q1040" s="136">
        <f t="shared" si="431"/>
        <v>0</v>
      </c>
      <c r="R1040" s="136">
        <f t="shared" si="432"/>
        <v>0</v>
      </c>
      <c r="S1040" s="137">
        <v>0</v>
      </c>
      <c r="T1040" s="137">
        <f t="shared" si="433"/>
        <v>0</v>
      </c>
      <c r="U1040" s="137">
        <v>0</v>
      </c>
      <c r="V1040" s="137">
        <f t="shared" si="434"/>
        <v>0</v>
      </c>
      <c r="W1040" s="137">
        <v>0</v>
      </c>
      <c r="X1040" s="137">
        <f t="shared" si="435"/>
        <v>0</v>
      </c>
      <c r="Y1040" s="138" t="s">
        <v>1</v>
      </c>
      <c r="AR1040" s="139" t="s">
        <v>187</v>
      </c>
      <c r="AT1040" s="139" t="s">
        <v>147</v>
      </c>
      <c r="AU1040" s="139" t="s">
        <v>84</v>
      </c>
      <c r="AY1040" s="14" t="s">
        <v>145</v>
      </c>
      <c r="BE1040" s="140">
        <f t="shared" si="436"/>
        <v>0</v>
      </c>
      <c r="BF1040" s="140">
        <f t="shared" si="437"/>
        <v>0</v>
      </c>
      <c r="BG1040" s="140">
        <f t="shared" si="438"/>
        <v>0</v>
      </c>
      <c r="BH1040" s="140">
        <f t="shared" si="439"/>
        <v>0</v>
      </c>
      <c r="BI1040" s="140">
        <f t="shared" si="440"/>
        <v>0</v>
      </c>
      <c r="BJ1040" s="14" t="s">
        <v>84</v>
      </c>
      <c r="BK1040" s="140">
        <f t="shared" si="441"/>
        <v>0</v>
      </c>
      <c r="BL1040" s="14" t="s">
        <v>187</v>
      </c>
      <c r="BM1040" s="139" t="s">
        <v>203</v>
      </c>
    </row>
    <row r="1041" spans="2:65" s="1" customFormat="1" ht="15.75" customHeight="1">
      <c r="B1041" s="127"/>
      <c r="C1041" s="128"/>
      <c r="D1041" s="166" t="s">
        <v>1360</v>
      </c>
      <c r="E1041" s="129"/>
      <c r="F1041" s="158" t="s">
        <v>1381</v>
      </c>
      <c r="G1041" s="159" t="s">
        <v>1002</v>
      </c>
      <c r="H1041" s="132">
        <v>1</v>
      </c>
      <c r="I1041" s="133"/>
      <c r="J1041" s="133"/>
      <c r="K1041" s="133">
        <f t="shared" si="429"/>
        <v>0</v>
      </c>
      <c r="L1041" s="130" t="s">
        <v>1</v>
      </c>
      <c r="M1041" s="26"/>
      <c r="N1041" s="134" t="s">
        <v>1</v>
      </c>
      <c r="O1041" s="135" t="s">
        <v>39</v>
      </c>
      <c r="P1041" s="136">
        <f t="shared" si="430"/>
        <v>0</v>
      </c>
      <c r="Q1041" s="136">
        <f t="shared" si="431"/>
        <v>0</v>
      </c>
      <c r="R1041" s="136">
        <f t="shared" si="432"/>
        <v>0</v>
      </c>
      <c r="S1041" s="137">
        <v>0</v>
      </c>
      <c r="T1041" s="137">
        <f t="shared" si="433"/>
        <v>0</v>
      </c>
      <c r="U1041" s="137">
        <v>0</v>
      </c>
      <c r="V1041" s="137">
        <f t="shared" si="434"/>
        <v>0</v>
      </c>
      <c r="W1041" s="137">
        <v>0</v>
      </c>
      <c r="X1041" s="137">
        <f t="shared" si="435"/>
        <v>0</v>
      </c>
      <c r="Y1041" s="138" t="s">
        <v>1</v>
      </c>
      <c r="AR1041" s="139" t="s">
        <v>187</v>
      </c>
      <c r="AT1041" s="139" t="s">
        <v>147</v>
      </c>
      <c r="AU1041" s="139" t="s">
        <v>84</v>
      </c>
      <c r="AY1041" s="14" t="s">
        <v>145</v>
      </c>
      <c r="BE1041" s="140">
        <f t="shared" si="436"/>
        <v>0</v>
      </c>
      <c r="BF1041" s="140">
        <f t="shared" si="437"/>
        <v>0</v>
      </c>
      <c r="BG1041" s="140">
        <f t="shared" si="438"/>
        <v>0</v>
      </c>
      <c r="BH1041" s="140">
        <f t="shared" si="439"/>
        <v>0</v>
      </c>
      <c r="BI1041" s="140">
        <f t="shared" si="440"/>
        <v>0</v>
      </c>
      <c r="BJ1041" s="14" t="s">
        <v>84</v>
      </c>
      <c r="BK1041" s="140">
        <f t="shared" si="441"/>
        <v>0</v>
      </c>
      <c r="BL1041" s="14" t="s">
        <v>187</v>
      </c>
      <c r="BM1041" s="139" t="s">
        <v>203</v>
      </c>
    </row>
    <row r="1042" spans="2:65" s="1" customFormat="1" ht="24">
      <c r="B1042" s="127"/>
      <c r="C1042" s="128"/>
      <c r="D1042" s="166" t="s">
        <v>147</v>
      </c>
      <c r="E1042" s="129"/>
      <c r="F1042" s="158" t="s">
        <v>1383</v>
      </c>
      <c r="G1042" s="159" t="s">
        <v>1002</v>
      </c>
      <c r="H1042" s="132">
        <v>1</v>
      </c>
      <c r="I1042" s="133"/>
      <c r="J1042" s="133"/>
      <c r="K1042" s="133">
        <f t="shared" si="429"/>
        <v>0</v>
      </c>
      <c r="L1042" s="130" t="s">
        <v>1</v>
      </c>
      <c r="M1042" s="26"/>
      <c r="N1042" s="134" t="s">
        <v>1</v>
      </c>
      <c r="O1042" s="135" t="s">
        <v>39</v>
      </c>
      <c r="P1042" s="136">
        <f t="shared" si="430"/>
        <v>0</v>
      </c>
      <c r="Q1042" s="136">
        <f t="shared" si="431"/>
        <v>0</v>
      </c>
      <c r="R1042" s="136">
        <f t="shared" si="432"/>
        <v>0</v>
      </c>
      <c r="S1042" s="137">
        <v>0</v>
      </c>
      <c r="T1042" s="137">
        <f t="shared" si="433"/>
        <v>0</v>
      </c>
      <c r="U1042" s="137">
        <v>0</v>
      </c>
      <c r="V1042" s="137">
        <f t="shared" si="434"/>
        <v>0</v>
      </c>
      <c r="W1042" s="137">
        <v>0</v>
      </c>
      <c r="X1042" s="137">
        <f t="shared" si="435"/>
        <v>0</v>
      </c>
      <c r="Y1042" s="138" t="s">
        <v>1</v>
      </c>
      <c r="AR1042" s="139" t="s">
        <v>187</v>
      </c>
      <c r="AT1042" s="139" t="s">
        <v>147</v>
      </c>
      <c r="AU1042" s="139" t="s">
        <v>84</v>
      </c>
      <c r="AY1042" s="14" t="s">
        <v>145</v>
      </c>
      <c r="BE1042" s="140">
        <f t="shared" si="436"/>
        <v>0</v>
      </c>
      <c r="BF1042" s="140">
        <f t="shared" si="437"/>
        <v>0</v>
      </c>
      <c r="BG1042" s="140">
        <f t="shared" si="438"/>
        <v>0</v>
      </c>
      <c r="BH1042" s="140">
        <f t="shared" si="439"/>
        <v>0</v>
      </c>
      <c r="BI1042" s="140">
        <f t="shared" si="440"/>
        <v>0</v>
      </c>
      <c r="BJ1042" s="14" t="s">
        <v>84</v>
      </c>
      <c r="BK1042" s="140">
        <f t="shared" si="441"/>
        <v>0</v>
      </c>
      <c r="BL1042" s="14" t="s">
        <v>187</v>
      </c>
      <c r="BM1042" s="139" t="s">
        <v>203</v>
      </c>
    </row>
    <row r="1043" spans="2:65" s="1" customFormat="1" ht="24">
      <c r="B1043" s="127"/>
      <c r="C1043" s="128"/>
      <c r="D1043" s="166" t="s">
        <v>147</v>
      </c>
      <c r="E1043" s="129"/>
      <c r="F1043" s="158" t="s">
        <v>1512</v>
      </c>
      <c r="G1043" s="159" t="s">
        <v>343</v>
      </c>
      <c r="H1043" s="132">
        <v>11</v>
      </c>
      <c r="I1043" s="133"/>
      <c r="J1043" s="133"/>
      <c r="K1043" s="133">
        <f t="shared" si="429"/>
        <v>0</v>
      </c>
      <c r="L1043" s="130" t="s">
        <v>1</v>
      </c>
      <c r="M1043" s="26"/>
      <c r="N1043" s="134" t="s">
        <v>1</v>
      </c>
      <c r="O1043" s="135" t="s">
        <v>39</v>
      </c>
      <c r="P1043" s="136">
        <f t="shared" si="430"/>
        <v>0</v>
      </c>
      <c r="Q1043" s="136">
        <f t="shared" si="431"/>
        <v>0</v>
      </c>
      <c r="R1043" s="136">
        <f t="shared" si="432"/>
        <v>0</v>
      </c>
      <c r="S1043" s="137">
        <v>0</v>
      </c>
      <c r="T1043" s="137">
        <f t="shared" si="433"/>
        <v>0</v>
      </c>
      <c r="U1043" s="137">
        <v>0</v>
      </c>
      <c r="V1043" s="137">
        <f t="shared" si="434"/>
        <v>0</v>
      </c>
      <c r="W1043" s="137">
        <v>0</v>
      </c>
      <c r="X1043" s="137">
        <f t="shared" si="435"/>
        <v>0</v>
      </c>
      <c r="Y1043" s="138" t="s">
        <v>1</v>
      </c>
      <c r="AR1043" s="139" t="s">
        <v>187</v>
      </c>
      <c r="AT1043" s="139" t="s">
        <v>147</v>
      </c>
      <c r="AU1043" s="139" t="s">
        <v>84</v>
      </c>
      <c r="AY1043" s="14" t="s">
        <v>145</v>
      </c>
      <c r="BE1043" s="140">
        <f t="shared" si="436"/>
        <v>0</v>
      </c>
      <c r="BF1043" s="140">
        <f t="shared" si="437"/>
        <v>0</v>
      </c>
      <c r="BG1043" s="140">
        <f t="shared" si="438"/>
        <v>0</v>
      </c>
      <c r="BH1043" s="140">
        <f t="shared" si="439"/>
        <v>0</v>
      </c>
      <c r="BI1043" s="140">
        <f t="shared" si="440"/>
        <v>0</v>
      </c>
      <c r="BJ1043" s="14" t="s">
        <v>84</v>
      </c>
      <c r="BK1043" s="140">
        <f t="shared" si="441"/>
        <v>0</v>
      </c>
      <c r="BL1043" s="14" t="s">
        <v>187</v>
      </c>
      <c r="BM1043" s="139" t="s">
        <v>203</v>
      </c>
    </row>
    <row r="1044" spans="2:65" s="1" customFormat="1" ht="15.75" customHeight="1">
      <c r="B1044" s="127"/>
      <c r="C1044" s="128"/>
      <c r="D1044" s="166" t="s">
        <v>147</v>
      </c>
      <c r="E1044" s="129"/>
      <c r="F1044" s="158" t="s">
        <v>1385</v>
      </c>
      <c r="G1044" s="159" t="s">
        <v>1386</v>
      </c>
      <c r="H1044" s="132">
        <v>4</v>
      </c>
      <c r="I1044" s="133"/>
      <c r="J1044" s="133"/>
      <c r="K1044" s="133">
        <f t="shared" si="429"/>
        <v>0</v>
      </c>
      <c r="L1044" s="130" t="s">
        <v>1</v>
      </c>
      <c r="M1044" s="26"/>
      <c r="N1044" s="134" t="s">
        <v>1</v>
      </c>
      <c r="O1044" s="135" t="s">
        <v>39</v>
      </c>
      <c r="P1044" s="136">
        <f t="shared" si="430"/>
        <v>0</v>
      </c>
      <c r="Q1044" s="136">
        <f t="shared" si="431"/>
        <v>0</v>
      </c>
      <c r="R1044" s="136">
        <f t="shared" si="432"/>
        <v>0</v>
      </c>
      <c r="S1044" s="137">
        <v>0</v>
      </c>
      <c r="T1044" s="137">
        <f t="shared" si="433"/>
        <v>0</v>
      </c>
      <c r="U1044" s="137">
        <v>0</v>
      </c>
      <c r="V1044" s="137">
        <f t="shared" si="434"/>
        <v>0</v>
      </c>
      <c r="W1044" s="137">
        <v>0</v>
      </c>
      <c r="X1044" s="137">
        <f t="shared" si="435"/>
        <v>0</v>
      </c>
      <c r="Y1044" s="138" t="s">
        <v>1</v>
      </c>
      <c r="AR1044" s="139" t="s">
        <v>187</v>
      </c>
      <c r="AT1044" s="139" t="s">
        <v>147</v>
      </c>
      <c r="AU1044" s="139" t="s">
        <v>84</v>
      </c>
      <c r="AY1044" s="14" t="s">
        <v>145</v>
      </c>
      <c r="BE1044" s="140">
        <f t="shared" si="436"/>
        <v>0</v>
      </c>
      <c r="BF1044" s="140">
        <f t="shared" si="437"/>
        <v>0</v>
      </c>
      <c r="BG1044" s="140">
        <f t="shared" si="438"/>
        <v>0</v>
      </c>
      <c r="BH1044" s="140">
        <f t="shared" si="439"/>
        <v>0</v>
      </c>
      <c r="BI1044" s="140">
        <f t="shared" si="440"/>
        <v>0</v>
      </c>
      <c r="BJ1044" s="14" t="s">
        <v>84</v>
      </c>
      <c r="BK1044" s="140">
        <f t="shared" si="441"/>
        <v>0</v>
      </c>
      <c r="BL1044" s="14" t="s">
        <v>187</v>
      </c>
      <c r="BM1044" s="139" t="s">
        <v>203</v>
      </c>
    </row>
    <row r="1045" spans="2:65" s="1" customFormat="1" ht="15.75" customHeight="1">
      <c r="B1045" s="127"/>
      <c r="C1045" s="128"/>
      <c r="D1045" s="166" t="s">
        <v>147</v>
      </c>
      <c r="E1045" s="129"/>
      <c r="F1045" s="158" t="s">
        <v>1387</v>
      </c>
      <c r="G1045" s="159" t="s">
        <v>1386</v>
      </c>
      <c r="H1045" s="132">
        <v>8</v>
      </c>
      <c r="I1045" s="133"/>
      <c r="J1045" s="133"/>
      <c r="K1045" s="133">
        <f t="shared" si="429"/>
        <v>0</v>
      </c>
      <c r="L1045" s="130" t="s">
        <v>1</v>
      </c>
      <c r="M1045" s="26"/>
      <c r="N1045" s="134" t="s">
        <v>1</v>
      </c>
      <c r="O1045" s="135" t="s">
        <v>39</v>
      </c>
      <c r="P1045" s="136">
        <f t="shared" si="430"/>
        <v>0</v>
      </c>
      <c r="Q1045" s="136">
        <f t="shared" si="431"/>
        <v>0</v>
      </c>
      <c r="R1045" s="136">
        <f t="shared" si="432"/>
        <v>0</v>
      </c>
      <c r="S1045" s="137">
        <v>0</v>
      </c>
      <c r="T1045" s="137">
        <f t="shared" si="433"/>
        <v>0</v>
      </c>
      <c r="U1045" s="137">
        <v>0</v>
      </c>
      <c r="V1045" s="137">
        <f t="shared" si="434"/>
        <v>0</v>
      </c>
      <c r="W1045" s="137">
        <v>0</v>
      </c>
      <c r="X1045" s="137">
        <f t="shared" si="435"/>
        <v>0</v>
      </c>
      <c r="Y1045" s="138" t="s">
        <v>1</v>
      </c>
      <c r="AR1045" s="139" t="s">
        <v>187</v>
      </c>
      <c r="AT1045" s="139" t="s">
        <v>147</v>
      </c>
      <c r="AU1045" s="139" t="s">
        <v>84</v>
      </c>
      <c r="AY1045" s="14" t="s">
        <v>145</v>
      </c>
      <c r="BE1045" s="140">
        <f t="shared" si="436"/>
        <v>0</v>
      </c>
      <c r="BF1045" s="140">
        <f t="shared" si="437"/>
        <v>0</v>
      </c>
      <c r="BG1045" s="140">
        <f t="shared" si="438"/>
        <v>0</v>
      </c>
      <c r="BH1045" s="140">
        <f t="shared" si="439"/>
        <v>0</v>
      </c>
      <c r="BI1045" s="140">
        <f t="shared" si="440"/>
        <v>0</v>
      </c>
      <c r="BJ1045" s="14" t="s">
        <v>84</v>
      </c>
      <c r="BK1045" s="140">
        <f t="shared" si="441"/>
        <v>0</v>
      </c>
      <c r="BL1045" s="14" t="s">
        <v>187</v>
      </c>
      <c r="BM1045" s="139" t="s">
        <v>203</v>
      </c>
    </row>
    <row r="1046" spans="2:65" s="1" customFormat="1" ht="15.75" customHeight="1">
      <c r="B1046" s="127"/>
      <c r="C1046" s="128"/>
      <c r="D1046" s="166" t="s">
        <v>147</v>
      </c>
      <c r="E1046" s="129"/>
      <c r="F1046" s="158" t="s">
        <v>1388</v>
      </c>
      <c r="G1046" s="159" t="s">
        <v>1386</v>
      </c>
      <c r="H1046" s="132">
        <v>4</v>
      </c>
      <c r="I1046" s="133"/>
      <c r="J1046" s="133"/>
      <c r="K1046" s="133">
        <f t="shared" si="429"/>
        <v>0</v>
      </c>
      <c r="L1046" s="130" t="s">
        <v>1</v>
      </c>
      <c r="M1046" s="26"/>
      <c r="N1046" s="134" t="s">
        <v>1</v>
      </c>
      <c r="O1046" s="135" t="s">
        <v>39</v>
      </c>
      <c r="P1046" s="136">
        <f t="shared" si="430"/>
        <v>0</v>
      </c>
      <c r="Q1046" s="136">
        <f t="shared" si="431"/>
        <v>0</v>
      </c>
      <c r="R1046" s="136">
        <f t="shared" si="432"/>
        <v>0</v>
      </c>
      <c r="S1046" s="137">
        <v>0</v>
      </c>
      <c r="T1046" s="137">
        <f t="shared" si="433"/>
        <v>0</v>
      </c>
      <c r="U1046" s="137">
        <v>0</v>
      </c>
      <c r="V1046" s="137">
        <f t="shared" si="434"/>
        <v>0</v>
      </c>
      <c r="W1046" s="137">
        <v>0</v>
      </c>
      <c r="X1046" s="137">
        <f t="shared" si="435"/>
        <v>0</v>
      </c>
      <c r="Y1046" s="138" t="s">
        <v>1</v>
      </c>
      <c r="AR1046" s="139" t="s">
        <v>187</v>
      </c>
      <c r="AT1046" s="139" t="s">
        <v>147</v>
      </c>
      <c r="AU1046" s="139" t="s">
        <v>84</v>
      </c>
      <c r="AY1046" s="14" t="s">
        <v>145</v>
      </c>
      <c r="BE1046" s="140">
        <f t="shared" si="436"/>
        <v>0</v>
      </c>
      <c r="BF1046" s="140">
        <f t="shared" si="437"/>
        <v>0</v>
      </c>
      <c r="BG1046" s="140">
        <f t="shared" si="438"/>
        <v>0</v>
      </c>
      <c r="BH1046" s="140">
        <f t="shared" si="439"/>
        <v>0</v>
      </c>
      <c r="BI1046" s="140">
        <f t="shared" si="440"/>
        <v>0</v>
      </c>
      <c r="BJ1046" s="14" t="s">
        <v>84</v>
      </c>
      <c r="BK1046" s="140">
        <f t="shared" si="441"/>
        <v>0</v>
      </c>
      <c r="BL1046" s="14" t="s">
        <v>187</v>
      </c>
      <c r="BM1046" s="139" t="s">
        <v>203</v>
      </c>
    </row>
    <row r="1047" spans="2:65" s="1" customFormat="1" ht="15.75" customHeight="1">
      <c r="B1047" s="127"/>
      <c r="C1047" s="128"/>
      <c r="D1047" s="166" t="s">
        <v>147</v>
      </c>
      <c r="E1047" s="129"/>
      <c r="F1047" s="158" t="s">
        <v>308</v>
      </c>
      <c r="G1047" s="159" t="s">
        <v>1386</v>
      </c>
      <c r="H1047" s="132">
        <v>4</v>
      </c>
      <c r="I1047" s="133"/>
      <c r="J1047" s="133"/>
      <c r="K1047" s="133">
        <f t="shared" si="429"/>
        <v>0</v>
      </c>
      <c r="L1047" s="130" t="s">
        <v>1</v>
      </c>
      <c r="M1047" s="26"/>
      <c r="N1047" s="134" t="s">
        <v>1</v>
      </c>
      <c r="O1047" s="135" t="s">
        <v>39</v>
      </c>
      <c r="P1047" s="136">
        <f t="shared" si="430"/>
        <v>0</v>
      </c>
      <c r="Q1047" s="136">
        <f t="shared" si="431"/>
        <v>0</v>
      </c>
      <c r="R1047" s="136">
        <f t="shared" si="432"/>
        <v>0</v>
      </c>
      <c r="S1047" s="137">
        <v>0</v>
      </c>
      <c r="T1047" s="137">
        <f t="shared" si="433"/>
        <v>0</v>
      </c>
      <c r="U1047" s="137">
        <v>0</v>
      </c>
      <c r="V1047" s="137">
        <f t="shared" si="434"/>
        <v>0</v>
      </c>
      <c r="W1047" s="137">
        <v>0</v>
      </c>
      <c r="X1047" s="137">
        <f t="shared" si="435"/>
        <v>0</v>
      </c>
      <c r="Y1047" s="138" t="s">
        <v>1</v>
      </c>
      <c r="AR1047" s="139" t="s">
        <v>187</v>
      </c>
      <c r="AT1047" s="139" t="s">
        <v>147</v>
      </c>
      <c r="AU1047" s="139" t="s">
        <v>84</v>
      </c>
      <c r="AY1047" s="14" t="s">
        <v>145</v>
      </c>
      <c r="BE1047" s="140">
        <f t="shared" si="436"/>
        <v>0</v>
      </c>
      <c r="BF1047" s="140">
        <f t="shared" si="437"/>
        <v>0</v>
      </c>
      <c r="BG1047" s="140">
        <f t="shared" si="438"/>
        <v>0</v>
      </c>
      <c r="BH1047" s="140">
        <f t="shared" si="439"/>
        <v>0</v>
      </c>
      <c r="BI1047" s="140">
        <f t="shared" si="440"/>
        <v>0</v>
      </c>
      <c r="BJ1047" s="14" t="s">
        <v>84</v>
      </c>
      <c r="BK1047" s="140">
        <f t="shared" si="441"/>
        <v>0</v>
      </c>
      <c r="BL1047" s="14" t="s">
        <v>187</v>
      </c>
      <c r="BM1047" s="139" t="s">
        <v>203</v>
      </c>
    </row>
    <row r="1048" spans="2:65" s="1" customFormat="1" ht="15.75" customHeight="1">
      <c r="B1048" s="127"/>
      <c r="C1048" s="128"/>
      <c r="D1048" s="166" t="s">
        <v>147</v>
      </c>
      <c r="E1048" s="129"/>
      <c r="F1048" s="158" t="s">
        <v>1390</v>
      </c>
      <c r="G1048" s="159" t="s">
        <v>1002</v>
      </c>
      <c r="H1048" s="132">
        <v>1</v>
      </c>
      <c r="I1048" s="133"/>
      <c r="J1048" s="133"/>
      <c r="K1048" s="133">
        <f t="shared" si="429"/>
        <v>0</v>
      </c>
      <c r="L1048" s="130" t="s">
        <v>1</v>
      </c>
      <c r="M1048" s="26"/>
      <c r="N1048" s="134" t="s">
        <v>1</v>
      </c>
      <c r="O1048" s="135" t="s">
        <v>39</v>
      </c>
      <c r="P1048" s="136">
        <f t="shared" si="430"/>
        <v>0</v>
      </c>
      <c r="Q1048" s="136">
        <f t="shared" si="431"/>
        <v>0</v>
      </c>
      <c r="R1048" s="136">
        <f t="shared" si="432"/>
        <v>0</v>
      </c>
      <c r="S1048" s="137">
        <v>0</v>
      </c>
      <c r="T1048" s="137">
        <f t="shared" si="433"/>
        <v>0</v>
      </c>
      <c r="U1048" s="137">
        <v>0</v>
      </c>
      <c r="V1048" s="137">
        <f t="shared" si="434"/>
        <v>0</v>
      </c>
      <c r="W1048" s="137">
        <v>0</v>
      </c>
      <c r="X1048" s="137">
        <f t="shared" si="435"/>
        <v>0</v>
      </c>
      <c r="Y1048" s="138" t="s">
        <v>1</v>
      </c>
      <c r="AR1048" s="139" t="s">
        <v>187</v>
      </c>
      <c r="AT1048" s="139" t="s">
        <v>147</v>
      </c>
      <c r="AU1048" s="139" t="s">
        <v>84</v>
      </c>
      <c r="AY1048" s="14" t="s">
        <v>145</v>
      </c>
      <c r="BE1048" s="140">
        <f t="shared" si="436"/>
        <v>0</v>
      </c>
      <c r="BF1048" s="140">
        <f t="shared" si="437"/>
        <v>0</v>
      </c>
      <c r="BG1048" s="140">
        <f t="shared" si="438"/>
        <v>0</v>
      </c>
      <c r="BH1048" s="140">
        <f t="shared" si="439"/>
        <v>0</v>
      </c>
      <c r="BI1048" s="140">
        <f t="shared" si="440"/>
        <v>0</v>
      </c>
      <c r="BJ1048" s="14" t="s">
        <v>84</v>
      </c>
      <c r="BK1048" s="140">
        <f t="shared" si="441"/>
        <v>0</v>
      </c>
      <c r="BL1048" s="14" t="s">
        <v>187</v>
      </c>
      <c r="BM1048" s="139" t="s">
        <v>203</v>
      </c>
    </row>
    <row r="1049" spans="2:65" s="1" customFormat="1" ht="24">
      <c r="B1049" s="127"/>
      <c r="C1049" s="151"/>
      <c r="D1049" s="151"/>
      <c r="E1049" s="152"/>
      <c r="F1049" s="153" t="s">
        <v>1515</v>
      </c>
      <c r="G1049" s="154"/>
      <c r="H1049" s="155"/>
      <c r="I1049" s="156"/>
      <c r="J1049" s="156"/>
      <c r="K1049" s="156"/>
      <c r="L1049" s="153"/>
      <c r="M1049" s="26"/>
      <c r="N1049" s="134" t="s">
        <v>1</v>
      </c>
      <c r="O1049" s="135" t="s">
        <v>39</v>
      </c>
      <c r="P1049" s="136">
        <f aca="true" t="shared" si="442" ref="P1049">I1049+J1049</f>
        <v>0</v>
      </c>
      <c r="Q1049" s="136">
        <f aca="true" t="shared" si="443" ref="Q1049">ROUND(I1049*H1049,2)</f>
        <v>0</v>
      </c>
      <c r="R1049" s="136">
        <f aca="true" t="shared" si="444" ref="R1049">ROUND(J1049*H1049,2)</f>
        <v>0</v>
      </c>
      <c r="S1049" s="137">
        <v>0</v>
      </c>
      <c r="T1049" s="137">
        <f aca="true" t="shared" si="445" ref="T1049">S1049*H1049</f>
        <v>0</v>
      </c>
      <c r="U1049" s="137">
        <v>0</v>
      </c>
      <c r="V1049" s="137">
        <f aca="true" t="shared" si="446" ref="V1049">U1049*H1049</f>
        <v>0</v>
      </c>
      <c r="W1049" s="137">
        <v>0</v>
      </c>
      <c r="X1049" s="137">
        <f aca="true" t="shared" si="447" ref="X1049">W1049*H1049</f>
        <v>0</v>
      </c>
      <c r="Y1049" s="138" t="s">
        <v>1</v>
      </c>
      <c r="AR1049" s="139" t="s">
        <v>149</v>
      </c>
      <c r="AT1049" s="139" t="s">
        <v>147</v>
      </c>
      <c r="AU1049" s="139" t="s">
        <v>84</v>
      </c>
      <c r="AY1049" s="14" t="s">
        <v>145</v>
      </c>
      <c r="BE1049" s="140">
        <f aca="true" t="shared" si="448" ref="BE1049">IF(O1049="základní",K1049,0)</f>
        <v>0</v>
      </c>
      <c r="BF1049" s="140">
        <f aca="true" t="shared" si="449" ref="BF1049">IF(O1049="snížená",K1049,0)</f>
        <v>0</v>
      </c>
      <c r="BG1049" s="140">
        <f aca="true" t="shared" si="450" ref="BG1049">IF(O1049="zákl. přenesená",K1049,0)</f>
        <v>0</v>
      </c>
      <c r="BH1049" s="140">
        <f aca="true" t="shared" si="451" ref="BH1049">IF(O1049="sníž. přenesená",K1049,0)</f>
        <v>0</v>
      </c>
      <c r="BI1049" s="140">
        <f aca="true" t="shared" si="452" ref="BI1049">IF(O1049="nulová",K1049,0)</f>
        <v>0</v>
      </c>
      <c r="BJ1049" s="14" t="s">
        <v>84</v>
      </c>
      <c r="BK1049" s="140">
        <f aca="true" t="shared" si="453" ref="BK1049">ROUND(P1049*H1049,2)</f>
        <v>0</v>
      </c>
      <c r="BL1049" s="14" t="s">
        <v>149</v>
      </c>
      <c r="BM1049" s="139" t="s">
        <v>169</v>
      </c>
    </row>
    <row r="1050" spans="2:51" s="12" customFormat="1" ht="22.5">
      <c r="B1050" s="141"/>
      <c r="D1050" s="142" t="s">
        <v>151</v>
      </c>
      <c r="E1050" s="143" t="s">
        <v>1</v>
      </c>
      <c r="F1050" s="144" t="s">
        <v>1528</v>
      </c>
      <c r="H1050" s="143" t="s">
        <v>1</v>
      </c>
      <c r="M1050" s="141"/>
      <c r="N1050" s="145"/>
      <c r="Y1050" s="146"/>
      <c r="AT1050" s="143" t="s">
        <v>151</v>
      </c>
      <c r="AU1050" s="143" t="s">
        <v>84</v>
      </c>
      <c r="AV1050" s="12" t="s">
        <v>84</v>
      </c>
      <c r="AW1050" s="12" t="s">
        <v>4</v>
      </c>
      <c r="AX1050" s="12" t="s">
        <v>76</v>
      </c>
      <c r="AY1050" s="143" t="s">
        <v>145</v>
      </c>
    </row>
    <row r="1051" spans="2:65" s="1" customFormat="1" ht="24">
      <c r="B1051" s="127"/>
      <c r="C1051" s="128"/>
      <c r="D1051" s="128" t="s">
        <v>147</v>
      </c>
      <c r="E1051" s="129"/>
      <c r="F1051" s="130" t="s">
        <v>1516</v>
      </c>
      <c r="G1051" s="131" t="s">
        <v>458</v>
      </c>
      <c r="H1051" s="132">
        <v>40</v>
      </c>
      <c r="I1051" s="133"/>
      <c r="J1051" s="133"/>
      <c r="K1051" s="133">
        <f>ROUND(P1051*H1051,2)</f>
        <v>0</v>
      </c>
      <c r="L1051" s="130" t="s">
        <v>1</v>
      </c>
      <c r="M1051" s="26"/>
      <c r="N1051" s="134" t="s">
        <v>1</v>
      </c>
      <c r="O1051" s="135" t="s">
        <v>39</v>
      </c>
      <c r="P1051" s="136">
        <f>I1051+J1051</f>
        <v>0</v>
      </c>
      <c r="Q1051" s="136">
        <f>ROUND(I1051*H1051,2)</f>
        <v>0</v>
      </c>
      <c r="R1051" s="136">
        <f>ROUND(J1051*H1051,2)</f>
        <v>0</v>
      </c>
      <c r="S1051" s="137">
        <v>0</v>
      </c>
      <c r="T1051" s="137">
        <f>S1051*H1051</f>
        <v>0</v>
      </c>
      <c r="U1051" s="137">
        <v>0</v>
      </c>
      <c r="V1051" s="137">
        <f>U1051*H1051</f>
        <v>0</v>
      </c>
      <c r="W1051" s="137">
        <v>0</v>
      </c>
      <c r="X1051" s="137">
        <f>W1051*H1051</f>
        <v>0</v>
      </c>
      <c r="Y1051" s="138" t="s">
        <v>1</v>
      </c>
      <c r="AR1051" s="139" t="s">
        <v>187</v>
      </c>
      <c r="AT1051" s="139" t="s">
        <v>147</v>
      </c>
      <c r="AU1051" s="139" t="s">
        <v>84</v>
      </c>
      <c r="AY1051" s="14" t="s">
        <v>145</v>
      </c>
      <c r="BE1051" s="140">
        <f>IF(O1051="základní",K1051,0)</f>
        <v>0</v>
      </c>
      <c r="BF1051" s="140">
        <f>IF(O1051="snížená",K1051,0)</f>
        <v>0</v>
      </c>
      <c r="BG1051" s="140">
        <f>IF(O1051="zákl. přenesená",K1051,0)</f>
        <v>0</v>
      </c>
      <c r="BH1051" s="140">
        <f>IF(O1051="sníž. přenesená",K1051,0)</f>
        <v>0</v>
      </c>
      <c r="BI1051" s="140">
        <f>IF(O1051="nulová",K1051,0)</f>
        <v>0</v>
      </c>
      <c r="BJ1051" s="14" t="s">
        <v>84</v>
      </c>
      <c r="BK1051" s="140">
        <f>ROUND(P1051*H1051,2)</f>
        <v>0</v>
      </c>
      <c r="BL1051" s="14" t="s">
        <v>187</v>
      </c>
      <c r="BM1051" s="139" t="s">
        <v>203</v>
      </c>
    </row>
    <row r="1052" spans="2:65" s="1" customFormat="1" ht="24">
      <c r="B1052" s="127"/>
      <c r="C1052" s="128"/>
      <c r="D1052" s="128" t="s">
        <v>147</v>
      </c>
      <c r="E1052" s="129"/>
      <c r="F1052" s="130" t="s">
        <v>1518</v>
      </c>
      <c r="G1052" s="131" t="s">
        <v>1311</v>
      </c>
      <c r="H1052" s="132">
        <v>60</v>
      </c>
      <c r="I1052" s="133"/>
      <c r="J1052" s="133"/>
      <c r="K1052" s="133">
        <f>ROUND(P1052*H1052,2)</f>
        <v>0</v>
      </c>
      <c r="L1052" s="130" t="s">
        <v>1</v>
      </c>
      <c r="M1052" s="26"/>
      <c r="N1052" s="134" t="s">
        <v>1</v>
      </c>
      <c r="O1052" s="135" t="s">
        <v>39</v>
      </c>
      <c r="P1052" s="136">
        <f>I1052+J1052</f>
        <v>0</v>
      </c>
      <c r="Q1052" s="136">
        <f>ROUND(I1052*H1052,2)</f>
        <v>0</v>
      </c>
      <c r="R1052" s="136">
        <f>ROUND(J1052*H1052,2)</f>
        <v>0</v>
      </c>
      <c r="S1052" s="137">
        <v>0</v>
      </c>
      <c r="T1052" s="137">
        <f>S1052*H1052</f>
        <v>0</v>
      </c>
      <c r="U1052" s="137">
        <v>0</v>
      </c>
      <c r="V1052" s="137">
        <f>U1052*H1052</f>
        <v>0</v>
      </c>
      <c r="W1052" s="137">
        <v>0</v>
      </c>
      <c r="X1052" s="137">
        <f>W1052*H1052</f>
        <v>0</v>
      </c>
      <c r="Y1052" s="138" t="s">
        <v>1</v>
      </c>
      <c r="AR1052" s="139" t="s">
        <v>187</v>
      </c>
      <c r="AT1052" s="139" t="s">
        <v>147</v>
      </c>
      <c r="AU1052" s="139" t="s">
        <v>84</v>
      </c>
      <c r="AY1052" s="14" t="s">
        <v>145</v>
      </c>
      <c r="BE1052" s="140">
        <f>IF(O1052="základní",K1052,0)</f>
        <v>0</v>
      </c>
      <c r="BF1052" s="140">
        <f>IF(O1052="snížená",K1052,0)</f>
        <v>0</v>
      </c>
      <c r="BG1052" s="140">
        <f>IF(O1052="zákl. přenesená",K1052,0)</f>
        <v>0</v>
      </c>
      <c r="BH1052" s="140">
        <f>IF(O1052="sníž. přenesená",K1052,0)</f>
        <v>0</v>
      </c>
      <c r="BI1052" s="140">
        <f>IF(O1052="nulová",K1052,0)</f>
        <v>0</v>
      </c>
      <c r="BJ1052" s="14" t="s">
        <v>84</v>
      </c>
      <c r="BK1052" s="140">
        <f>ROUND(P1052*H1052,2)</f>
        <v>0</v>
      </c>
      <c r="BL1052" s="14" t="s">
        <v>187</v>
      </c>
      <c r="BM1052" s="139" t="s">
        <v>203</v>
      </c>
    </row>
    <row r="1053" spans="2:51" s="12" customFormat="1" ht="22.5">
      <c r="B1053" s="141"/>
      <c r="D1053" s="142" t="s">
        <v>151</v>
      </c>
      <c r="E1053" s="143" t="s">
        <v>1</v>
      </c>
      <c r="F1053" s="144" t="s">
        <v>1517</v>
      </c>
      <c r="H1053" s="143" t="s">
        <v>1</v>
      </c>
      <c r="M1053" s="141"/>
      <c r="N1053" s="145"/>
      <c r="Y1053" s="146"/>
      <c r="AT1053" s="143" t="s">
        <v>151</v>
      </c>
      <c r="AU1053" s="143" t="s">
        <v>84</v>
      </c>
      <c r="AV1053" s="12" t="s">
        <v>84</v>
      </c>
      <c r="AW1053" s="12" t="s">
        <v>4</v>
      </c>
      <c r="AX1053" s="12" t="s">
        <v>76</v>
      </c>
      <c r="AY1053" s="143" t="s">
        <v>145</v>
      </c>
    </row>
    <row r="1054" spans="2:65" s="1" customFormat="1" ht="12">
      <c r="B1054" s="127"/>
      <c r="C1054" s="128"/>
      <c r="D1054" s="128" t="s">
        <v>147</v>
      </c>
      <c r="E1054" s="129"/>
      <c r="F1054" s="130" t="s">
        <v>1312</v>
      </c>
      <c r="G1054" s="131" t="s">
        <v>1311</v>
      </c>
      <c r="H1054" s="132">
        <v>40</v>
      </c>
      <c r="I1054" s="133"/>
      <c r="J1054" s="133"/>
      <c r="K1054" s="133">
        <f>ROUND(P1054*H1054,2)</f>
        <v>0</v>
      </c>
      <c r="L1054" s="130" t="s">
        <v>1</v>
      </c>
      <c r="M1054" s="26"/>
      <c r="N1054" s="134" t="s">
        <v>1</v>
      </c>
      <c r="O1054" s="135" t="s">
        <v>39</v>
      </c>
      <c r="P1054" s="136">
        <f>I1054+J1054</f>
        <v>0</v>
      </c>
      <c r="Q1054" s="136">
        <f>ROUND(I1054*H1054,2)</f>
        <v>0</v>
      </c>
      <c r="R1054" s="136">
        <f>ROUND(J1054*H1054,2)</f>
        <v>0</v>
      </c>
      <c r="S1054" s="137">
        <v>0</v>
      </c>
      <c r="T1054" s="137">
        <f>S1054*H1054</f>
        <v>0</v>
      </c>
      <c r="U1054" s="137">
        <v>0</v>
      </c>
      <c r="V1054" s="137">
        <f>U1054*H1054</f>
        <v>0</v>
      </c>
      <c r="W1054" s="137">
        <v>0</v>
      </c>
      <c r="X1054" s="137">
        <f>W1054*H1054</f>
        <v>0</v>
      </c>
      <c r="Y1054" s="138" t="s">
        <v>1</v>
      </c>
      <c r="AR1054" s="139" t="s">
        <v>187</v>
      </c>
      <c r="AT1054" s="139" t="s">
        <v>147</v>
      </c>
      <c r="AU1054" s="139" t="s">
        <v>84</v>
      </c>
      <c r="AY1054" s="14" t="s">
        <v>145</v>
      </c>
      <c r="BE1054" s="140">
        <f>IF(O1054="základní",K1054,0)</f>
        <v>0</v>
      </c>
      <c r="BF1054" s="140">
        <f>IF(O1054="snížená",K1054,0)</f>
        <v>0</v>
      </c>
      <c r="BG1054" s="140">
        <f>IF(O1054="zákl. přenesená",K1054,0)</f>
        <v>0</v>
      </c>
      <c r="BH1054" s="140">
        <f>IF(O1054="sníž. přenesená",K1054,0)</f>
        <v>0</v>
      </c>
      <c r="BI1054" s="140">
        <f>IF(O1054="nulová",K1054,0)</f>
        <v>0</v>
      </c>
      <c r="BJ1054" s="14" t="s">
        <v>84</v>
      </c>
      <c r="BK1054" s="140">
        <f>ROUND(P1054*H1054,2)</f>
        <v>0</v>
      </c>
      <c r="BL1054" s="14" t="s">
        <v>187</v>
      </c>
      <c r="BM1054" s="139" t="s">
        <v>203</v>
      </c>
    </row>
    <row r="1055" spans="2:65" s="1" customFormat="1" ht="36">
      <c r="B1055" s="127"/>
      <c r="C1055" s="128"/>
      <c r="D1055" s="128" t="s">
        <v>147</v>
      </c>
      <c r="E1055" s="129"/>
      <c r="F1055" s="130" t="s">
        <v>1313</v>
      </c>
      <c r="G1055" s="131" t="s">
        <v>1311</v>
      </c>
      <c r="H1055" s="132">
        <v>60</v>
      </c>
      <c r="I1055" s="133"/>
      <c r="J1055" s="133"/>
      <c r="K1055" s="133">
        <f>ROUND(P1055*H1055,2)</f>
        <v>0</v>
      </c>
      <c r="L1055" s="130" t="s">
        <v>1</v>
      </c>
      <c r="M1055" s="26"/>
      <c r="N1055" s="134" t="s">
        <v>1</v>
      </c>
      <c r="O1055" s="135" t="s">
        <v>39</v>
      </c>
      <c r="P1055" s="136">
        <f>I1055+J1055</f>
        <v>0</v>
      </c>
      <c r="Q1055" s="136">
        <f>ROUND(I1055*H1055,2)</f>
        <v>0</v>
      </c>
      <c r="R1055" s="136">
        <f>ROUND(J1055*H1055,2)</f>
        <v>0</v>
      </c>
      <c r="S1055" s="137">
        <v>0</v>
      </c>
      <c r="T1055" s="137">
        <f>S1055*H1055</f>
        <v>0</v>
      </c>
      <c r="U1055" s="137">
        <v>0</v>
      </c>
      <c r="V1055" s="137">
        <f>U1055*H1055</f>
        <v>0</v>
      </c>
      <c r="W1055" s="137">
        <v>0</v>
      </c>
      <c r="X1055" s="137">
        <f>W1055*H1055</f>
        <v>0</v>
      </c>
      <c r="Y1055" s="138" t="s">
        <v>1</v>
      </c>
      <c r="AR1055" s="139" t="s">
        <v>187</v>
      </c>
      <c r="AT1055" s="139" t="s">
        <v>147</v>
      </c>
      <c r="AU1055" s="139" t="s">
        <v>84</v>
      </c>
      <c r="AY1055" s="14" t="s">
        <v>145</v>
      </c>
      <c r="BE1055" s="140">
        <f>IF(O1055="základní",K1055,0)</f>
        <v>0</v>
      </c>
      <c r="BF1055" s="140">
        <f>IF(O1055="snížená",K1055,0)</f>
        <v>0</v>
      </c>
      <c r="BG1055" s="140">
        <f>IF(O1055="zákl. přenesená",K1055,0)</f>
        <v>0</v>
      </c>
      <c r="BH1055" s="140">
        <f>IF(O1055="sníž. přenesená",K1055,0)</f>
        <v>0</v>
      </c>
      <c r="BI1055" s="140">
        <f>IF(O1055="nulová",K1055,0)</f>
        <v>0</v>
      </c>
      <c r="BJ1055" s="14" t="s">
        <v>84</v>
      </c>
      <c r="BK1055" s="140">
        <f>ROUND(P1055*H1055,2)</f>
        <v>0</v>
      </c>
      <c r="BL1055" s="14" t="s">
        <v>187</v>
      </c>
      <c r="BM1055" s="139" t="s">
        <v>203</v>
      </c>
    </row>
    <row r="1056" spans="2:65" s="1" customFormat="1" ht="12">
      <c r="B1056" s="127"/>
      <c r="C1056" s="128"/>
      <c r="D1056" s="128" t="s">
        <v>147</v>
      </c>
      <c r="E1056" s="129"/>
      <c r="F1056" s="130" t="s">
        <v>1314</v>
      </c>
      <c r="G1056" s="131" t="s">
        <v>1311</v>
      </c>
      <c r="H1056" s="132">
        <v>60</v>
      </c>
      <c r="I1056" s="133"/>
      <c r="J1056" s="133"/>
      <c r="K1056" s="133">
        <f>ROUND(P1056*H1056,2)</f>
        <v>0</v>
      </c>
      <c r="L1056" s="130" t="s">
        <v>1</v>
      </c>
      <c r="M1056" s="26"/>
      <c r="N1056" s="134" t="s">
        <v>1</v>
      </c>
      <c r="O1056" s="135" t="s">
        <v>39</v>
      </c>
      <c r="P1056" s="136">
        <f>I1056+J1056</f>
        <v>0</v>
      </c>
      <c r="Q1056" s="136">
        <f>ROUND(I1056*H1056,2)</f>
        <v>0</v>
      </c>
      <c r="R1056" s="136">
        <f>ROUND(J1056*H1056,2)</f>
        <v>0</v>
      </c>
      <c r="S1056" s="137">
        <v>0</v>
      </c>
      <c r="T1056" s="137">
        <f>S1056*H1056</f>
        <v>0</v>
      </c>
      <c r="U1056" s="137">
        <v>0</v>
      </c>
      <c r="V1056" s="137">
        <f>U1056*H1056</f>
        <v>0</v>
      </c>
      <c r="W1056" s="137">
        <v>0</v>
      </c>
      <c r="X1056" s="137">
        <f>W1056*H1056</f>
        <v>0</v>
      </c>
      <c r="Y1056" s="138" t="s">
        <v>1</v>
      </c>
      <c r="AR1056" s="139" t="s">
        <v>187</v>
      </c>
      <c r="AT1056" s="139" t="s">
        <v>147</v>
      </c>
      <c r="AU1056" s="139" t="s">
        <v>84</v>
      </c>
      <c r="AY1056" s="14" t="s">
        <v>145</v>
      </c>
      <c r="BE1056" s="140">
        <f>IF(O1056="základní",K1056,0)</f>
        <v>0</v>
      </c>
      <c r="BF1056" s="140">
        <f>IF(O1056="snížená",K1056,0)</f>
        <v>0</v>
      </c>
      <c r="BG1056" s="140">
        <f>IF(O1056="zákl. přenesená",K1056,0)</f>
        <v>0</v>
      </c>
      <c r="BH1056" s="140">
        <f>IF(O1056="sníž. přenesená",K1056,0)</f>
        <v>0</v>
      </c>
      <c r="BI1056" s="140">
        <f>IF(O1056="nulová",K1056,0)</f>
        <v>0</v>
      </c>
      <c r="BJ1056" s="14" t="s">
        <v>84</v>
      </c>
      <c r="BK1056" s="140">
        <f>ROUND(P1056*H1056,2)</f>
        <v>0</v>
      </c>
      <c r="BL1056" s="14" t="s">
        <v>187</v>
      </c>
      <c r="BM1056" s="139" t="s">
        <v>203</v>
      </c>
    </row>
    <row r="1057" spans="2:65" s="1" customFormat="1" ht="24">
      <c r="B1057" s="127"/>
      <c r="C1057" s="128"/>
      <c r="D1057" s="128" t="s">
        <v>147</v>
      </c>
      <c r="E1057" s="129"/>
      <c r="F1057" s="130" t="s">
        <v>1315</v>
      </c>
      <c r="G1057" s="131" t="s">
        <v>1311</v>
      </c>
      <c r="H1057" s="132">
        <v>40</v>
      </c>
      <c r="I1057" s="133"/>
      <c r="J1057" s="133"/>
      <c r="K1057" s="133">
        <f>ROUND(P1057*H1057,2)</f>
        <v>0</v>
      </c>
      <c r="L1057" s="130" t="s">
        <v>1</v>
      </c>
      <c r="M1057" s="26"/>
      <c r="N1057" s="134" t="s">
        <v>1</v>
      </c>
      <c r="O1057" s="135" t="s">
        <v>39</v>
      </c>
      <c r="P1057" s="136">
        <f>I1057+J1057</f>
        <v>0</v>
      </c>
      <c r="Q1057" s="136">
        <f>ROUND(I1057*H1057,2)</f>
        <v>0</v>
      </c>
      <c r="R1057" s="136">
        <f>ROUND(J1057*H1057,2)</f>
        <v>0</v>
      </c>
      <c r="S1057" s="137">
        <v>0</v>
      </c>
      <c r="T1057" s="137">
        <f>S1057*H1057</f>
        <v>0</v>
      </c>
      <c r="U1057" s="137">
        <v>0</v>
      </c>
      <c r="V1057" s="137">
        <f>U1057*H1057</f>
        <v>0</v>
      </c>
      <c r="W1057" s="137">
        <v>0</v>
      </c>
      <c r="X1057" s="137">
        <f>W1057*H1057</f>
        <v>0</v>
      </c>
      <c r="Y1057" s="138" t="s">
        <v>1</v>
      </c>
      <c r="AR1057" s="139" t="s">
        <v>187</v>
      </c>
      <c r="AT1057" s="139" t="s">
        <v>147</v>
      </c>
      <c r="AU1057" s="139" t="s">
        <v>84</v>
      </c>
      <c r="AY1057" s="14" t="s">
        <v>145</v>
      </c>
      <c r="BE1057" s="140">
        <f>IF(O1057="základní",K1057,0)</f>
        <v>0</v>
      </c>
      <c r="BF1057" s="140">
        <f>IF(O1057="snížená",K1057,0)</f>
        <v>0</v>
      </c>
      <c r="BG1057" s="140">
        <f>IF(O1057="zákl. přenesená",K1057,0)</f>
        <v>0</v>
      </c>
      <c r="BH1057" s="140">
        <f>IF(O1057="sníž. přenesená",K1057,0)</f>
        <v>0</v>
      </c>
      <c r="BI1057" s="140">
        <f>IF(O1057="nulová",K1057,0)</f>
        <v>0</v>
      </c>
      <c r="BJ1057" s="14" t="s">
        <v>84</v>
      </c>
      <c r="BK1057" s="140">
        <f>ROUND(P1057*H1057,2)</f>
        <v>0</v>
      </c>
      <c r="BL1057" s="14" t="s">
        <v>187</v>
      </c>
      <c r="BM1057" s="139" t="s">
        <v>203</v>
      </c>
    </row>
    <row r="1058" spans="2:65" s="1" customFormat="1" ht="60">
      <c r="B1058" s="127"/>
      <c r="C1058" s="128"/>
      <c r="D1058" s="166" t="s">
        <v>147</v>
      </c>
      <c r="E1058" s="129"/>
      <c r="F1058" s="158" t="s">
        <v>1526</v>
      </c>
      <c r="G1058" s="159" t="s">
        <v>348</v>
      </c>
      <c r="H1058" s="132">
        <v>1</v>
      </c>
      <c r="I1058" s="133"/>
      <c r="J1058" s="133"/>
      <c r="K1058" s="133">
        <f>ROUND(P1058*H1058,2)</f>
        <v>0</v>
      </c>
      <c r="L1058" s="130" t="s">
        <v>1</v>
      </c>
      <c r="M1058" s="26"/>
      <c r="N1058" s="134" t="s">
        <v>1</v>
      </c>
      <c r="O1058" s="135" t="s">
        <v>39</v>
      </c>
      <c r="P1058" s="136">
        <f>I1058+J1058</f>
        <v>0</v>
      </c>
      <c r="Q1058" s="136">
        <f>ROUND(I1058*H1058,2)</f>
        <v>0</v>
      </c>
      <c r="R1058" s="136">
        <f>ROUND(J1058*H1058,2)</f>
        <v>0</v>
      </c>
      <c r="S1058" s="137">
        <v>0</v>
      </c>
      <c r="T1058" s="137">
        <f>S1058*H1058</f>
        <v>0</v>
      </c>
      <c r="U1058" s="137">
        <v>0</v>
      </c>
      <c r="V1058" s="137">
        <f>U1058*H1058</f>
        <v>0</v>
      </c>
      <c r="W1058" s="137">
        <v>0</v>
      </c>
      <c r="X1058" s="137">
        <f>W1058*H1058</f>
        <v>0</v>
      </c>
      <c r="Y1058" s="138" t="s">
        <v>1</v>
      </c>
      <c r="AR1058" s="139" t="s">
        <v>187</v>
      </c>
      <c r="AT1058" s="139" t="s">
        <v>147</v>
      </c>
      <c r="AU1058" s="139" t="s">
        <v>84</v>
      </c>
      <c r="AY1058" s="14" t="s">
        <v>145</v>
      </c>
      <c r="BE1058" s="140">
        <f>IF(O1058="základní",K1058,0)</f>
        <v>0</v>
      </c>
      <c r="BF1058" s="140">
        <f>IF(O1058="snížená",K1058,0)</f>
        <v>0</v>
      </c>
      <c r="BG1058" s="140">
        <f>IF(O1058="zákl. přenesená",K1058,0)</f>
        <v>0</v>
      </c>
      <c r="BH1058" s="140">
        <f>IF(O1058="sníž. přenesená",K1058,0)</f>
        <v>0</v>
      </c>
      <c r="BI1058" s="140">
        <f>IF(O1058="nulová",K1058,0)</f>
        <v>0</v>
      </c>
      <c r="BJ1058" s="14" t="s">
        <v>84</v>
      </c>
      <c r="BK1058" s="140">
        <f>ROUND(P1058*H1058,2)</f>
        <v>0</v>
      </c>
      <c r="BL1058" s="14" t="s">
        <v>187</v>
      </c>
      <c r="BM1058" s="139" t="s">
        <v>203</v>
      </c>
    </row>
    <row r="1059" spans="2:51" s="12" customFormat="1" ht="33.75">
      <c r="B1059" s="141"/>
      <c r="D1059" s="142" t="s">
        <v>151</v>
      </c>
      <c r="E1059" s="143" t="s">
        <v>1</v>
      </c>
      <c r="F1059" s="144" t="s">
        <v>1519</v>
      </c>
      <c r="H1059" s="143" t="s">
        <v>1</v>
      </c>
      <c r="M1059" s="141"/>
      <c r="N1059" s="145"/>
      <c r="Y1059" s="146"/>
      <c r="AT1059" s="143" t="s">
        <v>151</v>
      </c>
      <c r="AU1059" s="143" t="s">
        <v>84</v>
      </c>
      <c r="AV1059" s="12" t="s">
        <v>84</v>
      </c>
      <c r="AW1059" s="12" t="s">
        <v>4</v>
      </c>
      <c r="AX1059" s="12" t="s">
        <v>76</v>
      </c>
      <c r="AY1059" s="143" t="s">
        <v>145</v>
      </c>
    </row>
    <row r="1060" spans="2:65" s="1" customFormat="1" ht="48">
      <c r="B1060" s="127"/>
      <c r="C1060" s="128"/>
      <c r="D1060" s="166" t="s">
        <v>147</v>
      </c>
      <c r="E1060" s="129"/>
      <c r="F1060" s="158" t="s">
        <v>1524</v>
      </c>
      <c r="G1060" s="159" t="s">
        <v>348</v>
      </c>
      <c r="H1060" s="132">
        <v>1</v>
      </c>
      <c r="I1060" s="133"/>
      <c r="J1060" s="133"/>
      <c r="K1060" s="133">
        <f>ROUND(P1060*H1060,2)</f>
        <v>0</v>
      </c>
      <c r="L1060" s="130" t="s">
        <v>1</v>
      </c>
      <c r="M1060" s="26"/>
      <c r="N1060" s="134" t="s">
        <v>1</v>
      </c>
      <c r="O1060" s="135" t="s">
        <v>39</v>
      </c>
      <c r="P1060" s="136">
        <f>I1060+J1060</f>
        <v>0</v>
      </c>
      <c r="Q1060" s="136">
        <f>ROUND(I1060*H1060,2)</f>
        <v>0</v>
      </c>
      <c r="R1060" s="136">
        <f>ROUND(J1060*H1060,2)</f>
        <v>0</v>
      </c>
      <c r="S1060" s="137">
        <v>0</v>
      </c>
      <c r="T1060" s="137">
        <f>S1060*H1060</f>
        <v>0</v>
      </c>
      <c r="U1060" s="137">
        <v>0</v>
      </c>
      <c r="V1060" s="137">
        <f>U1060*H1060</f>
        <v>0</v>
      </c>
      <c r="W1060" s="137">
        <v>0</v>
      </c>
      <c r="X1060" s="137">
        <f>W1060*H1060</f>
        <v>0</v>
      </c>
      <c r="Y1060" s="138" t="s">
        <v>1</v>
      </c>
      <c r="AR1060" s="139" t="s">
        <v>187</v>
      </c>
      <c r="AT1060" s="139" t="s">
        <v>147</v>
      </c>
      <c r="AU1060" s="139" t="s">
        <v>84</v>
      </c>
      <c r="AY1060" s="14" t="s">
        <v>145</v>
      </c>
      <c r="BE1060" s="140">
        <f>IF(O1060="základní",K1060,0)</f>
        <v>0</v>
      </c>
      <c r="BF1060" s="140">
        <f>IF(O1060="snížená",K1060,0)</f>
        <v>0</v>
      </c>
      <c r="BG1060" s="140">
        <f>IF(O1060="zákl. přenesená",K1060,0)</f>
        <v>0</v>
      </c>
      <c r="BH1060" s="140">
        <f>IF(O1060="sníž. přenesená",K1060,0)</f>
        <v>0</v>
      </c>
      <c r="BI1060" s="140">
        <f>IF(O1060="nulová",K1060,0)</f>
        <v>0</v>
      </c>
      <c r="BJ1060" s="14" t="s">
        <v>84</v>
      </c>
      <c r="BK1060" s="140">
        <f>ROUND(P1060*H1060,2)</f>
        <v>0</v>
      </c>
      <c r="BL1060" s="14" t="s">
        <v>187</v>
      </c>
      <c r="BM1060" s="139" t="s">
        <v>203</v>
      </c>
    </row>
    <row r="1061" spans="2:51" s="12" customFormat="1" ht="67.5">
      <c r="B1061" s="141"/>
      <c r="D1061" s="142" t="s">
        <v>151</v>
      </c>
      <c r="E1061" s="143" t="s">
        <v>1</v>
      </c>
      <c r="F1061" s="144" t="s">
        <v>1521</v>
      </c>
      <c r="H1061" s="143" t="s">
        <v>1</v>
      </c>
      <c r="M1061" s="141"/>
      <c r="N1061" s="145"/>
      <c r="Y1061" s="146"/>
      <c r="AT1061" s="143" t="s">
        <v>151</v>
      </c>
      <c r="AU1061" s="143" t="s">
        <v>84</v>
      </c>
      <c r="AV1061" s="12" t="s">
        <v>84</v>
      </c>
      <c r="AW1061" s="12" t="s">
        <v>4</v>
      </c>
      <c r="AX1061" s="12" t="s">
        <v>76</v>
      </c>
      <c r="AY1061" s="143" t="s">
        <v>145</v>
      </c>
    </row>
    <row r="1062" spans="2:65" s="1" customFormat="1" ht="48">
      <c r="B1062" s="127"/>
      <c r="C1062" s="128"/>
      <c r="D1062" s="166" t="s">
        <v>147</v>
      </c>
      <c r="E1062" s="129"/>
      <c r="F1062" s="158" t="s">
        <v>1535</v>
      </c>
      <c r="G1062" s="159" t="s">
        <v>348</v>
      </c>
      <c r="H1062" s="132">
        <v>1</v>
      </c>
      <c r="I1062" s="133"/>
      <c r="J1062" s="133"/>
      <c r="K1062" s="133">
        <f>ROUND(P1062*H1062,2)</f>
        <v>0</v>
      </c>
      <c r="L1062" s="130" t="s">
        <v>1</v>
      </c>
      <c r="M1062" s="26"/>
      <c r="N1062" s="134" t="s">
        <v>1</v>
      </c>
      <c r="O1062" s="135" t="s">
        <v>39</v>
      </c>
      <c r="P1062" s="136">
        <f>I1062+J1062</f>
        <v>0</v>
      </c>
      <c r="Q1062" s="136">
        <f>ROUND(I1062*H1062,2)</f>
        <v>0</v>
      </c>
      <c r="R1062" s="136">
        <f>ROUND(J1062*H1062,2)</f>
        <v>0</v>
      </c>
      <c r="S1062" s="137">
        <v>0</v>
      </c>
      <c r="T1062" s="137">
        <f>S1062*H1062</f>
        <v>0</v>
      </c>
      <c r="U1062" s="137">
        <v>0</v>
      </c>
      <c r="V1062" s="137">
        <f>U1062*H1062</f>
        <v>0</v>
      </c>
      <c r="W1062" s="137">
        <v>0</v>
      </c>
      <c r="X1062" s="137">
        <f>W1062*H1062</f>
        <v>0</v>
      </c>
      <c r="Y1062" s="138" t="s">
        <v>1</v>
      </c>
      <c r="AR1062" s="139" t="s">
        <v>187</v>
      </c>
      <c r="AT1062" s="139" t="s">
        <v>147</v>
      </c>
      <c r="AU1062" s="139" t="s">
        <v>84</v>
      </c>
      <c r="AY1062" s="14" t="s">
        <v>145</v>
      </c>
      <c r="BE1062" s="140">
        <f>IF(O1062="základní",K1062,0)</f>
        <v>0</v>
      </c>
      <c r="BF1062" s="140">
        <f>IF(O1062="snížená",K1062,0)</f>
        <v>0</v>
      </c>
      <c r="BG1062" s="140">
        <f>IF(O1062="zákl. přenesená",K1062,0)</f>
        <v>0</v>
      </c>
      <c r="BH1062" s="140">
        <f>IF(O1062="sníž. přenesená",K1062,0)</f>
        <v>0</v>
      </c>
      <c r="BI1062" s="140">
        <f>IF(O1062="nulová",K1062,0)</f>
        <v>0</v>
      </c>
      <c r="BJ1062" s="14" t="s">
        <v>84</v>
      </c>
      <c r="BK1062" s="140">
        <f>ROUND(P1062*H1062,2)</f>
        <v>0</v>
      </c>
      <c r="BL1062" s="14" t="s">
        <v>187</v>
      </c>
      <c r="BM1062" s="139" t="s">
        <v>203</v>
      </c>
    </row>
    <row r="1063" spans="2:51" s="12" customFormat="1" ht="78.75">
      <c r="B1063" s="141"/>
      <c r="D1063" s="142" t="s">
        <v>151</v>
      </c>
      <c r="E1063" s="143" t="s">
        <v>1</v>
      </c>
      <c r="F1063" s="144" t="s">
        <v>1527</v>
      </c>
      <c r="H1063" s="143" t="s">
        <v>1</v>
      </c>
      <c r="M1063" s="141"/>
      <c r="N1063" s="145"/>
      <c r="Y1063" s="146"/>
      <c r="AT1063" s="143" t="s">
        <v>151</v>
      </c>
      <c r="AU1063" s="143" t="s">
        <v>84</v>
      </c>
      <c r="AV1063" s="12" t="s">
        <v>84</v>
      </c>
      <c r="AW1063" s="12" t="s">
        <v>4</v>
      </c>
      <c r="AX1063" s="12" t="s">
        <v>76</v>
      </c>
      <c r="AY1063" s="143" t="s">
        <v>145</v>
      </c>
    </row>
    <row r="1064" spans="2:65" s="1" customFormat="1" ht="36">
      <c r="B1064" s="127"/>
      <c r="C1064" s="128"/>
      <c r="D1064" s="166" t="s">
        <v>147</v>
      </c>
      <c r="E1064" s="129"/>
      <c r="F1064" s="158" t="s">
        <v>1529</v>
      </c>
      <c r="G1064" s="159" t="s">
        <v>348</v>
      </c>
      <c r="H1064" s="132">
        <v>1</v>
      </c>
      <c r="I1064" s="133"/>
      <c r="J1064" s="133"/>
      <c r="K1064" s="133">
        <f>ROUND(P1064*H1064,2)</f>
        <v>0</v>
      </c>
      <c r="L1064" s="130" t="s">
        <v>1</v>
      </c>
      <c r="M1064" s="26"/>
      <c r="N1064" s="134" t="s">
        <v>1</v>
      </c>
      <c r="O1064" s="135" t="s">
        <v>39</v>
      </c>
      <c r="P1064" s="136">
        <f>I1064+J1064</f>
        <v>0</v>
      </c>
      <c r="Q1064" s="136">
        <f>ROUND(I1064*H1064,2)</f>
        <v>0</v>
      </c>
      <c r="R1064" s="136">
        <f>ROUND(J1064*H1064,2)</f>
        <v>0</v>
      </c>
      <c r="S1064" s="137">
        <v>0</v>
      </c>
      <c r="T1064" s="137">
        <f>S1064*H1064</f>
        <v>0</v>
      </c>
      <c r="U1064" s="137">
        <v>0</v>
      </c>
      <c r="V1064" s="137">
        <f>U1064*H1064</f>
        <v>0</v>
      </c>
      <c r="W1064" s="137">
        <v>0</v>
      </c>
      <c r="X1064" s="137">
        <f>W1064*H1064</f>
        <v>0</v>
      </c>
      <c r="Y1064" s="138" t="s">
        <v>1</v>
      </c>
      <c r="AR1064" s="139" t="s">
        <v>187</v>
      </c>
      <c r="AT1064" s="139" t="s">
        <v>147</v>
      </c>
      <c r="AU1064" s="139" t="s">
        <v>84</v>
      </c>
      <c r="AY1064" s="14" t="s">
        <v>145</v>
      </c>
      <c r="BE1064" s="140">
        <f>IF(O1064="základní",K1064,0)</f>
        <v>0</v>
      </c>
      <c r="BF1064" s="140">
        <f>IF(O1064="snížená",K1064,0)</f>
        <v>0</v>
      </c>
      <c r="BG1064" s="140">
        <f>IF(O1064="zákl. přenesená",K1064,0)</f>
        <v>0</v>
      </c>
      <c r="BH1064" s="140">
        <f>IF(O1064="sníž. přenesená",K1064,0)</f>
        <v>0</v>
      </c>
      <c r="BI1064" s="140">
        <f>IF(O1064="nulová",K1064,0)</f>
        <v>0</v>
      </c>
      <c r="BJ1064" s="14" t="s">
        <v>84</v>
      </c>
      <c r="BK1064" s="140">
        <f>ROUND(P1064*H1064,2)</f>
        <v>0</v>
      </c>
      <c r="BL1064" s="14" t="s">
        <v>187</v>
      </c>
      <c r="BM1064" s="139" t="s">
        <v>203</v>
      </c>
    </row>
    <row r="1065" spans="2:51" s="12" customFormat="1" ht="67.5">
      <c r="B1065" s="141"/>
      <c r="D1065" s="142" t="s">
        <v>151</v>
      </c>
      <c r="E1065" s="143" t="s">
        <v>1</v>
      </c>
      <c r="F1065" s="144" t="s">
        <v>1530</v>
      </c>
      <c r="H1065" s="143" t="s">
        <v>1</v>
      </c>
      <c r="M1065" s="141"/>
      <c r="N1065" s="145"/>
      <c r="Y1065" s="146"/>
      <c r="AT1065" s="143" t="s">
        <v>151</v>
      </c>
      <c r="AU1065" s="143" t="s">
        <v>84</v>
      </c>
      <c r="AV1065" s="12" t="s">
        <v>84</v>
      </c>
      <c r="AW1065" s="12" t="s">
        <v>4</v>
      </c>
      <c r="AX1065" s="12" t="s">
        <v>76</v>
      </c>
      <c r="AY1065" s="143" t="s">
        <v>145</v>
      </c>
    </row>
    <row r="1066" spans="2:65" s="1" customFormat="1" ht="24">
      <c r="B1066" s="127"/>
      <c r="C1066" s="128"/>
      <c r="D1066" s="166" t="s">
        <v>147</v>
      </c>
      <c r="E1066" s="129"/>
      <c r="F1066" s="158" t="s">
        <v>1520</v>
      </c>
      <c r="G1066" s="159" t="s">
        <v>343</v>
      </c>
      <c r="H1066" s="132">
        <v>24</v>
      </c>
      <c r="I1066" s="133"/>
      <c r="J1066" s="133"/>
      <c r="K1066" s="133">
        <f>ROUND(P1066*H1066,2)</f>
        <v>0</v>
      </c>
      <c r="L1066" s="130" t="s">
        <v>1</v>
      </c>
      <c r="M1066" s="26"/>
      <c r="N1066" s="134" t="s">
        <v>1</v>
      </c>
      <c r="O1066" s="135" t="s">
        <v>39</v>
      </c>
      <c r="P1066" s="136">
        <f>I1066+J1066</f>
        <v>0</v>
      </c>
      <c r="Q1066" s="136">
        <f>ROUND(I1066*H1066,2)</f>
        <v>0</v>
      </c>
      <c r="R1066" s="136">
        <f>ROUND(J1066*H1066,2)</f>
        <v>0</v>
      </c>
      <c r="S1066" s="137">
        <v>0</v>
      </c>
      <c r="T1066" s="137">
        <f>S1066*H1066</f>
        <v>0</v>
      </c>
      <c r="U1066" s="137">
        <v>0</v>
      </c>
      <c r="V1066" s="137">
        <f>U1066*H1066</f>
        <v>0</v>
      </c>
      <c r="W1066" s="137">
        <v>0</v>
      </c>
      <c r="X1066" s="137">
        <f>W1066*H1066</f>
        <v>0</v>
      </c>
      <c r="Y1066" s="138" t="s">
        <v>1</v>
      </c>
      <c r="AR1066" s="139" t="s">
        <v>187</v>
      </c>
      <c r="AT1066" s="139" t="s">
        <v>147</v>
      </c>
      <c r="AU1066" s="139" t="s">
        <v>84</v>
      </c>
      <c r="AY1066" s="14" t="s">
        <v>145</v>
      </c>
      <c r="BE1066" s="140">
        <f>IF(O1066="základní",K1066,0)</f>
        <v>0</v>
      </c>
      <c r="BF1066" s="140">
        <f>IF(O1066="snížená",K1066,0)</f>
        <v>0</v>
      </c>
      <c r="BG1066" s="140">
        <f>IF(O1066="zákl. přenesená",K1066,0)</f>
        <v>0</v>
      </c>
      <c r="BH1066" s="140">
        <f>IF(O1066="sníž. přenesená",K1066,0)</f>
        <v>0</v>
      </c>
      <c r="BI1066" s="140">
        <f>IF(O1066="nulová",K1066,0)</f>
        <v>0</v>
      </c>
      <c r="BJ1066" s="14" t="s">
        <v>84</v>
      </c>
      <c r="BK1066" s="140">
        <f>ROUND(P1066*H1066,2)</f>
        <v>0</v>
      </c>
      <c r="BL1066" s="14" t="s">
        <v>187</v>
      </c>
      <c r="BM1066" s="139" t="s">
        <v>203</v>
      </c>
    </row>
    <row r="1067" spans="2:65" s="1" customFormat="1" ht="24">
      <c r="B1067" s="127"/>
      <c r="C1067" s="128"/>
      <c r="D1067" s="166" t="s">
        <v>147</v>
      </c>
      <c r="E1067" s="129"/>
      <c r="F1067" s="158" t="s">
        <v>1522</v>
      </c>
      <c r="G1067" s="159" t="s">
        <v>343</v>
      </c>
      <c r="H1067" s="132">
        <v>5</v>
      </c>
      <c r="I1067" s="133"/>
      <c r="J1067" s="133"/>
      <c r="K1067" s="133">
        <f>ROUND(P1067*H1067,2)</f>
        <v>0</v>
      </c>
      <c r="L1067" s="130" t="s">
        <v>1</v>
      </c>
      <c r="M1067" s="26"/>
      <c r="N1067" s="134" t="s">
        <v>1</v>
      </c>
      <c r="O1067" s="135" t="s">
        <v>39</v>
      </c>
      <c r="P1067" s="136">
        <f>I1067+J1067</f>
        <v>0</v>
      </c>
      <c r="Q1067" s="136">
        <f>ROUND(I1067*H1067,2)</f>
        <v>0</v>
      </c>
      <c r="R1067" s="136">
        <f>ROUND(J1067*H1067,2)</f>
        <v>0</v>
      </c>
      <c r="S1067" s="137">
        <v>0</v>
      </c>
      <c r="T1067" s="137">
        <f>S1067*H1067</f>
        <v>0</v>
      </c>
      <c r="U1067" s="137">
        <v>0</v>
      </c>
      <c r="V1067" s="137">
        <f>U1067*H1067</f>
        <v>0</v>
      </c>
      <c r="W1067" s="137">
        <v>0</v>
      </c>
      <c r="X1067" s="137">
        <f>W1067*H1067</f>
        <v>0</v>
      </c>
      <c r="Y1067" s="138" t="s">
        <v>1</v>
      </c>
      <c r="AR1067" s="139" t="s">
        <v>187</v>
      </c>
      <c r="AT1067" s="139" t="s">
        <v>147</v>
      </c>
      <c r="AU1067" s="139" t="s">
        <v>84</v>
      </c>
      <c r="AY1067" s="14" t="s">
        <v>145</v>
      </c>
      <c r="BE1067" s="140">
        <f>IF(O1067="základní",K1067,0)</f>
        <v>0</v>
      </c>
      <c r="BF1067" s="140">
        <f>IF(O1067="snížená",K1067,0)</f>
        <v>0</v>
      </c>
      <c r="BG1067" s="140">
        <f>IF(O1067="zákl. přenesená",K1067,0)</f>
        <v>0</v>
      </c>
      <c r="BH1067" s="140">
        <f>IF(O1067="sníž. přenesená",K1067,0)</f>
        <v>0</v>
      </c>
      <c r="BI1067" s="140">
        <f>IF(O1067="nulová",K1067,0)</f>
        <v>0</v>
      </c>
      <c r="BJ1067" s="14" t="s">
        <v>84</v>
      </c>
      <c r="BK1067" s="140">
        <f>ROUND(P1067*H1067,2)</f>
        <v>0</v>
      </c>
      <c r="BL1067" s="14" t="s">
        <v>187</v>
      </c>
      <c r="BM1067" s="139" t="s">
        <v>203</v>
      </c>
    </row>
    <row r="1068" spans="2:51" s="12" customFormat="1" ht="33.75">
      <c r="B1068" s="141"/>
      <c r="D1068" s="142" t="s">
        <v>151</v>
      </c>
      <c r="E1068" s="143" t="s">
        <v>1</v>
      </c>
      <c r="F1068" s="144" t="s">
        <v>1519</v>
      </c>
      <c r="H1068" s="143" t="s">
        <v>1</v>
      </c>
      <c r="M1068" s="141"/>
      <c r="N1068" s="145"/>
      <c r="Y1068" s="146"/>
      <c r="AT1068" s="143" t="s">
        <v>151</v>
      </c>
      <c r="AU1068" s="143" t="s">
        <v>84</v>
      </c>
      <c r="AV1068" s="12" t="s">
        <v>84</v>
      </c>
      <c r="AW1068" s="12" t="s">
        <v>4</v>
      </c>
      <c r="AX1068" s="12" t="s">
        <v>76</v>
      </c>
      <c r="AY1068" s="143" t="s">
        <v>145</v>
      </c>
    </row>
    <row r="1069" spans="2:65" s="1" customFormat="1" ht="48">
      <c r="B1069" s="127"/>
      <c r="C1069" s="128"/>
      <c r="D1069" s="166" t="s">
        <v>147</v>
      </c>
      <c r="E1069" s="129"/>
      <c r="F1069" s="158" t="s">
        <v>1523</v>
      </c>
      <c r="G1069" s="159" t="s">
        <v>343</v>
      </c>
      <c r="H1069" s="132">
        <v>5</v>
      </c>
      <c r="I1069" s="133"/>
      <c r="J1069" s="133"/>
      <c r="K1069" s="133">
        <f>ROUND(P1069*H1069,2)</f>
        <v>0</v>
      </c>
      <c r="L1069" s="130" t="s">
        <v>1</v>
      </c>
      <c r="M1069" s="26"/>
      <c r="N1069" s="134" t="s">
        <v>1</v>
      </c>
      <c r="O1069" s="135" t="s">
        <v>39</v>
      </c>
      <c r="P1069" s="136">
        <f>I1069+J1069</f>
        <v>0</v>
      </c>
      <c r="Q1069" s="136">
        <f>ROUND(I1069*H1069,2)</f>
        <v>0</v>
      </c>
      <c r="R1069" s="136">
        <f>ROUND(J1069*H1069,2)</f>
        <v>0</v>
      </c>
      <c r="S1069" s="137">
        <v>0</v>
      </c>
      <c r="T1069" s="137">
        <f>S1069*H1069</f>
        <v>0</v>
      </c>
      <c r="U1069" s="137">
        <v>0</v>
      </c>
      <c r="V1069" s="137">
        <f>U1069*H1069</f>
        <v>0</v>
      </c>
      <c r="W1069" s="137">
        <v>0</v>
      </c>
      <c r="X1069" s="137">
        <f>W1069*H1069</f>
        <v>0</v>
      </c>
      <c r="Y1069" s="138" t="s">
        <v>1</v>
      </c>
      <c r="AR1069" s="139" t="s">
        <v>187</v>
      </c>
      <c r="AT1069" s="139" t="s">
        <v>147</v>
      </c>
      <c r="AU1069" s="139" t="s">
        <v>84</v>
      </c>
      <c r="AY1069" s="14" t="s">
        <v>145</v>
      </c>
      <c r="BE1069" s="140">
        <f>IF(O1069="základní",K1069,0)</f>
        <v>0</v>
      </c>
      <c r="BF1069" s="140">
        <f>IF(O1069="snížená",K1069,0)</f>
        <v>0</v>
      </c>
      <c r="BG1069" s="140">
        <f>IF(O1069="zákl. přenesená",K1069,0)</f>
        <v>0</v>
      </c>
      <c r="BH1069" s="140">
        <f>IF(O1069="sníž. přenesená",K1069,0)</f>
        <v>0</v>
      </c>
      <c r="BI1069" s="140">
        <f>IF(O1069="nulová",K1069,0)</f>
        <v>0</v>
      </c>
      <c r="BJ1069" s="14" t="s">
        <v>84</v>
      </c>
      <c r="BK1069" s="140">
        <f>ROUND(P1069*H1069,2)</f>
        <v>0</v>
      </c>
      <c r="BL1069" s="14" t="s">
        <v>187</v>
      </c>
      <c r="BM1069" s="139" t="s">
        <v>203</v>
      </c>
    </row>
    <row r="1070" spans="2:51" s="12" customFormat="1" ht="78.75">
      <c r="B1070" s="141"/>
      <c r="D1070" s="142" t="s">
        <v>151</v>
      </c>
      <c r="E1070" s="143" t="s">
        <v>1</v>
      </c>
      <c r="F1070" s="144" t="s">
        <v>1525</v>
      </c>
      <c r="H1070" s="143" t="s">
        <v>1</v>
      </c>
      <c r="M1070" s="141"/>
      <c r="N1070" s="145"/>
      <c r="Y1070" s="146"/>
      <c r="AT1070" s="143" t="s">
        <v>151</v>
      </c>
      <c r="AU1070" s="143" t="s">
        <v>84</v>
      </c>
      <c r="AV1070" s="12" t="s">
        <v>84</v>
      </c>
      <c r="AW1070" s="12" t="s">
        <v>4</v>
      </c>
      <c r="AX1070" s="12" t="s">
        <v>76</v>
      </c>
      <c r="AY1070" s="143" t="s">
        <v>145</v>
      </c>
    </row>
    <row r="1071" spans="2:65" s="1" customFormat="1" ht="24">
      <c r="B1071" s="127"/>
      <c r="C1071" s="128"/>
      <c r="D1071" s="166" t="s">
        <v>147</v>
      </c>
      <c r="E1071" s="129"/>
      <c r="F1071" s="158" t="s">
        <v>1512</v>
      </c>
      <c r="G1071" s="159" t="s">
        <v>343</v>
      </c>
      <c r="H1071" s="132">
        <v>5</v>
      </c>
      <c r="I1071" s="133"/>
      <c r="J1071" s="133"/>
      <c r="K1071" s="133">
        <f>ROUND(P1071*H1071,2)</f>
        <v>0</v>
      </c>
      <c r="L1071" s="130" t="s">
        <v>1</v>
      </c>
      <c r="M1071" s="26"/>
      <c r="N1071" s="134" t="s">
        <v>1</v>
      </c>
      <c r="O1071" s="135" t="s">
        <v>39</v>
      </c>
      <c r="P1071" s="136">
        <f>I1071+J1071</f>
        <v>0</v>
      </c>
      <c r="Q1071" s="136">
        <f>ROUND(I1071*H1071,2)</f>
        <v>0</v>
      </c>
      <c r="R1071" s="136">
        <f>ROUND(J1071*H1071,2)</f>
        <v>0</v>
      </c>
      <c r="S1071" s="137">
        <v>0</v>
      </c>
      <c r="T1071" s="137">
        <f>S1071*H1071</f>
        <v>0</v>
      </c>
      <c r="U1071" s="137">
        <v>0</v>
      </c>
      <c r="V1071" s="137">
        <f>U1071*H1071</f>
        <v>0</v>
      </c>
      <c r="W1071" s="137">
        <v>0</v>
      </c>
      <c r="X1071" s="137">
        <f>W1071*H1071</f>
        <v>0</v>
      </c>
      <c r="Y1071" s="138" t="s">
        <v>1</v>
      </c>
      <c r="AR1071" s="139" t="s">
        <v>187</v>
      </c>
      <c r="AT1071" s="139" t="s">
        <v>147</v>
      </c>
      <c r="AU1071" s="139" t="s">
        <v>84</v>
      </c>
      <c r="AY1071" s="14" t="s">
        <v>145</v>
      </c>
      <c r="BE1071" s="140">
        <f>IF(O1071="základní",K1071,0)</f>
        <v>0</v>
      </c>
      <c r="BF1071" s="140">
        <f>IF(O1071="snížená",K1071,0)</f>
        <v>0</v>
      </c>
      <c r="BG1071" s="140">
        <f>IF(O1071="zákl. přenesená",K1071,0)</f>
        <v>0</v>
      </c>
      <c r="BH1071" s="140">
        <f>IF(O1071="sníž. přenesená",K1071,0)</f>
        <v>0</v>
      </c>
      <c r="BI1071" s="140">
        <f>IF(O1071="nulová",K1071,0)</f>
        <v>0</v>
      </c>
      <c r="BJ1071" s="14" t="s">
        <v>84</v>
      </c>
      <c r="BK1071" s="140">
        <f>ROUND(P1071*H1071,2)</f>
        <v>0</v>
      </c>
      <c r="BL1071" s="14" t="s">
        <v>187</v>
      </c>
      <c r="BM1071" s="139" t="s">
        <v>203</v>
      </c>
    </row>
    <row r="1072" spans="2:65" s="1" customFormat="1" ht="36">
      <c r="B1072" s="127"/>
      <c r="C1072" s="128"/>
      <c r="D1072" s="166" t="s">
        <v>147</v>
      </c>
      <c r="E1072" s="129"/>
      <c r="F1072" s="158" t="s">
        <v>1531</v>
      </c>
      <c r="G1072" s="159" t="s">
        <v>343</v>
      </c>
      <c r="H1072" s="132">
        <v>5</v>
      </c>
      <c r="I1072" s="133"/>
      <c r="J1072" s="133"/>
      <c r="K1072" s="133">
        <f>ROUND(P1072*H1072,2)</f>
        <v>0</v>
      </c>
      <c r="L1072" s="130" t="s">
        <v>1</v>
      </c>
      <c r="M1072" s="26"/>
      <c r="N1072" s="134" t="s">
        <v>1</v>
      </c>
      <c r="O1072" s="135" t="s">
        <v>39</v>
      </c>
      <c r="P1072" s="136">
        <f>I1072+J1072</f>
        <v>0</v>
      </c>
      <c r="Q1072" s="136">
        <f>ROUND(I1072*H1072,2)</f>
        <v>0</v>
      </c>
      <c r="R1072" s="136">
        <f>ROUND(J1072*H1072,2)</f>
        <v>0</v>
      </c>
      <c r="S1072" s="137">
        <v>0</v>
      </c>
      <c r="T1072" s="137">
        <f>S1072*H1072</f>
        <v>0</v>
      </c>
      <c r="U1072" s="137">
        <v>0</v>
      </c>
      <c r="V1072" s="137">
        <f>U1072*H1072</f>
        <v>0</v>
      </c>
      <c r="W1072" s="137">
        <v>0</v>
      </c>
      <c r="X1072" s="137">
        <f>W1072*H1072</f>
        <v>0</v>
      </c>
      <c r="Y1072" s="138" t="s">
        <v>1</v>
      </c>
      <c r="AR1072" s="139" t="s">
        <v>187</v>
      </c>
      <c r="AT1072" s="139" t="s">
        <v>147</v>
      </c>
      <c r="AU1072" s="139" t="s">
        <v>84</v>
      </c>
      <c r="AY1072" s="14" t="s">
        <v>145</v>
      </c>
      <c r="BE1072" s="140">
        <f>IF(O1072="základní",K1072,0)</f>
        <v>0</v>
      </c>
      <c r="BF1072" s="140">
        <f>IF(O1072="snížená",K1072,0)</f>
        <v>0</v>
      </c>
      <c r="BG1072" s="140">
        <f>IF(O1072="zákl. přenesená",K1072,0)</f>
        <v>0</v>
      </c>
      <c r="BH1072" s="140">
        <f>IF(O1072="sníž. přenesená",K1072,0)</f>
        <v>0</v>
      </c>
      <c r="BI1072" s="140">
        <f>IF(O1072="nulová",K1072,0)</f>
        <v>0</v>
      </c>
      <c r="BJ1072" s="14" t="s">
        <v>84</v>
      </c>
      <c r="BK1072" s="140">
        <f>ROUND(P1072*H1072,2)</f>
        <v>0</v>
      </c>
      <c r="BL1072" s="14" t="s">
        <v>187</v>
      </c>
      <c r="BM1072" s="139" t="s">
        <v>203</v>
      </c>
    </row>
    <row r="1073" spans="2:51" s="12" customFormat="1" ht="22.5">
      <c r="B1073" s="141"/>
      <c r="D1073" s="142" t="s">
        <v>151</v>
      </c>
      <c r="E1073" s="143" t="s">
        <v>1</v>
      </c>
      <c r="F1073" s="144" t="s">
        <v>1532</v>
      </c>
      <c r="H1073" s="143" t="s">
        <v>1</v>
      </c>
      <c r="M1073" s="141"/>
      <c r="N1073" s="145"/>
      <c r="Y1073" s="146"/>
      <c r="AT1073" s="143" t="s">
        <v>151</v>
      </c>
      <c r="AU1073" s="143" t="s">
        <v>84</v>
      </c>
      <c r="AV1073" s="12" t="s">
        <v>84</v>
      </c>
      <c r="AW1073" s="12" t="s">
        <v>4</v>
      </c>
      <c r="AX1073" s="12" t="s">
        <v>76</v>
      </c>
      <c r="AY1073" s="143" t="s">
        <v>145</v>
      </c>
    </row>
    <row r="1074" spans="2:65" s="1" customFormat="1" ht="48">
      <c r="B1074" s="127"/>
      <c r="C1074" s="128"/>
      <c r="D1074" s="166" t="s">
        <v>147</v>
      </c>
      <c r="E1074" s="129"/>
      <c r="F1074" s="158" t="s">
        <v>1534</v>
      </c>
      <c r="G1074" s="159" t="s">
        <v>343</v>
      </c>
      <c r="H1074" s="132">
        <v>5</v>
      </c>
      <c r="I1074" s="133"/>
      <c r="J1074" s="133"/>
      <c r="K1074" s="133">
        <f>ROUND(P1074*H1074,2)</f>
        <v>0</v>
      </c>
      <c r="L1074" s="130" t="s">
        <v>1</v>
      </c>
      <c r="M1074" s="26"/>
      <c r="N1074" s="134" t="s">
        <v>1</v>
      </c>
      <c r="O1074" s="135" t="s">
        <v>39</v>
      </c>
      <c r="P1074" s="136">
        <f>I1074+J1074</f>
        <v>0</v>
      </c>
      <c r="Q1074" s="136">
        <f>ROUND(I1074*H1074,2)</f>
        <v>0</v>
      </c>
      <c r="R1074" s="136">
        <f>ROUND(J1074*H1074,2)</f>
        <v>0</v>
      </c>
      <c r="S1074" s="137">
        <v>0</v>
      </c>
      <c r="T1074" s="137">
        <f>S1074*H1074</f>
        <v>0</v>
      </c>
      <c r="U1074" s="137">
        <v>0</v>
      </c>
      <c r="V1074" s="137">
        <f>U1074*H1074</f>
        <v>0</v>
      </c>
      <c r="W1074" s="137">
        <v>0</v>
      </c>
      <c r="X1074" s="137">
        <f>W1074*H1074</f>
        <v>0</v>
      </c>
      <c r="Y1074" s="138" t="s">
        <v>1</v>
      </c>
      <c r="AR1074" s="139" t="s">
        <v>187</v>
      </c>
      <c r="AT1074" s="139" t="s">
        <v>147</v>
      </c>
      <c r="AU1074" s="139" t="s">
        <v>84</v>
      </c>
      <c r="AY1074" s="14" t="s">
        <v>145</v>
      </c>
      <c r="BE1074" s="140">
        <f>IF(O1074="základní",K1074,0)</f>
        <v>0</v>
      </c>
      <c r="BF1074" s="140">
        <f>IF(O1074="snížená",K1074,0)</f>
        <v>0</v>
      </c>
      <c r="BG1074" s="140">
        <f>IF(O1074="zákl. přenesená",K1074,0)</f>
        <v>0</v>
      </c>
      <c r="BH1074" s="140">
        <f>IF(O1074="sníž. přenesená",K1074,0)</f>
        <v>0</v>
      </c>
      <c r="BI1074" s="140">
        <f>IF(O1074="nulová",K1074,0)</f>
        <v>0</v>
      </c>
      <c r="BJ1074" s="14" t="s">
        <v>84</v>
      </c>
      <c r="BK1074" s="140">
        <f>ROUND(P1074*H1074,2)</f>
        <v>0</v>
      </c>
      <c r="BL1074" s="14" t="s">
        <v>187</v>
      </c>
      <c r="BM1074" s="139" t="s">
        <v>203</v>
      </c>
    </row>
    <row r="1075" spans="2:51" s="12" customFormat="1" ht="90">
      <c r="B1075" s="141"/>
      <c r="D1075" s="142" t="s">
        <v>151</v>
      </c>
      <c r="E1075" s="143" t="s">
        <v>1</v>
      </c>
      <c r="F1075" s="144" t="s">
        <v>1533</v>
      </c>
      <c r="H1075" s="143" t="s">
        <v>1</v>
      </c>
      <c r="M1075" s="141"/>
      <c r="N1075" s="145"/>
      <c r="Y1075" s="146"/>
      <c r="AT1075" s="143" t="s">
        <v>151</v>
      </c>
      <c r="AU1075" s="143" t="s">
        <v>84</v>
      </c>
      <c r="AV1075" s="12" t="s">
        <v>84</v>
      </c>
      <c r="AW1075" s="12" t="s">
        <v>4</v>
      </c>
      <c r="AX1075" s="12" t="s">
        <v>76</v>
      </c>
      <c r="AY1075" s="143" t="s">
        <v>145</v>
      </c>
    </row>
    <row r="1076" spans="2:65" s="1" customFormat="1" ht="24">
      <c r="B1076" s="127"/>
      <c r="C1076" s="128"/>
      <c r="D1076" s="166" t="s">
        <v>147</v>
      </c>
      <c r="E1076" s="129"/>
      <c r="F1076" s="158" t="s">
        <v>1512</v>
      </c>
      <c r="G1076" s="159" t="s">
        <v>343</v>
      </c>
      <c r="H1076" s="132">
        <v>5</v>
      </c>
      <c r="I1076" s="133"/>
      <c r="J1076" s="133"/>
      <c r="K1076" s="133">
        <f>ROUND(P1076*H1076,2)</f>
        <v>0</v>
      </c>
      <c r="L1076" s="130" t="s">
        <v>1</v>
      </c>
      <c r="M1076" s="26"/>
      <c r="N1076" s="134" t="s">
        <v>1</v>
      </c>
      <c r="O1076" s="135" t="s">
        <v>39</v>
      </c>
      <c r="P1076" s="136">
        <f>I1076+J1076</f>
        <v>0</v>
      </c>
      <c r="Q1076" s="136">
        <f>ROUND(I1076*H1076,2)</f>
        <v>0</v>
      </c>
      <c r="R1076" s="136">
        <f>ROUND(J1076*H1076,2)</f>
        <v>0</v>
      </c>
      <c r="S1076" s="137">
        <v>0</v>
      </c>
      <c r="T1076" s="137">
        <f>S1076*H1076</f>
        <v>0</v>
      </c>
      <c r="U1076" s="137">
        <v>0</v>
      </c>
      <c r="V1076" s="137">
        <f>U1076*H1076</f>
        <v>0</v>
      </c>
      <c r="W1076" s="137">
        <v>0</v>
      </c>
      <c r="X1076" s="137">
        <f>W1076*H1076</f>
        <v>0</v>
      </c>
      <c r="Y1076" s="138" t="s">
        <v>1</v>
      </c>
      <c r="AR1076" s="139" t="s">
        <v>187</v>
      </c>
      <c r="AT1076" s="139" t="s">
        <v>147</v>
      </c>
      <c r="AU1076" s="139" t="s">
        <v>84</v>
      </c>
      <c r="AY1076" s="14" t="s">
        <v>145</v>
      </c>
      <c r="BE1076" s="140">
        <f>IF(O1076="základní",K1076,0)</f>
        <v>0</v>
      </c>
      <c r="BF1076" s="140">
        <f>IF(O1076="snížená",K1076,0)</f>
        <v>0</v>
      </c>
      <c r="BG1076" s="140">
        <f>IF(O1076="zákl. přenesená",K1076,0)</f>
        <v>0</v>
      </c>
      <c r="BH1076" s="140">
        <f>IF(O1076="sníž. přenesená",K1076,0)</f>
        <v>0</v>
      </c>
      <c r="BI1076" s="140">
        <f>IF(O1076="nulová",K1076,0)</f>
        <v>0</v>
      </c>
      <c r="BJ1076" s="14" t="s">
        <v>84</v>
      </c>
      <c r="BK1076" s="140">
        <f>ROUND(P1076*H1076,2)</f>
        <v>0</v>
      </c>
      <c r="BL1076" s="14" t="s">
        <v>187</v>
      </c>
      <c r="BM1076" s="139" t="s">
        <v>203</v>
      </c>
    </row>
    <row r="1077" spans="2:63" s="11" customFormat="1" ht="25.9" customHeight="1">
      <c r="B1077" s="115"/>
      <c r="C1077" s="160"/>
      <c r="D1077" s="161" t="s">
        <v>75</v>
      </c>
      <c r="E1077" s="162" t="s">
        <v>204</v>
      </c>
      <c r="F1077" s="162" t="s">
        <v>205</v>
      </c>
      <c r="G1077" s="160"/>
      <c r="H1077" s="160"/>
      <c r="I1077" s="160"/>
      <c r="J1077" s="160"/>
      <c r="K1077" s="163">
        <f>BK1077</f>
        <v>0</v>
      </c>
      <c r="L1077" s="160"/>
      <c r="M1077" s="115"/>
      <c r="N1077" s="119"/>
      <c r="Q1077" s="120">
        <f>SUM(Q1078:Q1146)</f>
        <v>0</v>
      </c>
      <c r="R1077" s="120">
        <f>SUM(R1078:R1146)</f>
        <v>0</v>
      </c>
      <c r="T1077" s="121">
        <f>SUM(T1078:T1146)</f>
        <v>0</v>
      </c>
      <c r="V1077" s="121">
        <f>SUM(V1078:V1146)</f>
        <v>0</v>
      </c>
      <c r="X1077" s="121">
        <f>SUM(X1078:X1146)</f>
        <v>0</v>
      </c>
      <c r="Y1077" s="122"/>
      <c r="AR1077" s="116" t="s">
        <v>86</v>
      </c>
      <c r="AT1077" s="123" t="s">
        <v>75</v>
      </c>
      <c r="AU1077" s="123" t="s">
        <v>76</v>
      </c>
      <c r="AY1077" s="116" t="s">
        <v>145</v>
      </c>
      <c r="BK1077" s="124">
        <f>SUM(BK1078:BK1146)</f>
        <v>0</v>
      </c>
    </row>
    <row r="1078" spans="2:65" s="1" customFormat="1" ht="12">
      <c r="B1078" s="127"/>
      <c r="C1078" s="151"/>
      <c r="D1078" s="151"/>
      <c r="E1078" s="152"/>
      <c r="F1078" s="153" t="s">
        <v>1058</v>
      </c>
      <c r="G1078" s="154"/>
      <c r="H1078" s="155"/>
      <c r="I1078" s="156"/>
      <c r="J1078" s="156"/>
      <c r="K1078" s="156"/>
      <c r="L1078" s="153"/>
      <c r="M1078" s="26"/>
      <c r="N1078" s="134" t="s">
        <v>1</v>
      </c>
      <c r="O1078" s="135" t="s">
        <v>39</v>
      </c>
      <c r="P1078" s="136">
        <f>I1078+J1078</f>
        <v>0</v>
      </c>
      <c r="Q1078" s="136">
        <f>ROUND(I1078*H1078,2)</f>
        <v>0</v>
      </c>
      <c r="R1078" s="136">
        <f>ROUND(J1078*H1078,2)</f>
        <v>0</v>
      </c>
      <c r="S1078" s="137">
        <v>0</v>
      </c>
      <c r="T1078" s="137">
        <f>S1078*H1078</f>
        <v>0</v>
      </c>
      <c r="U1078" s="137">
        <v>0</v>
      </c>
      <c r="V1078" s="137">
        <f>U1078*H1078</f>
        <v>0</v>
      </c>
      <c r="W1078" s="137">
        <v>0</v>
      </c>
      <c r="X1078" s="137">
        <f>W1078*H1078</f>
        <v>0</v>
      </c>
      <c r="Y1078" s="138" t="s">
        <v>1</v>
      </c>
      <c r="AR1078" s="139" t="s">
        <v>149</v>
      </c>
      <c r="AT1078" s="139" t="s">
        <v>147</v>
      </c>
      <c r="AU1078" s="139" t="s">
        <v>84</v>
      </c>
      <c r="AY1078" s="14" t="s">
        <v>145</v>
      </c>
      <c r="BE1078" s="140">
        <f>IF(O1078="základní",K1078,0)</f>
        <v>0</v>
      </c>
      <c r="BF1078" s="140">
        <f>IF(O1078="snížená",K1078,0)</f>
        <v>0</v>
      </c>
      <c r="BG1078" s="140">
        <f>IF(O1078="zákl. přenesená",K1078,0)</f>
        <v>0</v>
      </c>
      <c r="BH1078" s="140">
        <f>IF(O1078="sníž. přenesená",K1078,0)</f>
        <v>0</v>
      </c>
      <c r="BI1078" s="140">
        <f>IF(O1078="nulová",K1078,0)</f>
        <v>0</v>
      </c>
      <c r="BJ1078" s="14" t="s">
        <v>84</v>
      </c>
      <c r="BK1078" s="140">
        <f>ROUND(P1078*H1078,2)</f>
        <v>0</v>
      </c>
      <c r="BL1078" s="14" t="s">
        <v>149</v>
      </c>
      <c r="BM1078" s="139" t="s">
        <v>169</v>
      </c>
    </row>
    <row r="1079" spans="2:65" s="1" customFormat="1" ht="60">
      <c r="B1079" s="127"/>
      <c r="C1079" s="128"/>
      <c r="D1079" s="128" t="s">
        <v>147</v>
      </c>
      <c r="E1079" s="129"/>
      <c r="F1079" s="130" t="s">
        <v>1060</v>
      </c>
      <c r="G1079" s="131" t="s">
        <v>343</v>
      </c>
      <c r="H1079" s="132">
        <v>2</v>
      </c>
      <c r="I1079" s="133"/>
      <c r="J1079" s="133"/>
      <c r="K1079" s="133">
        <f>ROUND(P1079*H1079,2)</f>
        <v>0</v>
      </c>
      <c r="L1079" s="130" t="s">
        <v>1</v>
      </c>
      <c r="M1079" s="26"/>
      <c r="N1079" s="134" t="s">
        <v>1</v>
      </c>
      <c r="O1079" s="135" t="s">
        <v>39</v>
      </c>
      <c r="P1079" s="136">
        <f>I1079+J1079</f>
        <v>0</v>
      </c>
      <c r="Q1079" s="136">
        <f>ROUND(I1079*H1079,2)</f>
        <v>0</v>
      </c>
      <c r="R1079" s="136">
        <f>ROUND(J1079*H1079,2)</f>
        <v>0</v>
      </c>
      <c r="S1079" s="137">
        <v>0</v>
      </c>
      <c r="T1079" s="137">
        <f>S1079*H1079</f>
        <v>0</v>
      </c>
      <c r="U1079" s="137">
        <v>0</v>
      </c>
      <c r="V1079" s="137">
        <f>U1079*H1079</f>
        <v>0</v>
      </c>
      <c r="W1079" s="137">
        <v>0</v>
      </c>
      <c r="X1079" s="137">
        <f>W1079*H1079</f>
        <v>0</v>
      </c>
      <c r="Y1079" s="138" t="s">
        <v>1</v>
      </c>
      <c r="AR1079" s="139" t="s">
        <v>187</v>
      </c>
      <c r="AT1079" s="139" t="s">
        <v>147</v>
      </c>
      <c r="AU1079" s="139" t="s">
        <v>84</v>
      </c>
      <c r="AY1079" s="14" t="s">
        <v>145</v>
      </c>
      <c r="BE1079" s="140">
        <f>IF(O1079="základní",K1079,0)</f>
        <v>0</v>
      </c>
      <c r="BF1079" s="140">
        <f>IF(O1079="snížená",K1079,0)</f>
        <v>0</v>
      </c>
      <c r="BG1079" s="140">
        <f>IF(O1079="zákl. přenesená",K1079,0)</f>
        <v>0</v>
      </c>
      <c r="BH1079" s="140">
        <f>IF(O1079="sníž. přenesená",K1079,0)</f>
        <v>0</v>
      </c>
      <c r="BI1079" s="140">
        <f>IF(O1079="nulová",K1079,0)</f>
        <v>0</v>
      </c>
      <c r="BJ1079" s="14" t="s">
        <v>84</v>
      </c>
      <c r="BK1079" s="140">
        <f>ROUND(P1079*H1079,2)</f>
        <v>0</v>
      </c>
      <c r="BL1079" s="14" t="s">
        <v>187</v>
      </c>
      <c r="BM1079" s="139" t="s">
        <v>206</v>
      </c>
    </row>
    <row r="1080" spans="2:51" s="12" customFormat="1" ht="45">
      <c r="B1080" s="141"/>
      <c r="D1080" s="142" t="s">
        <v>151</v>
      </c>
      <c r="E1080" s="143" t="s">
        <v>1</v>
      </c>
      <c r="F1080" s="144" t="s">
        <v>1059</v>
      </c>
      <c r="H1080" s="143" t="s">
        <v>1</v>
      </c>
      <c r="M1080" s="141"/>
      <c r="N1080" s="145"/>
      <c r="Y1080" s="146"/>
      <c r="AT1080" s="143" t="s">
        <v>151</v>
      </c>
      <c r="AU1080" s="143" t="s">
        <v>84</v>
      </c>
      <c r="AV1080" s="12" t="s">
        <v>84</v>
      </c>
      <c r="AW1080" s="12" t="s">
        <v>4</v>
      </c>
      <c r="AX1080" s="12" t="s">
        <v>76</v>
      </c>
      <c r="AY1080" s="143" t="s">
        <v>145</v>
      </c>
    </row>
    <row r="1081" spans="2:65" s="1" customFormat="1" ht="16.5" customHeight="1">
      <c r="B1081" s="127"/>
      <c r="C1081" s="128"/>
      <c r="D1081" s="128" t="s">
        <v>147</v>
      </c>
      <c r="E1081" s="157"/>
      <c r="F1081" s="158" t="s">
        <v>1061</v>
      </c>
      <c r="G1081" s="159" t="s">
        <v>343</v>
      </c>
      <c r="H1081" s="132">
        <v>8</v>
      </c>
      <c r="I1081" s="133"/>
      <c r="J1081" s="133"/>
      <c r="K1081" s="133">
        <f>ROUND(P1081*H1081,2)</f>
        <v>0</v>
      </c>
      <c r="L1081" s="130" t="s">
        <v>1</v>
      </c>
      <c r="M1081" s="26"/>
      <c r="N1081" s="134" t="s">
        <v>1</v>
      </c>
      <c r="O1081" s="135" t="s">
        <v>39</v>
      </c>
      <c r="P1081" s="136">
        <f>I1081+J1081</f>
        <v>0</v>
      </c>
      <c r="Q1081" s="136">
        <f>ROUND(I1081*H1081,2)</f>
        <v>0</v>
      </c>
      <c r="R1081" s="136">
        <f>ROUND(J1081*H1081,2)</f>
        <v>0</v>
      </c>
      <c r="S1081" s="137">
        <v>0</v>
      </c>
      <c r="T1081" s="137">
        <f>S1081*H1081</f>
        <v>0</v>
      </c>
      <c r="U1081" s="137">
        <v>0</v>
      </c>
      <c r="V1081" s="137">
        <f>U1081*H1081</f>
        <v>0</v>
      </c>
      <c r="W1081" s="137">
        <v>0</v>
      </c>
      <c r="X1081" s="137">
        <f>W1081*H1081</f>
        <v>0</v>
      </c>
      <c r="Y1081" s="138" t="s">
        <v>1</v>
      </c>
      <c r="AR1081" s="139" t="s">
        <v>187</v>
      </c>
      <c r="AT1081" s="139" t="s">
        <v>147</v>
      </c>
      <c r="AU1081" s="139" t="s">
        <v>84</v>
      </c>
      <c r="AY1081" s="14" t="s">
        <v>145</v>
      </c>
      <c r="BE1081" s="140">
        <f>IF(O1081="základní",K1081,0)</f>
        <v>0</v>
      </c>
      <c r="BF1081" s="140">
        <f>IF(O1081="snížená",K1081,0)</f>
        <v>0</v>
      </c>
      <c r="BG1081" s="140">
        <f>IF(O1081="zákl. přenesená",K1081,0)</f>
        <v>0</v>
      </c>
      <c r="BH1081" s="140">
        <f>IF(O1081="sníž. přenesená",K1081,0)</f>
        <v>0</v>
      </c>
      <c r="BI1081" s="140">
        <f>IF(O1081="nulová",K1081,0)</f>
        <v>0</v>
      </c>
      <c r="BJ1081" s="14" t="s">
        <v>84</v>
      </c>
      <c r="BK1081" s="140">
        <f>ROUND(P1081*H1081,2)</f>
        <v>0</v>
      </c>
      <c r="BL1081" s="14" t="s">
        <v>187</v>
      </c>
      <c r="BM1081" s="139" t="s">
        <v>206</v>
      </c>
    </row>
    <row r="1082" spans="2:65" s="1" customFormat="1" ht="16.5" customHeight="1">
      <c r="B1082" s="127"/>
      <c r="C1082" s="128"/>
      <c r="D1082" s="128" t="s">
        <v>147</v>
      </c>
      <c r="E1082" s="157"/>
      <c r="F1082" s="158" t="s">
        <v>1062</v>
      </c>
      <c r="G1082" s="159" t="s">
        <v>343</v>
      </c>
      <c r="H1082" s="132">
        <v>8</v>
      </c>
      <c r="I1082" s="133"/>
      <c r="J1082" s="133"/>
      <c r="K1082" s="133">
        <f>ROUND(P1082*H1082,2)</f>
        <v>0</v>
      </c>
      <c r="L1082" s="130" t="s">
        <v>1</v>
      </c>
      <c r="M1082" s="26"/>
      <c r="N1082" s="134" t="s">
        <v>1</v>
      </c>
      <c r="O1082" s="135" t="s">
        <v>39</v>
      </c>
      <c r="P1082" s="136">
        <f>I1082+J1082</f>
        <v>0</v>
      </c>
      <c r="Q1082" s="136">
        <f>ROUND(I1082*H1082,2)</f>
        <v>0</v>
      </c>
      <c r="R1082" s="136">
        <f>ROUND(J1082*H1082,2)</f>
        <v>0</v>
      </c>
      <c r="S1082" s="137">
        <v>0</v>
      </c>
      <c r="T1082" s="137">
        <f>S1082*H1082</f>
        <v>0</v>
      </c>
      <c r="U1082" s="137">
        <v>0</v>
      </c>
      <c r="V1082" s="137">
        <f>U1082*H1082</f>
        <v>0</v>
      </c>
      <c r="W1082" s="137">
        <v>0</v>
      </c>
      <c r="X1082" s="137">
        <f>W1082*H1082</f>
        <v>0</v>
      </c>
      <c r="Y1082" s="138" t="s">
        <v>1</v>
      </c>
      <c r="AR1082" s="139" t="s">
        <v>187</v>
      </c>
      <c r="AT1082" s="139" t="s">
        <v>147</v>
      </c>
      <c r="AU1082" s="139" t="s">
        <v>84</v>
      </c>
      <c r="AY1082" s="14" t="s">
        <v>145</v>
      </c>
      <c r="BE1082" s="140">
        <f>IF(O1082="základní",K1082,0)</f>
        <v>0</v>
      </c>
      <c r="BF1082" s="140">
        <f>IF(O1082="snížená",K1082,0)</f>
        <v>0</v>
      </c>
      <c r="BG1082" s="140">
        <f>IF(O1082="zákl. přenesená",K1082,0)</f>
        <v>0</v>
      </c>
      <c r="BH1082" s="140">
        <f>IF(O1082="sníž. přenesená",K1082,0)</f>
        <v>0</v>
      </c>
      <c r="BI1082" s="140">
        <f>IF(O1082="nulová",K1082,0)</f>
        <v>0</v>
      </c>
      <c r="BJ1082" s="14" t="s">
        <v>84</v>
      </c>
      <c r="BK1082" s="140">
        <f>ROUND(P1082*H1082,2)</f>
        <v>0</v>
      </c>
      <c r="BL1082" s="14" t="s">
        <v>187</v>
      </c>
      <c r="BM1082" s="139" t="s">
        <v>206</v>
      </c>
    </row>
    <row r="1083" spans="2:65" s="1" customFormat="1" ht="16.5" customHeight="1">
      <c r="B1083" s="127"/>
      <c r="C1083" s="128"/>
      <c r="D1083" s="128" t="s">
        <v>147</v>
      </c>
      <c r="E1083" s="157"/>
      <c r="F1083" s="158" t="s">
        <v>1063</v>
      </c>
      <c r="G1083" s="159" t="s">
        <v>343</v>
      </c>
      <c r="H1083" s="132">
        <v>2</v>
      </c>
      <c r="I1083" s="133"/>
      <c r="J1083" s="133"/>
      <c r="K1083" s="133">
        <f>ROUND(P1083*H1083,2)</f>
        <v>0</v>
      </c>
      <c r="L1083" s="130" t="s">
        <v>1</v>
      </c>
      <c r="M1083" s="26"/>
      <c r="N1083" s="134" t="s">
        <v>1</v>
      </c>
      <c r="O1083" s="135" t="s">
        <v>39</v>
      </c>
      <c r="P1083" s="136">
        <f>I1083+J1083</f>
        <v>0</v>
      </c>
      <c r="Q1083" s="136">
        <f>ROUND(I1083*H1083,2)</f>
        <v>0</v>
      </c>
      <c r="R1083" s="136">
        <f>ROUND(J1083*H1083,2)</f>
        <v>0</v>
      </c>
      <c r="S1083" s="137">
        <v>0</v>
      </c>
      <c r="T1083" s="137">
        <f>S1083*H1083</f>
        <v>0</v>
      </c>
      <c r="U1083" s="137">
        <v>0</v>
      </c>
      <c r="V1083" s="137">
        <f>U1083*H1083</f>
        <v>0</v>
      </c>
      <c r="W1083" s="137">
        <v>0</v>
      </c>
      <c r="X1083" s="137">
        <f>W1083*H1083</f>
        <v>0</v>
      </c>
      <c r="Y1083" s="138" t="s">
        <v>1</v>
      </c>
      <c r="AR1083" s="139" t="s">
        <v>187</v>
      </c>
      <c r="AT1083" s="139" t="s">
        <v>147</v>
      </c>
      <c r="AU1083" s="139" t="s">
        <v>84</v>
      </c>
      <c r="AY1083" s="14" t="s">
        <v>145</v>
      </c>
      <c r="BE1083" s="140">
        <f>IF(O1083="základní",K1083,0)</f>
        <v>0</v>
      </c>
      <c r="BF1083" s="140">
        <f>IF(O1083="snížená",K1083,0)</f>
        <v>0</v>
      </c>
      <c r="BG1083" s="140">
        <f>IF(O1083="zákl. přenesená",K1083,0)</f>
        <v>0</v>
      </c>
      <c r="BH1083" s="140">
        <f>IF(O1083="sníž. přenesená",K1083,0)</f>
        <v>0</v>
      </c>
      <c r="BI1083" s="140">
        <f>IF(O1083="nulová",K1083,0)</f>
        <v>0</v>
      </c>
      <c r="BJ1083" s="14" t="s">
        <v>84</v>
      </c>
      <c r="BK1083" s="140">
        <f>ROUND(P1083*H1083,2)</f>
        <v>0</v>
      </c>
      <c r="BL1083" s="14" t="s">
        <v>187</v>
      </c>
      <c r="BM1083" s="139" t="s">
        <v>206</v>
      </c>
    </row>
    <row r="1084" spans="2:51" s="12" customFormat="1" ht="67.5">
      <c r="B1084" s="141"/>
      <c r="D1084" s="142" t="s">
        <v>151</v>
      </c>
      <c r="E1084" s="143" t="s">
        <v>1</v>
      </c>
      <c r="F1084" s="144" t="s">
        <v>1064</v>
      </c>
      <c r="H1084" s="143" t="s">
        <v>1</v>
      </c>
      <c r="M1084" s="141"/>
      <c r="N1084" s="145"/>
      <c r="Y1084" s="146"/>
      <c r="AT1084" s="143" t="s">
        <v>151</v>
      </c>
      <c r="AU1084" s="143" t="s">
        <v>84</v>
      </c>
      <c r="AV1084" s="12" t="s">
        <v>84</v>
      </c>
      <c r="AW1084" s="12" t="s">
        <v>4</v>
      </c>
      <c r="AX1084" s="12" t="s">
        <v>76</v>
      </c>
      <c r="AY1084" s="143" t="s">
        <v>145</v>
      </c>
    </row>
    <row r="1085" spans="2:65" s="1" customFormat="1" ht="24">
      <c r="B1085" s="127"/>
      <c r="C1085" s="128"/>
      <c r="D1085" s="128" t="s">
        <v>147</v>
      </c>
      <c r="E1085" s="157"/>
      <c r="F1085" s="158" t="s">
        <v>1065</v>
      </c>
      <c r="G1085" s="159" t="s">
        <v>343</v>
      </c>
      <c r="H1085" s="132">
        <v>1</v>
      </c>
      <c r="I1085" s="133"/>
      <c r="J1085" s="133"/>
      <c r="K1085" s="133">
        <f aca="true" t="shared" si="454" ref="K1085:K1090">ROUND(P1085*H1085,2)</f>
        <v>0</v>
      </c>
      <c r="L1085" s="130" t="s">
        <v>1</v>
      </c>
      <c r="M1085" s="26"/>
      <c r="N1085" s="134" t="s">
        <v>1</v>
      </c>
      <c r="O1085" s="135" t="s">
        <v>39</v>
      </c>
      <c r="P1085" s="136">
        <f aca="true" t="shared" si="455" ref="P1085:P1092">I1085+J1085</f>
        <v>0</v>
      </c>
      <c r="Q1085" s="136">
        <f aca="true" t="shared" si="456" ref="Q1085:Q1092">ROUND(I1085*H1085,2)</f>
        <v>0</v>
      </c>
      <c r="R1085" s="136">
        <f aca="true" t="shared" si="457" ref="R1085:R1092">ROUND(J1085*H1085,2)</f>
        <v>0</v>
      </c>
      <c r="S1085" s="137">
        <v>0</v>
      </c>
      <c r="T1085" s="137">
        <f aca="true" t="shared" si="458" ref="T1085:T1092">S1085*H1085</f>
        <v>0</v>
      </c>
      <c r="U1085" s="137">
        <v>0</v>
      </c>
      <c r="V1085" s="137">
        <f aca="true" t="shared" si="459" ref="V1085:V1092">U1085*H1085</f>
        <v>0</v>
      </c>
      <c r="W1085" s="137">
        <v>0</v>
      </c>
      <c r="X1085" s="137">
        <f aca="true" t="shared" si="460" ref="X1085:X1092">W1085*H1085</f>
        <v>0</v>
      </c>
      <c r="Y1085" s="138" t="s">
        <v>1</v>
      </c>
      <c r="AR1085" s="139" t="s">
        <v>187</v>
      </c>
      <c r="AT1085" s="139" t="s">
        <v>147</v>
      </c>
      <c r="AU1085" s="139" t="s">
        <v>84</v>
      </c>
      <c r="AY1085" s="14" t="s">
        <v>145</v>
      </c>
      <c r="BE1085" s="140">
        <f aca="true" t="shared" si="461" ref="BE1085:BE1092">IF(O1085="základní",K1085,0)</f>
        <v>0</v>
      </c>
      <c r="BF1085" s="140">
        <f aca="true" t="shared" si="462" ref="BF1085:BF1092">IF(O1085="snížená",K1085,0)</f>
        <v>0</v>
      </c>
      <c r="BG1085" s="140">
        <f aca="true" t="shared" si="463" ref="BG1085:BG1092">IF(O1085="zákl. přenesená",K1085,0)</f>
        <v>0</v>
      </c>
      <c r="BH1085" s="140">
        <f aca="true" t="shared" si="464" ref="BH1085:BH1092">IF(O1085="sníž. přenesená",K1085,0)</f>
        <v>0</v>
      </c>
      <c r="BI1085" s="140">
        <f aca="true" t="shared" si="465" ref="BI1085:BI1092">IF(O1085="nulová",K1085,0)</f>
        <v>0</v>
      </c>
      <c r="BJ1085" s="14" t="s">
        <v>84</v>
      </c>
      <c r="BK1085" s="140">
        <f aca="true" t="shared" si="466" ref="BK1085:BK1092">ROUND(P1085*H1085,2)</f>
        <v>0</v>
      </c>
      <c r="BL1085" s="14" t="s">
        <v>187</v>
      </c>
      <c r="BM1085" s="139" t="s">
        <v>206</v>
      </c>
    </row>
    <row r="1086" spans="2:65" s="1" customFormat="1" ht="36">
      <c r="B1086" s="127"/>
      <c r="C1086" s="128"/>
      <c r="D1086" s="128" t="s">
        <v>147</v>
      </c>
      <c r="E1086" s="157"/>
      <c r="F1086" s="158" t="s">
        <v>1066</v>
      </c>
      <c r="G1086" s="159" t="s">
        <v>389</v>
      </c>
      <c r="H1086" s="132">
        <v>1800</v>
      </c>
      <c r="I1086" s="133"/>
      <c r="J1086" s="133"/>
      <c r="K1086" s="133">
        <f t="shared" si="454"/>
        <v>0</v>
      </c>
      <c r="L1086" s="130" t="s">
        <v>1</v>
      </c>
      <c r="M1086" s="26"/>
      <c r="N1086" s="134" t="s">
        <v>1</v>
      </c>
      <c r="O1086" s="135" t="s">
        <v>39</v>
      </c>
      <c r="P1086" s="136">
        <f t="shared" si="455"/>
        <v>0</v>
      </c>
      <c r="Q1086" s="136">
        <f t="shared" si="456"/>
        <v>0</v>
      </c>
      <c r="R1086" s="136">
        <f t="shared" si="457"/>
        <v>0</v>
      </c>
      <c r="S1086" s="137">
        <v>0</v>
      </c>
      <c r="T1086" s="137">
        <f t="shared" si="458"/>
        <v>0</v>
      </c>
      <c r="U1086" s="137">
        <v>0</v>
      </c>
      <c r="V1086" s="137">
        <f t="shared" si="459"/>
        <v>0</v>
      </c>
      <c r="W1086" s="137">
        <v>0</v>
      </c>
      <c r="X1086" s="137">
        <f t="shared" si="460"/>
        <v>0</v>
      </c>
      <c r="Y1086" s="138" t="s">
        <v>1</v>
      </c>
      <c r="AR1086" s="139" t="s">
        <v>187</v>
      </c>
      <c r="AT1086" s="139" t="s">
        <v>147</v>
      </c>
      <c r="AU1086" s="139" t="s">
        <v>84</v>
      </c>
      <c r="AY1086" s="14" t="s">
        <v>145</v>
      </c>
      <c r="BE1086" s="140">
        <f t="shared" si="461"/>
        <v>0</v>
      </c>
      <c r="BF1086" s="140">
        <f t="shared" si="462"/>
        <v>0</v>
      </c>
      <c r="BG1086" s="140">
        <f t="shared" si="463"/>
        <v>0</v>
      </c>
      <c r="BH1086" s="140">
        <f t="shared" si="464"/>
        <v>0</v>
      </c>
      <c r="BI1086" s="140">
        <f t="shared" si="465"/>
        <v>0</v>
      </c>
      <c r="BJ1086" s="14" t="s">
        <v>84</v>
      </c>
      <c r="BK1086" s="140">
        <f t="shared" si="466"/>
        <v>0</v>
      </c>
      <c r="BL1086" s="14" t="s">
        <v>187</v>
      </c>
      <c r="BM1086" s="139" t="s">
        <v>206</v>
      </c>
    </row>
    <row r="1087" spans="2:65" s="1" customFormat="1" ht="168">
      <c r="B1087" s="127"/>
      <c r="C1087" s="128"/>
      <c r="D1087" s="128" t="s">
        <v>147</v>
      </c>
      <c r="E1087" s="157"/>
      <c r="F1087" s="158" t="s">
        <v>1067</v>
      </c>
      <c r="G1087" s="159" t="s">
        <v>343</v>
      </c>
      <c r="H1087" s="132">
        <v>1</v>
      </c>
      <c r="I1087" s="133"/>
      <c r="J1087" s="133"/>
      <c r="K1087" s="133">
        <f t="shared" si="454"/>
        <v>0</v>
      </c>
      <c r="L1087" s="130" t="s">
        <v>1</v>
      </c>
      <c r="M1087" s="26"/>
      <c r="N1087" s="134" t="s">
        <v>1</v>
      </c>
      <c r="O1087" s="135" t="s">
        <v>39</v>
      </c>
      <c r="P1087" s="136">
        <f t="shared" si="455"/>
        <v>0</v>
      </c>
      <c r="Q1087" s="136">
        <f t="shared" si="456"/>
        <v>0</v>
      </c>
      <c r="R1087" s="136">
        <f t="shared" si="457"/>
        <v>0</v>
      </c>
      <c r="S1087" s="137">
        <v>0</v>
      </c>
      <c r="T1087" s="137">
        <f t="shared" si="458"/>
        <v>0</v>
      </c>
      <c r="U1087" s="137">
        <v>0</v>
      </c>
      <c r="V1087" s="137">
        <f t="shared" si="459"/>
        <v>0</v>
      </c>
      <c r="W1087" s="137">
        <v>0</v>
      </c>
      <c r="X1087" s="137">
        <f t="shared" si="460"/>
        <v>0</v>
      </c>
      <c r="Y1087" s="138" t="s">
        <v>1</v>
      </c>
      <c r="AR1087" s="139" t="s">
        <v>187</v>
      </c>
      <c r="AT1087" s="139" t="s">
        <v>147</v>
      </c>
      <c r="AU1087" s="139" t="s">
        <v>84</v>
      </c>
      <c r="AY1087" s="14" t="s">
        <v>145</v>
      </c>
      <c r="BE1087" s="140">
        <f t="shared" si="461"/>
        <v>0</v>
      </c>
      <c r="BF1087" s="140">
        <f t="shared" si="462"/>
        <v>0</v>
      </c>
      <c r="BG1087" s="140">
        <f t="shared" si="463"/>
        <v>0</v>
      </c>
      <c r="BH1087" s="140">
        <f t="shared" si="464"/>
        <v>0</v>
      </c>
      <c r="BI1087" s="140">
        <f t="shared" si="465"/>
        <v>0</v>
      </c>
      <c r="BJ1087" s="14" t="s">
        <v>84</v>
      </c>
      <c r="BK1087" s="140">
        <f t="shared" si="466"/>
        <v>0</v>
      </c>
      <c r="BL1087" s="14" t="s">
        <v>187</v>
      </c>
      <c r="BM1087" s="139" t="s">
        <v>206</v>
      </c>
    </row>
    <row r="1088" spans="2:65" s="1" customFormat="1" ht="48">
      <c r="B1088" s="127"/>
      <c r="C1088" s="128"/>
      <c r="D1088" s="128" t="s">
        <v>147</v>
      </c>
      <c r="E1088" s="157"/>
      <c r="F1088" s="158" t="s">
        <v>1068</v>
      </c>
      <c r="G1088" s="159" t="s">
        <v>343</v>
      </c>
      <c r="H1088" s="132">
        <v>1</v>
      </c>
      <c r="I1088" s="133"/>
      <c r="J1088" s="133"/>
      <c r="K1088" s="133">
        <f t="shared" si="454"/>
        <v>0</v>
      </c>
      <c r="L1088" s="130" t="s">
        <v>1</v>
      </c>
      <c r="M1088" s="26"/>
      <c r="N1088" s="134" t="s">
        <v>1</v>
      </c>
      <c r="O1088" s="135" t="s">
        <v>39</v>
      </c>
      <c r="P1088" s="136">
        <f t="shared" si="455"/>
        <v>0</v>
      </c>
      <c r="Q1088" s="136">
        <f t="shared" si="456"/>
        <v>0</v>
      </c>
      <c r="R1088" s="136">
        <f t="shared" si="457"/>
        <v>0</v>
      </c>
      <c r="S1088" s="137">
        <v>0</v>
      </c>
      <c r="T1088" s="137">
        <f t="shared" si="458"/>
        <v>0</v>
      </c>
      <c r="U1088" s="137">
        <v>0</v>
      </c>
      <c r="V1088" s="137">
        <f t="shared" si="459"/>
        <v>0</v>
      </c>
      <c r="W1088" s="137">
        <v>0</v>
      </c>
      <c r="X1088" s="137">
        <f t="shared" si="460"/>
        <v>0</v>
      </c>
      <c r="Y1088" s="138" t="s">
        <v>1</v>
      </c>
      <c r="AR1088" s="139" t="s">
        <v>187</v>
      </c>
      <c r="AT1088" s="139" t="s">
        <v>147</v>
      </c>
      <c r="AU1088" s="139" t="s">
        <v>84</v>
      </c>
      <c r="AY1088" s="14" t="s">
        <v>145</v>
      </c>
      <c r="BE1088" s="140">
        <f t="shared" si="461"/>
        <v>0</v>
      </c>
      <c r="BF1088" s="140">
        <f t="shared" si="462"/>
        <v>0</v>
      </c>
      <c r="BG1088" s="140">
        <f t="shared" si="463"/>
        <v>0</v>
      </c>
      <c r="BH1088" s="140">
        <f t="shared" si="464"/>
        <v>0</v>
      </c>
      <c r="BI1088" s="140">
        <f t="shared" si="465"/>
        <v>0</v>
      </c>
      <c r="BJ1088" s="14" t="s">
        <v>84</v>
      </c>
      <c r="BK1088" s="140">
        <f t="shared" si="466"/>
        <v>0</v>
      </c>
      <c r="BL1088" s="14" t="s">
        <v>187</v>
      </c>
      <c r="BM1088" s="139" t="s">
        <v>206</v>
      </c>
    </row>
    <row r="1089" spans="2:65" s="1" customFormat="1" ht="144">
      <c r="B1089" s="127"/>
      <c r="C1089" s="128"/>
      <c r="D1089" s="128" t="s">
        <v>147</v>
      </c>
      <c r="E1089" s="157"/>
      <c r="F1089" s="158" t="s">
        <v>1069</v>
      </c>
      <c r="G1089" s="159" t="s">
        <v>343</v>
      </c>
      <c r="H1089" s="132">
        <v>1</v>
      </c>
      <c r="I1089" s="133"/>
      <c r="J1089" s="133"/>
      <c r="K1089" s="133">
        <f t="shared" si="454"/>
        <v>0</v>
      </c>
      <c r="L1089" s="130" t="s">
        <v>1</v>
      </c>
      <c r="M1089" s="26"/>
      <c r="N1089" s="134" t="s">
        <v>1</v>
      </c>
      <c r="O1089" s="135" t="s">
        <v>39</v>
      </c>
      <c r="P1089" s="136">
        <f t="shared" si="455"/>
        <v>0</v>
      </c>
      <c r="Q1089" s="136">
        <f t="shared" si="456"/>
        <v>0</v>
      </c>
      <c r="R1089" s="136">
        <f t="shared" si="457"/>
        <v>0</v>
      </c>
      <c r="S1089" s="137">
        <v>0</v>
      </c>
      <c r="T1089" s="137">
        <f t="shared" si="458"/>
        <v>0</v>
      </c>
      <c r="U1089" s="137">
        <v>0</v>
      </c>
      <c r="V1089" s="137">
        <f t="shared" si="459"/>
        <v>0</v>
      </c>
      <c r="W1089" s="137">
        <v>0</v>
      </c>
      <c r="X1089" s="137">
        <f t="shared" si="460"/>
        <v>0</v>
      </c>
      <c r="Y1089" s="138" t="s">
        <v>1</v>
      </c>
      <c r="AR1089" s="139" t="s">
        <v>187</v>
      </c>
      <c r="AT1089" s="139" t="s">
        <v>147</v>
      </c>
      <c r="AU1089" s="139" t="s">
        <v>84</v>
      </c>
      <c r="AY1089" s="14" t="s">
        <v>145</v>
      </c>
      <c r="BE1089" s="140">
        <f t="shared" si="461"/>
        <v>0</v>
      </c>
      <c r="BF1089" s="140">
        <f t="shared" si="462"/>
        <v>0</v>
      </c>
      <c r="BG1089" s="140">
        <f t="shared" si="463"/>
        <v>0</v>
      </c>
      <c r="BH1089" s="140">
        <f t="shared" si="464"/>
        <v>0</v>
      </c>
      <c r="BI1089" s="140">
        <f t="shared" si="465"/>
        <v>0</v>
      </c>
      <c r="BJ1089" s="14" t="s">
        <v>84</v>
      </c>
      <c r="BK1089" s="140">
        <f t="shared" si="466"/>
        <v>0</v>
      </c>
      <c r="BL1089" s="14" t="s">
        <v>187</v>
      </c>
      <c r="BM1089" s="139" t="s">
        <v>206</v>
      </c>
    </row>
    <row r="1090" spans="2:65" s="1" customFormat="1" ht="12">
      <c r="B1090" s="127"/>
      <c r="C1090" s="128"/>
      <c r="D1090" s="128" t="s">
        <v>147</v>
      </c>
      <c r="E1090" s="157"/>
      <c r="F1090" s="158" t="s">
        <v>1070</v>
      </c>
      <c r="G1090" s="159" t="s">
        <v>1071</v>
      </c>
      <c r="H1090" s="132">
        <v>8</v>
      </c>
      <c r="I1090" s="133"/>
      <c r="J1090" s="133"/>
      <c r="K1090" s="133">
        <f t="shared" si="454"/>
        <v>0</v>
      </c>
      <c r="L1090" s="130" t="s">
        <v>1</v>
      </c>
      <c r="M1090" s="26"/>
      <c r="N1090" s="134" t="s">
        <v>1</v>
      </c>
      <c r="O1090" s="135" t="s">
        <v>39</v>
      </c>
      <c r="P1090" s="136">
        <f t="shared" si="455"/>
        <v>0</v>
      </c>
      <c r="Q1090" s="136">
        <f t="shared" si="456"/>
        <v>0</v>
      </c>
      <c r="R1090" s="136">
        <f t="shared" si="457"/>
        <v>0</v>
      </c>
      <c r="S1090" s="137">
        <v>0</v>
      </c>
      <c r="T1090" s="137">
        <f t="shared" si="458"/>
        <v>0</v>
      </c>
      <c r="U1090" s="137">
        <v>0</v>
      </c>
      <c r="V1090" s="137">
        <f t="shared" si="459"/>
        <v>0</v>
      </c>
      <c r="W1090" s="137">
        <v>0</v>
      </c>
      <c r="X1090" s="137">
        <f t="shared" si="460"/>
        <v>0</v>
      </c>
      <c r="Y1090" s="138" t="s">
        <v>1</v>
      </c>
      <c r="AR1090" s="139" t="s">
        <v>187</v>
      </c>
      <c r="AT1090" s="139" t="s">
        <v>147</v>
      </c>
      <c r="AU1090" s="139" t="s">
        <v>84</v>
      </c>
      <c r="AY1090" s="14" t="s">
        <v>145</v>
      </c>
      <c r="BE1090" s="140">
        <f t="shared" si="461"/>
        <v>0</v>
      </c>
      <c r="BF1090" s="140">
        <f t="shared" si="462"/>
        <v>0</v>
      </c>
      <c r="BG1090" s="140">
        <f t="shared" si="463"/>
        <v>0</v>
      </c>
      <c r="BH1090" s="140">
        <f t="shared" si="464"/>
        <v>0</v>
      </c>
      <c r="BI1090" s="140">
        <f t="shared" si="465"/>
        <v>0</v>
      </c>
      <c r="BJ1090" s="14" t="s">
        <v>84</v>
      </c>
      <c r="BK1090" s="140">
        <f t="shared" si="466"/>
        <v>0</v>
      </c>
      <c r="BL1090" s="14" t="s">
        <v>187</v>
      </c>
      <c r="BM1090" s="139" t="s">
        <v>206</v>
      </c>
    </row>
    <row r="1091" spans="2:65" s="1" customFormat="1" ht="12">
      <c r="B1091" s="127"/>
      <c r="C1091" s="151"/>
      <c r="D1091" s="151"/>
      <c r="E1091" s="152"/>
      <c r="F1091" s="153" t="s">
        <v>1072</v>
      </c>
      <c r="G1091" s="154"/>
      <c r="H1091" s="155"/>
      <c r="I1091" s="156"/>
      <c r="J1091" s="156"/>
      <c r="K1091" s="156"/>
      <c r="L1091" s="153"/>
      <c r="M1091" s="26"/>
      <c r="N1091" s="134" t="s">
        <v>1</v>
      </c>
      <c r="O1091" s="135" t="s">
        <v>39</v>
      </c>
      <c r="P1091" s="136">
        <f t="shared" si="455"/>
        <v>0</v>
      </c>
      <c r="Q1091" s="136">
        <f t="shared" si="456"/>
        <v>0</v>
      </c>
      <c r="R1091" s="136">
        <f t="shared" si="457"/>
        <v>0</v>
      </c>
      <c r="S1091" s="137">
        <v>0</v>
      </c>
      <c r="T1091" s="137">
        <f t="shared" si="458"/>
        <v>0</v>
      </c>
      <c r="U1091" s="137">
        <v>0</v>
      </c>
      <c r="V1091" s="137">
        <f t="shared" si="459"/>
        <v>0</v>
      </c>
      <c r="W1091" s="137">
        <v>0</v>
      </c>
      <c r="X1091" s="137">
        <f t="shared" si="460"/>
        <v>0</v>
      </c>
      <c r="Y1091" s="138" t="s">
        <v>1</v>
      </c>
      <c r="AR1091" s="139" t="s">
        <v>149</v>
      </c>
      <c r="AT1091" s="139" t="s">
        <v>147</v>
      </c>
      <c r="AU1091" s="139" t="s">
        <v>84</v>
      </c>
      <c r="AY1091" s="14" t="s">
        <v>145</v>
      </c>
      <c r="BE1091" s="140">
        <f t="shared" si="461"/>
        <v>0</v>
      </c>
      <c r="BF1091" s="140">
        <f t="shared" si="462"/>
        <v>0</v>
      </c>
      <c r="BG1091" s="140">
        <f t="shared" si="463"/>
        <v>0</v>
      </c>
      <c r="BH1091" s="140">
        <f t="shared" si="464"/>
        <v>0</v>
      </c>
      <c r="BI1091" s="140">
        <f t="shared" si="465"/>
        <v>0</v>
      </c>
      <c r="BJ1091" s="14" t="s">
        <v>84</v>
      </c>
      <c r="BK1091" s="140">
        <f t="shared" si="466"/>
        <v>0</v>
      </c>
      <c r="BL1091" s="14" t="s">
        <v>149</v>
      </c>
      <c r="BM1091" s="139" t="s">
        <v>169</v>
      </c>
    </row>
    <row r="1092" spans="2:65" s="1" customFormat="1" ht="174" customHeight="1">
      <c r="B1092" s="127"/>
      <c r="C1092" s="128"/>
      <c r="D1092" s="128" t="s">
        <v>147</v>
      </c>
      <c r="E1092" s="129"/>
      <c r="F1092" s="158" t="s">
        <v>1073</v>
      </c>
      <c r="G1092" s="159" t="s">
        <v>343</v>
      </c>
      <c r="H1092" s="132">
        <v>2</v>
      </c>
      <c r="I1092" s="133"/>
      <c r="J1092" s="133"/>
      <c r="K1092" s="133">
        <f>ROUND(P1092*H1092,2)</f>
        <v>0</v>
      </c>
      <c r="L1092" s="130" t="s">
        <v>1</v>
      </c>
      <c r="M1092" s="26"/>
      <c r="N1092" s="134" t="s">
        <v>1</v>
      </c>
      <c r="O1092" s="135" t="s">
        <v>39</v>
      </c>
      <c r="P1092" s="136">
        <f t="shared" si="455"/>
        <v>0</v>
      </c>
      <c r="Q1092" s="136">
        <f t="shared" si="456"/>
        <v>0</v>
      </c>
      <c r="R1092" s="136">
        <f t="shared" si="457"/>
        <v>0</v>
      </c>
      <c r="S1092" s="137">
        <v>0</v>
      </c>
      <c r="T1092" s="137">
        <f t="shared" si="458"/>
        <v>0</v>
      </c>
      <c r="U1092" s="137">
        <v>0</v>
      </c>
      <c r="V1092" s="137">
        <f t="shared" si="459"/>
        <v>0</v>
      </c>
      <c r="W1092" s="137">
        <v>0</v>
      </c>
      <c r="X1092" s="137">
        <f t="shared" si="460"/>
        <v>0</v>
      </c>
      <c r="Y1092" s="138" t="s">
        <v>1</v>
      </c>
      <c r="AR1092" s="139" t="s">
        <v>187</v>
      </c>
      <c r="AT1092" s="139" t="s">
        <v>147</v>
      </c>
      <c r="AU1092" s="139" t="s">
        <v>84</v>
      </c>
      <c r="AY1092" s="14" t="s">
        <v>145</v>
      </c>
      <c r="BE1092" s="140">
        <f t="shared" si="461"/>
        <v>0</v>
      </c>
      <c r="BF1092" s="140">
        <f t="shared" si="462"/>
        <v>0</v>
      </c>
      <c r="BG1092" s="140">
        <f t="shared" si="463"/>
        <v>0</v>
      </c>
      <c r="BH1092" s="140">
        <f t="shared" si="464"/>
        <v>0</v>
      </c>
      <c r="BI1092" s="140">
        <f t="shared" si="465"/>
        <v>0</v>
      </c>
      <c r="BJ1092" s="14" t="s">
        <v>84</v>
      </c>
      <c r="BK1092" s="140">
        <f t="shared" si="466"/>
        <v>0</v>
      </c>
      <c r="BL1092" s="14" t="s">
        <v>187</v>
      </c>
      <c r="BM1092" s="139" t="s">
        <v>206</v>
      </c>
    </row>
    <row r="1093" spans="2:51" s="12" customFormat="1" ht="45">
      <c r="B1093" s="141"/>
      <c r="D1093" s="142" t="s">
        <v>151</v>
      </c>
      <c r="E1093" s="143" t="s">
        <v>1</v>
      </c>
      <c r="F1093" s="144" t="s">
        <v>1059</v>
      </c>
      <c r="H1093" s="143" t="s">
        <v>1</v>
      </c>
      <c r="M1093" s="141"/>
      <c r="N1093" s="145"/>
      <c r="Y1093" s="146"/>
      <c r="AT1093" s="143" t="s">
        <v>151</v>
      </c>
      <c r="AU1093" s="143" t="s">
        <v>84</v>
      </c>
      <c r="AV1093" s="12" t="s">
        <v>84</v>
      </c>
      <c r="AW1093" s="12" t="s">
        <v>4</v>
      </c>
      <c r="AX1093" s="12" t="s">
        <v>76</v>
      </c>
      <c r="AY1093" s="143" t="s">
        <v>145</v>
      </c>
    </row>
    <row r="1094" spans="2:65" s="1" customFormat="1" ht="174" customHeight="1">
      <c r="B1094" s="127"/>
      <c r="C1094" s="128"/>
      <c r="D1094" s="128" t="s">
        <v>147</v>
      </c>
      <c r="E1094" s="129"/>
      <c r="F1094" s="158" t="s">
        <v>1074</v>
      </c>
      <c r="G1094" s="159" t="s">
        <v>343</v>
      </c>
      <c r="H1094" s="132">
        <v>2</v>
      </c>
      <c r="I1094" s="133"/>
      <c r="J1094" s="133"/>
      <c r="K1094" s="133">
        <f>ROUND(P1094*H1094,2)</f>
        <v>0</v>
      </c>
      <c r="L1094" s="130" t="s">
        <v>1</v>
      </c>
      <c r="M1094" s="26"/>
      <c r="N1094" s="134" t="s">
        <v>1</v>
      </c>
      <c r="O1094" s="135" t="s">
        <v>39</v>
      </c>
      <c r="P1094" s="136">
        <f>I1094+J1094</f>
        <v>0</v>
      </c>
      <c r="Q1094" s="136">
        <f>ROUND(I1094*H1094,2)</f>
        <v>0</v>
      </c>
      <c r="R1094" s="136">
        <f>ROUND(J1094*H1094,2)</f>
        <v>0</v>
      </c>
      <c r="S1094" s="137">
        <v>0</v>
      </c>
      <c r="T1094" s="137">
        <f>S1094*H1094</f>
        <v>0</v>
      </c>
      <c r="U1094" s="137">
        <v>0</v>
      </c>
      <c r="V1094" s="137">
        <f>U1094*H1094</f>
        <v>0</v>
      </c>
      <c r="W1094" s="137">
        <v>0</v>
      </c>
      <c r="X1094" s="137">
        <f>W1094*H1094</f>
        <v>0</v>
      </c>
      <c r="Y1094" s="138" t="s">
        <v>1</v>
      </c>
      <c r="AR1094" s="139" t="s">
        <v>187</v>
      </c>
      <c r="AT1094" s="139" t="s">
        <v>147</v>
      </c>
      <c r="AU1094" s="139" t="s">
        <v>84</v>
      </c>
      <c r="AY1094" s="14" t="s">
        <v>145</v>
      </c>
      <c r="BE1094" s="140">
        <f>IF(O1094="základní",K1094,0)</f>
        <v>0</v>
      </c>
      <c r="BF1094" s="140">
        <f>IF(O1094="snížená",K1094,0)</f>
        <v>0</v>
      </c>
      <c r="BG1094" s="140">
        <f>IF(O1094="zákl. přenesená",K1094,0)</f>
        <v>0</v>
      </c>
      <c r="BH1094" s="140">
        <f>IF(O1094="sníž. přenesená",K1094,0)</f>
        <v>0</v>
      </c>
      <c r="BI1094" s="140">
        <f>IF(O1094="nulová",K1094,0)</f>
        <v>0</v>
      </c>
      <c r="BJ1094" s="14" t="s">
        <v>84</v>
      </c>
      <c r="BK1094" s="140">
        <f>ROUND(P1094*H1094,2)</f>
        <v>0</v>
      </c>
      <c r="BL1094" s="14" t="s">
        <v>187</v>
      </c>
      <c r="BM1094" s="139" t="s">
        <v>206</v>
      </c>
    </row>
    <row r="1095" spans="2:51" s="12" customFormat="1" ht="45">
      <c r="B1095" s="141"/>
      <c r="D1095" s="142" t="s">
        <v>151</v>
      </c>
      <c r="E1095" s="143" t="s">
        <v>1</v>
      </c>
      <c r="F1095" s="144" t="s">
        <v>1059</v>
      </c>
      <c r="H1095" s="143" t="s">
        <v>1</v>
      </c>
      <c r="M1095" s="141"/>
      <c r="N1095" s="145"/>
      <c r="Y1095" s="146"/>
      <c r="AT1095" s="143" t="s">
        <v>151</v>
      </c>
      <c r="AU1095" s="143" t="s">
        <v>84</v>
      </c>
      <c r="AV1095" s="12" t="s">
        <v>84</v>
      </c>
      <c r="AW1095" s="12" t="s">
        <v>4</v>
      </c>
      <c r="AX1095" s="12" t="s">
        <v>76</v>
      </c>
      <c r="AY1095" s="143" t="s">
        <v>145</v>
      </c>
    </row>
    <row r="1096" spans="2:65" s="1" customFormat="1" ht="72">
      <c r="B1096" s="127"/>
      <c r="C1096" s="128"/>
      <c r="D1096" s="128" t="s">
        <v>147</v>
      </c>
      <c r="E1096" s="129"/>
      <c r="F1096" s="158" t="s">
        <v>1075</v>
      </c>
      <c r="G1096" s="159" t="s">
        <v>343</v>
      </c>
      <c r="H1096" s="132">
        <v>2</v>
      </c>
      <c r="I1096" s="133"/>
      <c r="J1096" s="133"/>
      <c r="K1096" s="133">
        <f>ROUND(P1096*H1096,2)</f>
        <v>0</v>
      </c>
      <c r="L1096" s="130" t="s">
        <v>1</v>
      </c>
      <c r="M1096" s="26"/>
      <c r="N1096" s="134" t="s">
        <v>1</v>
      </c>
      <c r="O1096" s="135" t="s">
        <v>39</v>
      </c>
      <c r="P1096" s="136">
        <f>I1096+J1096</f>
        <v>0</v>
      </c>
      <c r="Q1096" s="136">
        <f>ROUND(I1096*H1096,2)</f>
        <v>0</v>
      </c>
      <c r="R1096" s="136">
        <f>ROUND(J1096*H1096,2)</f>
        <v>0</v>
      </c>
      <c r="S1096" s="137">
        <v>0</v>
      </c>
      <c r="T1096" s="137">
        <f>S1096*H1096</f>
        <v>0</v>
      </c>
      <c r="U1096" s="137">
        <v>0</v>
      </c>
      <c r="V1096" s="137">
        <f>U1096*H1096</f>
        <v>0</v>
      </c>
      <c r="W1096" s="137">
        <v>0</v>
      </c>
      <c r="X1096" s="137">
        <f>W1096*H1096</f>
        <v>0</v>
      </c>
      <c r="Y1096" s="138" t="s">
        <v>1</v>
      </c>
      <c r="AR1096" s="139" t="s">
        <v>187</v>
      </c>
      <c r="AT1096" s="139" t="s">
        <v>147</v>
      </c>
      <c r="AU1096" s="139" t="s">
        <v>84</v>
      </c>
      <c r="AY1096" s="14" t="s">
        <v>145</v>
      </c>
      <c r="BE1096" s="140">
        <f>IF(O1096="základní",K1096,0)</f>
        <v>0</v>
      </c>
      <c r="BF1096" s="140">
        <f>IF(O1096="snížená",K1096,0)</f>
        <v>0</v>
      </c>
      <c r="BG1096" s="140">
        <f>IF(O1096="zákl. přenesená",K1096,0)</f>
        <v>0</v>
      </c>
      <c r="BH1096" s="140">
        <f>IF(O1096="sníž. přenesená",K1096,0)</f>
        <v>0</v>
      </c>
      <c r="BI1096" s="140">
        <f>IF(O1096="nulová",K1096,0)</f>
        <v>0</v>
      </c>
      <c r="BJ1096" s="14" t="s">
        <v>84</v>
      </c>
      <c r="BK1096" s="140">
        <f>ROUND(P1096*H1096,2)</f>
        <v>0</v>
      </c>
      <c r="BL1096" s="14" t="s">
        <v>187</v>
      </c>
      <c r="BM1096" s="139" t="s">
        <v>206</v>
      </c>
    </row>
    <row r="1097" spans="2:51" s="12" customFormat="1" ht="56.25">
      <c r="B1097" s="141"/>
      <c r="D1097" s="142" t="s">
        <v>151</v>
      </c>
      <c r="E1097" s="143" t="s">
        <v>1</v>
      </c>
      <c r="F1097" s="144" t="s">
        <v>1076</v>
      </c>
      <c r="H1097" s="143" t="s">
        <v>1</v>
      </c>
      <c r="M1097" s="141"/>
      <c r="N1097" s="145"/>
      <c r="Y1097" s="146"/>
      <c r="AT1097" s="143" t="s">
        <v>151</v>
      </c>
      <c r="AU1097" s="143" t="s">
        <v>84</v>
      </c>
      <c r="AV1097" s="12" t="s">
        <v>84</v>
      </c>
      <c r="AW1097" s="12" t="s">
        <v>4</v>
      </c>
      <c r="AX1097" s="12" t="s">
        <v>76</v>
      </c>
      <c r="AY1097" s="143" t="s">
        <v>145</v>
      </c>
    </row>
    <row r="1098" spans="2:65" s="1" customFormat="1" ht="36">
      <c r="B1098" s="127"/>
      <c r="C1098" s="128"/>
      <c r="D1098" s="128" t="s">
        <v>147</v>
      </c>
      <c r="E1098" s="129"/>
      <c r="F1098" s="158" t="s">
        <v>1078</v>
      </c>
      <c r="G1098" s="159" t="s">
        <v>343</v>
      </c>
      <c r="H1098" s="132">
        <v>2</v>
      </c>
      <c r="I1098" s="133"/>
      <c r="J1098" s="133"/>
      <c r="K1098" s="133">
        <f>ROUND(P1098*H1098,2)</f>
        <v>0</v>
      </c>
      <c r="L1098" s="130" t="s">
        <v>1</v>
      </c>
      <c r="M1098" s="26"/>
      <c r="N1098" s="134" t="s">
        <v>1</v>
      </c>
      <c r="O1098" s="135" t="s">
        <v>39</v>
      </c>
      <c r="P1098" s="136">
        <f>I1098+J1098</f>
        <v>0</v>
      </c>
      <c r="Q1098" s="136">
        <f>ROUND(I1098*H1098,2)</f>
        <v>0</v>
      </c>
      <c r="R1098" s="136">
        <f>ROUND(J1098*H1098,2)</f>
        <v>0</v>
      </c>
      <c r="S1098" s="137">
        <v>0</v>
      </c>
      <c r="T1098" s="137">
        <f>S1098*H1098</f>
        <v>0</v>
      </c>
      <c r="U1098" s="137">
        <v>0</v>
      </c>
      <c r="V1098" s="137">
        <f>U1098*H1098</f>
        <v>0</v>
      </c>
      <c r="W1098" s="137">
        <v>0</v>
      </c>
      <c r="X1098" s="137">
        <f>W1098*H1098</f>
        <v>0</v>
      </c>
      <c r="Y1098" s="138" t="s">
        <v>1</v>
      </c>
      <c r="AR1098" s="139" t="s">
        <v>187</v>
      </c>
      <c r="AT1098" s="139" t="s">
        <v>147</v>
      </c>
      <c r="AU1098" s="139" t="s">
        <v>84</v>
      </c>
      <c r="AY1098" s="14" t="s">
        <v>145</v>
      </c>
      <c r="BE1098" s="140">
        <f>IF(O1098="základní",K1098,0)</f>
        <v>0</v>
      </c>
      <c r="BF1098" s="140">
        <f>IF(O1098="snížená",K1098,0)</f>
        <v>0</v>
      </c>
      <c r="BG1098" s="140">
        <f>IF(O1098="zákl. přenesená",K1098,0)</f>
        <v>0</v>
      </c>
      <c r="BH1098" s="140">
        <f>IF(O1098="sníž. přenesená",K1098,0)</f>
        <v>0</v>
      </c>
      <c r="BI1098" s="140">
        <f>IF(O1098="nulová",K1098,0)</f>
        <v>0</v>
      </c>
      <c r="BJ1098" s="14" t="s">
        <v>84</v>
      </c>
      <c r="BK1098" s="140">
        <f>ROUND(P1098*H1098,2)</f>
        <v>0</v>
      </c>
      <c r="BL1098" s="14" t="s">
        <v>187</v>
      </c>
      <c r="BM1098" s="139" t="s">
        <v>206</v>
      </c>
    </row>
    <row r="1099" spans="2:51" s="12" customFormat="1" ht="33.75">
      <c r="B1099" s="141"/>
      <c r="D1099" s="142" t="s">
        <v>151</v>
      </c>
      <c r="E1099" s="143" t="s">
        <v>1</v>
      </c>
      <c r="F1099" s="144" t="s">
        <v>1077</v>
      </c>
      <c r="H1099" s="143" t="s">
        <v>1</v>
      </c>
      <c r="M1099" s="141"/>
      <c r="N1099" s="145"/>
      <c r="Y1099" s="146"/>
      <c r="AT1099" s="143" t="s">
        <v>151</v>
      </c>
      <c r="AU1099" s="143" t="s">
        <v>84</v>
      </c>
      <c r="AV1099" s="12" t="s">
        <v>84</v>
      </c>
      <c r="AW1099" s="12" t="s">
        <v>4</v>
      </c>
      <c r="AX1099" s="12" t="s">
        <v>76</v>
      </c>
      <c r="AY1099" s="143" t="s">
        <v>145</v>
      </c>
    </row>
    <row r="1100" spans="2:65" s="1" customFormat="1" ht="24">
      <c r="B1100" s="127"/>
      <c r="C1100" s="151"/>
      <c r="D1100" s="151"/>
      <c r="E1100" s="152"/>
      <c r="F1100" s="153" t="s">
        <v>1079</v>
      </c>
      <c r="G1100" s="154"/>
      <c r="H1100" s="155"/>
      <c r="I1100" s="156"/>
      <c r="J1100" s="156"/>
      <c r="K1100" s="156"/>
      <c r="L1100" s="153"/>
      <c r="M1100" s="26"/>
      <c r="N1100" s="134" t="s">
        <v>1</v>
      </c>
      <c r="O1100" s="135" t="s">
        <v>39</v>
      </c>
      <c r="P1100" s="136">
        <f>I1100+J1100</f>
        <v>0</v>
      </c>
      <c r="Q1100" s="136">
        <f>ROUND(I1100*H1100,2)</f>
        <v>0</v>
      </c>
      <c r="R1100" s="136">
        <f>ROUND(J1100*H1100,2)</f>
        <v>0</v>
      </c>
      <c r="S1100" s="137">
        <v>0</v>
      </c>
      <c r="T1100" s="137">
        <f>S1100*H1100</f>
        <v>0</v>
      </c>
      <c r="U1100" s="137">
        <v>0</v>
      </c>
      <c r="V1100" s="137">
        <f>U1100*H1100</f>
        <v>0</v>
      </c>
      <c r="W1100" s="137">
        <v>0</v>
      </c>
      <c r="X1100" s="137">
        <f>W1100*H1100</f>
        <v>0</v>
      </c>
      <c r="Y1100" s="138" t="s">
        <v>1</v>
      </c>
      <c r="AR1100" s="139" t="s">
        <v>149</v>
      </c>
      <c r="AT1100" s="139" t="s">
        <v>147</v>
      </c>
      <c r="AU1100" s="139" t="s">
        <v>84</v>
      </c>
      <c r="AY1100" s="14" t="s">
        <v>145</v>
      </c>
      <c r="BE1100" s="140">
        <f>IF(O1100="základní",K1100,0)</f>
        <v>0</v>
      </c>
      <c r="BF1100" s="140">
        <f>IF(O1100="snížená",K1100,0)</f>
        <v>0</v>
      </c>
      <c r="BG1100" s="140">
        <f>IF(O1100="zákl. přenesená",K1100,0)</f>
        <v>0</v>
      </c>
      <c r="BH1100" s="140">
        <f>IF(O1100="sníž. přenesená",K1100,0)</f>
        <v>0</v>
      </c>
      <c r="BI1100" s="140">
        <f>IF(O1100="nulová",K1100,0)</f>
        <v>0</v>
      </c>
      <c r="BJ1100" s="14" t="s">
        <v>84</v>
      </c>
      <c r="BK1100" s="140">
        <f>ROUND(P1100*H1100,2)</f>
        <v>0</v>
      </c>
      <c r="BL1100" s="14" t="s">
        <v>149</v>
      </c>
      <c r="BM1100" s="139" t="s">
        <v>169</v>
      </c>
    </row>
    <row r="1101" spans="2:51" s="12" customFormat="1" ht="45">
      <c r="B1101" s="141"/>
      <c r="D1101" s="142" t="s">
        <v>151</v>
      </c>
      <c r="E1101" s="143" t="s">
        <v>1</v>
      </c>
      <c r="F1101" s="144" t="s">
        <v>1080</v>
      </c>
      <c r="H1101" s="143" t="s">
        <v>1</v>
      </c>
      <c r="M1101" s="141"/>
      <c r="N1101" s="145"/>
      <c r="Y1101" s="146"/>
      <c r="AT1101" s="143" t="s">
        <v>151</v>
      </c>
      <c r="AU1101" s="143" t="s">
        <v>84</v>
      </c>
      <c r="AV1101" s="12" t="s">
        <v>84</v>
      </c>
      <c r="AW1101" s="12" t="s">
        <v>4</v>
      </c>
      <c r="AX1101" s="12" t="s">
        <v>76</v>
      </c>
      <c r="AY1101" s="143" t="s">
        <v>145</v>
      </c>
    </row>
    <row r="1102" spans="2:65" s="1" customFormat="1" ht="16.5" customHeight="1">
      <c r="B1102" s="127"/>
      <c r="C1102" s="128"/>
      <c r="D1102" s="128" t="s">
        <v>147</v>
      </c>
      <c r="E1102" s="157"/>
      <c r="F1102" s="158" t="s">
        <v>1081</v>
      </c>
      <c r="G1102" s="159" t="s">
        <v>343</v>
      </c>
      <c r="H1102" s="132">
        <v>2</v>
      </c>
      <c r="I1102" s="133"/>
      <c r="J1102" s="133"/>
      <c r="K1102" s="133">
        <f aca="true" t="shared" si="467" ref="K1102:K1139">ROUND(P1102*H1102,2)</f>
        <v>0</v>
      </c>
      <c r="L1102" s="130" t="s">
        <v>1</v>
      </c>
      <c r="M1102" s="26"/>
      <c r="N1102" s="134" t="s">
        <v>1</v>
      </c>
      <c r="O1102" s="135" t="s">
        <v>39</v>
      </c>
      <c r="P1102" s="136">
        <f aca="true" t="shared" si="468" ref="P1102:P1133">I1102+J1102</f>
        <v>0</v>
      </c>
      <c r="Q1102" s="136">
        <f aca="true" t="shared" si="469" ref="Q1102:Q1133">ROUND(I1102*H1102,2)</f>
        <v>0</v>
      </c>
      <c r="R1102" s="136">
        <f aca="true" t="shared" si="470" ref="R1102:R1133">ROUND(J1102*H1102,2)</f>
        <v>0</v>
      </c>
      <c r="S1102" s="137">
        <v>0</v>
      </c>
      <c r="T1102" s="137">
        <f aca="true" t="shared" si="471" ref="T1102:T1133">S1102*H1102</f>
        <v>0</v>
      </c>
      <c r="U1102" s="137">
        <v>0</v>
      </c>
      <c r="V1102" s="137">
        <f aca="true" t="shared" si="472" ref="V1102:V1133">U1102*H1102</f>
        <v>0</v>
      </c>
      <c r="W1102" s="137">
        <v>0</v>
      </c>
      <c r="X1102" s="137">
        <f aca="true" t="shared" si="473" ref="X1102:X1133">W1102*H1102</f>
        <v>0</v>
      </c>
      <c r="Y1102" s="138" t="s">
        <v>1</v>
      </c>
      <c r="AR1102" s="139" t="s">
        <v>187</v>
      </c>
      <c r="AT1102" s="139" t="s">
        <v>147</v>
      </c>
      <c r="AU1102" s="139" t="s">
        <v>84</v>
      </c>
      <c r="AY1102" s="14" t="s">
        <v>145</v>
      </c>
      <c r="BE1102" s="140">
        <f aca="true" t="shared" si="474" ref="BE1102:BE1133">IF(O1102="základní",K1102,0)</f>
        <v>0</v>
      </c>
      <c r="BF1102" s="140">
        <f aca="true" t="shared" si="475" ref="BF1102:BF1133">IF(O1102="snížená",K1102,0)</f>
        <v>0</v>
      </c>
      <c r="BG1102" s="140">
        <f aca="true" t="shared" si="476" ref="BG1102:BG1133">IF(O1102="zákl. přenesená",K1102,0)</f>
        <v>0</v>
      </c>
      <c r="BH1102" s="140">
        <f aca="true" t="shared" si="477" ref="BH1102:BH1133">IF(O1102="sníž. přenesená",K1102,0)</f>
        <v>0</v>
      </c>
      <c r="BI1102" s="140">
        <f aca="true" t="shared" si="478" ref="BI1102:BI1133">IF(O1102="nulová",K1102,0)</f>
        <v>0</v>
      </c>
      <c r="BJ1102" s="14" t="s">
        <v>84</v>
      </c>
      <c r="BK1102" s="140">
        <f aca="true" t="shared" si="479" ref="BK1102:BK1133">ROUND(P1102*H1102,2)</f>
        <v>0</v>
      </c>
      <c r="BL1102" s="14" t="s">
        <v>187</v>
      </c>
      <c r="BM1102" s="139" t="s">
        <v>206</v>
      </c>
    </row>
    <row r="1103" spans="2:65" s="1" customFormat="1" ht="16.5" customHeight="1">
      <c r="B1103" s="127"/>
      <c r="C1103" s="128"/>
      <c r="D1103" s="128" t="s">
        <v>147</v>
      </c>
      <c r="E1103" s="157"/>
      <c r="F1103" s="158" t="s">
        <v>1082</v>
      </c>
      <c r="G1103" s="159" t="s">
        <v>343</v>
      </c>
      <c r="H1103" s="132">
        <v>2</v>
      </c>
      <c r="I1103" s="133"/>
      <c r="J1103" s="133"/>
      <c r="K1103" s="133">
        <f t="shared" si="467"/>
        <v>0</v>
      </c>
      <c r="L1103" s="130" t="s">
        <v>1</v>
      </c>
      <c r="M1103" s="26"/>
      <c r="N1103" s="134" t="s">
        <v>1</v>
      </c>
      <c r="O1103" s="135" t="s">
        <v>39</v>
      </c>
      <c r="P1103" s="136">
        <f t="shared" si="468"/>
        <v>0</v>
      </c>
      <c r="Q1103" s="136">
        <f t="shared" si="469"/>
        <v>0</v>
      </c>
      <c r="R1103" s="136">
        <f t="shared" si="470"/>
        <v>0</v>
      </c>
      <c r="S1103" s="137">
        <v>0</v>
      </c>
      <c r="T1103" s="137">
        <f t="shared" si="471"/>
        <v>0</v>
      </c>
      <c r="U1103" s="137">
        <v>0</v>
      </c>
      <c r="V1103" s="137">
        <f t="shared" si="472"/>
        <v>0</v>
      </c>
      <c r="W1103" s="137">
        <v>0</v>
      </c>
      <c r="X1103" s="137">
        <f t="shared" si="473"/>
        <v>0</v>
      </c>
      <c r="Y1103" s="138" t="s">
        <v>1</v>
      </c>
      <c r="AR1103" s="139" t="s">
        <v>187</v>
      </c>
      <c r="AT1103" s="139" t="s">
        <v>147</v>
      </c>
      <c r="AU1103" s="139" t="s">
        <v>84</v>
      </c>
      <c r="AY1103" s="14" t="s">
        <v>145</v>
      </c>
      <c r="BE1103" s="140">
        <f t="shared" si="474"/>
        <v>0</v>
      </c>
      <c r="BF1103" s="140">
        <f t="shared" si="475"/>
        <v>0</v>
      </c>
      <c r="BG1103" s="140">
        <f t="shared" si="476"/>
        <v>0</v>
      </c>
      <c r="BH1103" s="140">
        <f t="shared" si="477"/>
        <v>0</v>
      </c>
      <c r="BI1103" s="140">
        <f t="shared" si="478"/>
        <v>0</v>
      </c>
      <c r="BJ1103" s="14" t="s">
        <v>84</v>
      </c>
      <c r="BK1103" s="140">
        <f t="shared" si="479"/>
        <v>0</v>
      </c>
      <c r="BL1103" s="14" t="s">
        <v>187</v>
      </c>
      <c r="BM1103" s="139" t="s">
        <v>206</v>
      </c>
    </row>
    <row r="1104" spans="2:65" s="1" customFormat="1" ht="24">
      <c r="B1104" s="127"/>
      <c r="C1104" s="128"/>
      <c r="D1104" s="128" t="s">
        <v>147</v>
      </c>
      <c r="E1104" s="157"/>
      <c r="F1104" s="158" t="s">
        <v>1083</v>
      </c>
      <c r="G1104" s="159" t="s">
        <v>343</v>
      </c>
      <c r="H1104" s="132">
        <v>2</v>
      </c>
      <c r="I1104" s="133"/>
      <c r="J1104" s="133"/>
      <c r="K1104" s="133">
        <f t="shared" si="467"/>
        <v>0</v>
      </c>
      <c r="L1104" s="130" t="s">
        <v>1</v>
      </c>
      <c r="M1104" s="26"/>
      <c r="N1104" s="134" t="s">
        <v>1</v>
      </c>
      <c r="O1104" s="135" t="s">
        <v>39</v>
      </c>
      <c r="P1104" s="136">
        <f t="shared" si="468"/>
        <v>0</v>
      </c>
      <c r="Q1104" s="136">
        <f t="shared" si="469"/>
        <v>0</v>
      </c>
      <c r="R1104" s="136">
        <f t="shared" si="470"/>
        <v>0</v>
      </c>
      <c r="S1104" s="137">
        <v>0</v>
      </c>
      <c r="T1104" s="137">
        <f t="shared" si="471"/>
        <v>0</v>
      </c>
      <c r="U1104" s="137">
        <v>0</v>
      </c>
      <c r="V1104" s="137">
        <f t="shared" si="472"/>
        <v>0</v>
      </c>
      <c r="W1104" s="137">
        <v>0</v>
      </c>
      <c r="X1104" s="137">
        <f t="shared" si="473"/>
        <v>0</v>
      </c>
      <c r="Y1104" s="138" t="s">
        <v>1</v>
      </c>
      <c r="AR1104" s="139" t="s">
        <v>187</v>
      </c>
      <c r="AT1104" s="139" t="s">
        <v>147</v>
      </c>
      <c r="AU1104" s="139" t="s">
        <v>84</v>
      </c>
      <c r="AY1104" s="14" t="s">
        <v>145</v>
      </c>
      <c r="BE1104" s="140">
        <f t="shared" si="474"/>
        <v>0</v>
      </c>
      <c r="BF1104" s="140">
        <f t="shared" si="475"/>
        <v>0</v>
      </c>
      <c r="BG1104" s="140">
        <f t="shared" si="476"/>
        <v>0</v>
      </c>
      <c r="BH1104" s="140">
        <f t="shared" si="477"/>
        <v>0</v>
      </c>
      <c r="BI1104" s="140">
        <f t="shared" si="478"/>
        <v>0</v>
      </c>
      <c r="BJ1104" s="14" t="s">
        <v>84</v>
      </c>
      <c r="BK1104" s="140">
        <f t="shared" si="479"/>
        <v>0</v>
      </c>
      <c r="BL1104" s="14" t="s">
        <v>187</v>
      </c>
      <c r="BM1104" s="139" t="s">
        <v>206</v>
      </c>
    </row>
    <row r="1105" spans="2:65" s="1" customFormat="1" ht="16.5" customHeight="1">
      <c r="B1105" s="127"/>
      <c r="C1105" s="128"/>
      <c r="D1105" s="128" t="s">
        <v>147</v>
      </c>
      <c r="E1105" s="157"/>
      <c r="F1105" s="164" t="s">
        <v>1084</v>
      </c>
      <c r="G1105" s="159" t="s">
        <v>343</v>
      </c>
      <c r="H1105" s="132">
        <v>2</v>
      </c>
      <c r="I1105" s="133"/>
      <c r="J1105" s="133"/>
      <c r="K1105" s="133">
        <f t="shared" si="467"/>
        <v>0</v>
      </c>
      <c r="L1105" s="130" t="s">
        <v>1</v>
      </c>
      <c r="M1105" s="26"/>
      <c r="N1105" s="134" t="s">
        <v>1</v>
      </c>
      <c r="O1105" s="135" t="s">
        <v>39</v>
      </c>
      <c r="P1105" s="136">
        <f t="shared" si="468"/>
        <v>0</v>
      </c>
      <c r="Q1105" s="136">
        <f t="shared" si="469"/>
        <v>0</v>
      </c>
      <c r="R1105" s="136">
        <f t="shared" si="470"/>
        <v>0</v>
      </c>
      <c r="S1105" s="137">
        <v>0</v>
      </c>
      <c r="T1105" s="137">
        <f t="shared" si="471"/>
        <v>0</v>
      </c>
      <c r="U1105" s="137">
        <v>0</v>
      </c>
      <c r="V1105" s="137">
        <f t="shared" si="472"/>
        <v>0</v>
      </c>
      <c r="W1105" s="137">
        <v>0</v>
      </c>
      <c r="X1105" s="137">
        <f t="shared" si="473"/>
        <v>0</v>
      </c>
      <c r="Y1105" s="138" t="s">
        <v>1</v>
      </c>
      <c r="AR1105" s="139" t="s">
        <v>187</v>
      </c>
      <c r="AT1105" s="139" t="s">
        <v>147</v>
      </c>
      <c r="AU1105" s="139" t="s">
        <v>84</v>
      </c>
      <c r="AY1105" s="14" t="s">
        <v>145</v>
      </c>
      <c r="BE1105" s="140">
        <f t="shared" si="474"/>
        <v>0</v>
      </c>
      <c r="BF1105" s="140">
        <f t="shared" si="475"/>
        <v>0</v>
      </c>
      <c r="BG1105" s="140">
        <f t="shared" si="476"/>
        <v>0</v>
      </c>
      <c r="BH1105" s="140">
        <f t="shared" si="477"/>
        <v>0</v>
      </c>
      <c r="BI1105" s="140">
        <f t="shared" si="478"/>
        <v>0</v>
      </c>
      <c r="BJ1105" s="14" t="s">
        <v>84</v>
      </c>
      <c r="BK1105" s="140">
        <f t="shared" si="479"/>
        <v>0</v>
      </c>
      <c r="BL1105" s="14" t="s">
        <v>187</v>
      </c>
      <c r="BM1105" s="139" t="s">
        <v>206</v>
      </c>
    </row>
    <row r="1106" spans="2:65" s="1" customFormat="1" ht="16.5" customHeight="1">
      <c r="B1106" s="127"/>
      <c r="C1106" s="128"/>
      <c r="D1106" s="128" t="s">
        <v>147</v>
      </c>
      <c r="E1106" s="157"/>
      <c r="F1106" s="158" t="s">
        <v>1085</v>
      </c>
      <c r="G1106" s="159" t="s">
        <v>343</v>
      </c>
      <c r="H1106" s="132">
        <v>2</v>
      </c>
      <c r="I1106" s="133"/>
      <c r="J1106" s="133"/>
      <c r="K1106" s="133">
        <f t="shared" si="467"/>
        <v>0</v>
      </c>
      <c r="L1106" s="130" t="s">
        <v>1</v>
      </c>
      <c r="M1106" s="26"/>
      <c r="N1106" s="134" t="s">
        <v>1</v>
      </c>
      <c r="O1106" s="135" t="s">
        <v>39</v>
      </c>
      <c r="P1106" s="136">
        <f t="shared" si="468"/>
        <v>0</v>
      </c>
      <c r="Q1106" s="136">
        <f t="shared" si="469"/>
        <v>0</v>
      </c>
      <c r="R1106" s="136">
        <f t="shared" si="470"/>
        <v>0</v>
      </c>
      <c r="S1106" s="137">
        <v>0</v>
      </c>
      <c r="T1106" s="137">
        <f t="shared" si="471"/>
        <v>0</v>
      </c>
      <c r="U1106" s="137">
        <v>0</v>
      </c>
      <c r="V1106" s="137">
        <f t="shared" si="472"/>
        <v>0</v>
      </c>
      <c r="W1106" s="137">
        <v>0</v>
      </c>
      <c r="X1106" s="137">
        <f t="shared" si="473"/>
        <v>0</v>
      </c>
      <c r="Y1106" s="138" t="s">
        <v>1</v>
      </c>
      <c r="AR1106" s="139" t="s">
        <v>187</v>
      </c>
      <c r="AT1106" s="139" t="s">
        <v>147</v>
      </c>
      <c r="AU1106" s="139" t="s">
        <v>84</v>
      </c>
      <c r="AY1106" s="14" t="s">
        <v>145</v>
      </c>
      <c r="BE1106" s="140">
        <f t="shared" si="474"/>
        <v>0</v>
      </c>
      <c r="BF1106" s="140">
        <f t="shared" si="475"/>
        <v>0</v>
      </c>
      <c r="BG1106" s="140">
        <f t="shared" si="476"/>
        <v>0</v>
      </c>
      <c r="BH1106" s="140">
        <f t="shared" si="477"/>
        <v>0</v>
      </c>
      <c r="BI1106" s="140">
        <f t="shared" si="478"/>
        <v>0</v>
      </c>
      <c r="BJ1106" s="14" t="s">
        <v>84</v>
      </c>
      <c r="BK1106" s="140">
        <f t="shared" si="479"/>
        <v>0</v>
      </c>
      <c r="BL1106" s="14" t="s">
        <v>187</v>
      </c>
      <c r="BM1106" s="139" t="s">
        <v>206</v>
      </c>
    </row>
    <row r="1107" spans="2:65" s="1" customFormat="1" ht="16.5" customHeight="1">
      <c r="B1107" s="127"/>
      <c r="C1107" s="128"/>
      <c r="D1107" s="128" t="s">
        <v>147</v>
      </c>
      <c r="E1107" s="157"/>
      <c r="F1107" s="158" t="s">
        <v>1086</v>
      </c>
      <c r="G1107" s="159" t="s">
        <v>343</v>
      </c>
      <c r="H1107" s="132">
        <v>2</v>
      </c>
      <c r="I1107" s="133"/>
      <c r="J1107" s="133"/>
      <c r="K1107" s="133">
        <f t="shared" si="467"/>
        <v>0</v>
      </c>
      <c r="L1107" s="130" t="s">
        <v>1</v>
      </c>
      <c r="M1107" s="26"/>
      <c r="N1107" s="134" t="s">
        <v>1</v>
      </c>
      <c r="O1107" s="135" t="s">
        <v>39</v>
      </c>
      <c r="P1107" s="136">
        <f t="shared" si="468"/>
        <v>0</v>
      </c>
      <c r="Q1107" s="136">
        <f t="shared" si="469"/>
        <v>0</v>
      </c>
      <c r="R1107" s="136">
        <f t="shared" si="470"/>
        <v>0</v>
      </c>
      <c r="S1107" s="137">
        <v>0</v>
      </c>
      <c r="T1107" s="137">
        <f t="shared" si="471"/>
        <v>0</v>
      </c>
      <c r="U1107" s="137">
        <v>0</v>
      </c>
      <c r="V1107" s="137">
        <f t="shared" si="472"/>
        <v>0</v>
      </c>
      <c r="W1107" s="137">
        <v>0</v>
      </c>
      <c r="X1107" s="137">
        <f t="shared" si="473"/>
        <v>0</v>
      </c>
      <c r="Y1107" s="138" t="s">
        <v>1</v>
      </c>
      <c r="AR1107" s="139" t="s">
        <v>187</v>
      </c>
      <c r="AT1107" s="139" t="s">
        <v>147</v>
      </c>
      <c r="AU1107" s="139" t="s">
        <v>84</v>
      </c>
      <c r="AY1107" s="14" t="s">
        <v>145</v>
      </c>
      <c r="BE1107" s="140">
        <f t="shared" si="474"/>
        <v>0</v>
      </c>
      <c r="BF1107" s="140">
        <f t="shared" si="475"/>
        <v>0</v>
      </c>
      <c r="BG1107" s="140">
        <f t="shared" si="476"/>
        <v>0</v>
      </c>
      <c r="BH1107" s="140">
        <f t="shared" si="477"/>
        <v>0</v>
      </c>
      <c r="BI1107" s="140">
        <f t="shared" si="478"/>
        <v>0</v>
      </c>
      <c r="BJ1107" s="14" t="s">
        <v>84</v>
      </c>
      <c r="BK1107" s="140">
        <f t="shared" si="479"/>
        <v>0</v>
      </c>
      <c r="BL1107" s="14" t="s">
        <v>187</v>
      </c>
      <c r="BM1107" s="139" t="s">
        <v>206</v>
      </c>
    </row>
    <row r="1108" spans="2:65" s="1" customFormat="1" ht="16.5" customHeight="1">
      <c r="B1108" s="127"/>
      <c r="C1108" s="128"/>
      <c r="D1108" s="128" t="s">
        <v>147</v>
      </c>
      <c r="E1108" s="157"/>
      <c r="F1108" s="158" t="s">
        <v>1081</v>
      </c>
      <c r="G1108" s="159" t="s">
        <v>343</v>
      </c>
      <c r="H1108" s="132">
        <v>2</v>
      </c>
      <c r="I1108" s="133"/>
      <c r="J1108" s="133"/>
      <c r="K1108" s="133">
        <f t="shared" si="467"/>
        <v>0</v>
      </c>
      <c r="L1108" s="130" t="s">
        <v>1</v>
      </c>
      <c r="M1108" s="26"/>
      <c r="N1108" s="134" t="s">
        <v>1</v>
      </c>
      <c r="O1108" s="135" t="s">
        <v>39</v>
      </c>
      <c r="P1108" s="136">
        <f t="shared" si="468"/>
        <v>0</v>
      </c>
      <c r="Q1108" s="136">
        <f t="shared" si="469"/>
        <v>0</v>
      </c>
      <c r="R1108" s="136">
        <f t="shared" si="470"/>
        <v>0</v>
      </c>
      <c r="S1108" s="137">
        <v>0</v>
      </c>
      <c r="T1108" s="137">
        <f t="shared" si="471"/>
        <v>0</v>
      </c>
      <c r="U1108" s="137">
        <v>0</v>
      </c>
      <c r="V1108" s="137">
        <f t="shared" si="472"/>
        <v>0</v>
      </c>
      <c r="W1108" s="137">
        <v>0</v>
      </c>
      <c r="X1108" s="137">
        <f t="shared" si="473"/>
        <v>0</v>
      </c>
      <c r="Y1108" s="138" t="s">
        <v>1</v>
      </c>
      <c r="AR1108" s="139" t="s">
        <v>187</v>
      </c>
      <c r="AT1108" s="139" t="s">
        <v>147</v>
      </c>
      <c r="AU1108" s="139" t="s">
        <v>84</v>
      </c>
      <c r="AY1108" s="14" t="s">
        <v>145</v>
      </c>
      <c r="BE1108" s="140">
        <f t="shared" si="474"/>
        <v>0</v>
      </c>
      <c r="BF1108" s="140">
        <f t="shared" si="475"/>
        <v>0</v>
      </c>
      <c r="BG1108" s="140">
        <f t="shared" si="476"/>
        <v>0</v>
      </c>
      <c r="BH1108" s="140">
        <f t="shared" si="477"/>
        <v>0</v>
      </c>
      <c r="BI1108" s="140">
        <f t="shared" si="478"/>
        <v>0</v>
      </c>
      <c r="BJ1108" s="14" t="s">
        <v>84</v>
      </c>
      <c r="BK1108" s="140">
        <f t="shared" si="479"/>
        <v>0</v>
      </c>
      <c r="BL1108" s="14" t="s">
        <v>187</v>
      </c>
      <c r="BM1108" s="139" t="s">
        <v>206</v>
      </c>
    </row>
    <row r="1109" spans="2:65" s="1" customFormat="1" ht="16.5" customHeight="1">
      <c r="B1109" s="127"/>
      <c r="C1109" s="128"/>
      <c r="D1109" s="128" t="s">
        <v>147</v>
      </c>
      <c r="E1109" s="157"/>
      <c r="F1109" s="158" t="s">
        <v>1082</v>
      </c>
      <c r="G1109" s="159" t="s">
        <v>343</v>
      </c>
      <c r="H1109" s="132">
        <v>2</v>
      </c>
      <c r="I1109" s="133"/>
      <c r="J1109" s="133"/>
      <c r="K1109" s="133">
        <f t="shared" si="467"/>
        <v>0</v>
      </c>
      <c r="L1109" s="130" t="s">
        <v>1</v>
      </c>
      <c r="M1109" s="26"/>
      <c r="N1109" s="134" t="s">
        <v>1</v>
      </c>
      <c r="O1109" s="135" t="s">
        <v>39</v>
      </c>
      <c r="P1109" s="136">
        <f t="shared" si="468"/>
        <v>0</v>
      </c>
      <c r="Q1109" s="136">
        <f t="shared" si="469"/>
        <v>0</v>
      </c>
      <c r="R1109" s="136">
        <f t="shared" si="470"/>
        <v>0</v>
      </c>
      <c r="S1109" s="137">
        <v>0</v>
      </c>
      <c r="T1109" s="137">
        <f t="shared" si="471"/>
        <v>0</v>
      </c>
      <c r="U1109" s="137">
        <v>0</v>
      </c>
      <c r="V1109" s="137">
        <f t="shared" si="472"/>
        <v>0</v>
      </c>
      <c r="W1109" s="137">
        <v>0</v>
      </c>
      <c r="X1109" s="137">
        <f t="shared" si="473"/>
        <v>0</v>
      </c>
      <c r="Y1109" s="138" t="s">
        <v>1</v>
      </c>
      <c r="AR1109" s="139" t="s">
        <v>187</v>
      </c>
      <c r="AT1109" s="139" t="s">
        <v>147</v>
      </c>
      <c r="AU1109" s="139" t="s">
        <v>84</v>
      </c>
      <c r="AY1109" s="14" t="s">
        <v>145</v>
      </c>
      <c r="BE1109" s="140">
        <f t="shared" si="474"/>
        <v>0</v>
      </c>
      <c r="BF1109" s="140">
        <f t="shared" si="475"/>
        <v>0</v>
      </c>
      <c r="BG1109" s="140">
        <f t="shared" si="476"/>
        <v>0</v>
      </c>
      <c r="BH1109" s="140">
        <f t="shared" si="477"/>
        <v>0</v>
      </c>
      <c r="BI1109" s="140">
        <f t="shared" si="478"/>
        <v>0</v>
      </c>
      <c r="BJ1109" s="14" t="s">
        <v>84</v>
      </c>
      <c r="BK1109" s="140">
        <f t="shared" si="479"/>
        <v>0</v>
      </c>
      <c r="BL1109" s="14" t="s">
        <v>187</v>
      </c>
      <c r="BM1109" s="139" t="s">
        <v>206</v>
      </c>
    </row>
    <row r="1110" spans="2:65" s="1" customFormat="1" ht="16.5" customHeight="1">
      <c r="B1110" s="127"/>
      <c r="C1110" s="128"/>
      <c r="D1110" s="128" t="s">
        <v>147</v>
      </c>
      <c r="E1110" s="157"/>
      <c r="F1110" s="158" t="s">
        <v>1081</v>
      </c>
      <c r="G1110" s="159" t="s">
        <v>343</v>
      </c>
      <c r="H1110" s="132">
        <v>2</v>
      </c>
      <c r="I1110" s="133"/>
      <c r="J1110" s="133"/>
      <c r="K1110" s="133">
        <f t="shared" si="467"/>
        <v>0</v>
      </c>
      <c r="L1110" s="130" t="s">
        <v>1</v>
      </c>
      <c r="M1110" s="26"/>
      <c r="N1110" s="134" t="s">
        <v>1</v>
      </c>
      <c r="O1110" s="135" t="s">
        <v>39</v>
      </c>
      <c r="P1110" s="136">
        <f t="shared" si="468"/>
        <v>0</v>
      </c>
      <c r="Q1110" s="136">
        <f t="shared" si="469"/>
        <v>0</v>
      </c>
      <c r="R1110" s="136">
        <f t="shared" si="470"/>
        <v>0</v>
      </c>
      <c r="S1110" s="137">
        <v>0</v>
      </c>
      <c r="T1110" s="137">
        <f t="shared" si="471"/>
        <v>0</v>
      </c>
      <c r="U1110" s="137">
        <v>0</v>
      </c>
      <c r="V1110" s="137">
        <f t="shared" si="472"/>
        <v>0</v>
      </c>
      <c r="W1110" s="137">
        <v>0</v>
      </c>
      <c r="X1110" s="137">
        <f t="shared" si="473"/>
        <v>0</v>
      </c>
      <c r="Y1110" s="138" t="s">
        <v>1</v>
      </c>
      <c r="AR1110" s="139" t="s">
        <v>187</v>
      </c>
      <c r="AT1110" s="139" t="s">
        <v>147</v>
      </c>
      <c r="AU1110" s="139" t="s">
        <v>84</v>
      </c>
      <c r="AY1110" s="14" t="s">
        <v>145</v>
      </c>
      <c r="BE1110" s="140">
        <f t="shared" si="474"/>
        <v>0</v>
      </c>
      <c r="BF1110" s="140">
        <f t="shared" si="475"/>
        <v>0</v>
      </c>
      <c r="BG1110" s="140">
        <f t="shared" si="476"/>
        <v>0</v>
      </c>
      <c r="BH1110" s="140">
        <f t="shared" si="477"/>
        <v>0</v>
      </c>
      <c r="BI1110" s="140">
        <f t="shared" si="478"/>
        <v>0</v>
      </c>
      <c r="BJ1110" s="14" t="s">
        <v>84</v>
      </c>
      <c r="BK1110" s="140">
        <f t="shared" si="479"/>
        <v>0</v>
      </c>
      <c r="BL1110" s="14" t="s">
        <v>187</v>
      </c>
      <c r="BM1110" s="139" t="s">
        <v>206</v>
      </c>
    </row>
    <row r="1111" spans="2:65" s="1" customFormat="1" ht="16.5" customHeight="1">
      <c r="B1111" s="127"/>
      <c r="C1111" s="128"/>
      <c r="D1111" s="128" t="s">
        <v>147</v>
      </c>
      <c r="E1111" s="157"/>
      <c r="F1111" s="158" t="s">
        <v>1082</v>
      </c>
      <c r="G1111" s="159" t="s">
        <v>343</v>
      </c>
      <c r="H1111" s="132">
        <v>2</v>
      </c>
      <c r="I1111" s="133"/>
      <c r="J1111" s="133"/>
      <c r="K1111" s="133">
        <f t="shared" si="467"/>
        <v>0</v>
      </c>
      <c r="L1111" s="130" t="s">
        <v>1</v>
      </c>
      <c r="M1111" s="26"/>
      <c r="N1111" s="134" t="s">
        <v>1</v>
      </c>
      <c r="O1111" s="135" t="s">
        <v>39</v>
      </c>
      <c r="P1111" s="136">
        <f t="shared" si="468"/>
        <v>0</v>
      </c>
      <c r="Q1111" s="136">
        <f t="shared" si="469"/>
        <v>0</v>
      </c>
      <c r="R1111" s="136">
        <f t="shared" si="470"/>
        <v>0</v>
      </c>
      <c r="S1111" s="137">
        <v>0</v>
      </c>
      <c r="T1111" s="137">
        <f t="shared" si="471"/>
        <v>0</v>
      </c>
      <c r="U1111" s="137">
        <v>0</v>
      </c>
      <c r="V1111" s="137">
        <f t="shared" si="472"/>
        <v>0</v>
      </c>
      <c r="W1111" s="137">
        <v>0</v>
      </c>
      <c r="X1111" s="137">
        <f t="shared" si="473"/>
        <v>0</v>
      </c>
      <c r="Y1111" s="138" t="s">
        <v>1</v>
      </c>
      <c r="AR1111" s="139" t="s">
        <v>187</v>
      </c>
      <c r="AT1111" s="139" t="s">
        <v>147</v>
      </c>
      <c r="AU1111" s="139" t="s">
        <v>84</v>
      </c>
      <c r="AY1111" s="14" t="s">
        <v>145</v>
      </c>
      <c r="BE1111" s="140">
        <f t="shared" si="474"/>
        <v>0</v>
      </c>
      <c r="BF1111" s="140">
        <f t="shared" si="475"/>
        <v>0</v>
      </c>
      <c r="BG1111" s="140">
        <f t="shared" si="476"/>
        <v>0</v>
      </c>
      <c r="BH1111" s="140">
        <f t="shared" si="477"/>
        <v>0</v>
      </c>
      <c r="BI1111" s="140">
        <f t="shared" si="478"/>
        <v>0</v>
      </c>
      <c r="BJ1111" s="14" t="s">
        <v>84</v>
      </c>
      <c r="BK1111" s="140">
        <f t="shared" si="479"/>
        <v>0</v>
      </c>
      <c r="BL1111" s="14" t="s">
        <v>187</v>
      </c>
      <c r="BM1111" s="139" t="s">
        <v>206</v>
      </c>
    </row>
    <row r="1112" spans="2:65" s="1" customFormat="1" ht="24">
      <c r="B1112" s="127"/>
      <c r="C1112" s="128"/>
      <c r="D1112" s="128" t="s">
        <v>147</v>
      </c>
      <c r="E1112" s="157"/>
      <c r="F1112" s="158" t="s">
        <v>1087</v>
      </c>
      <c r="G1112" s="159" t="s">
        <v>343</v>
      </c>
      <c r="H1112" s="132">
        <v>2</v>
      </c>
      <c r="I1112" s="133"/>
      <c r="J1112" s="133"/>
      <c r="K1112" s="133">
        <f t="shared" si="467"/>
        <v>0</v>
      </c>
      <c r="L1112" s="130" t="s">
        <v>1</v>
      </c>
      <c r="M1112" s="26"/>
      <c r="N1112" s="134" t="s">
        <v>1</v>
      </c>
      <c r="O1112" s="135" t="s">
        <v>39</v>
      </c>
      <c r="P1112" s="136">
        <f t="shared" si="468"/>
        <v>0</v>
      </c>
      <c r="Q1112" s="136">
        <f t="shared" si="469"/>
        <v>0</v>
      </c>
      <c r="R1112" s="136">
        <f t="shared" si="470"/>
        <v>0</v>
      </c>
      <c r="S1112" s="137">
        <v>0</v>
      </c>
      <c r="T1112" s="137">
        <f t="shared" si="471"/>
        <v>0</v>
      </c>
      <c r="U1112" s="137">
        <v>0</v>
      </c>
      <c r="V1112" s="137">
        <f t="shared" si="472"/>
        <v>0</v>
      </c>
      <c r="W1112" s="137">
        <v>0</v>
      </c>
      <c r="X1112" s="137">
        <f t="shared" si="473"/>
        <v>0</v>
      </c>
      <c r="Y1112" s="138" t="s">
        <v>1</v>
      </c>
      <c r="AR1112" s="139" t="s">
        <v>187</v>
      </c>
      <c r="AT1112" s="139" t="s">
        <v>147</v>
      </c>
      <c r="AU1112" s="139" t="s">
        <v>84</v>
      </c>
      <c r="AY1112" s="14" t="s">
        <v>145</v>
      </c>
      <c r="BE1112" s="140">
        <f t="shared" si="474"/>
        <v>0</v>
      </c>
      <c r="BF1112" s="140">
        <f t="shared" si="475"/>
        <v>0</v>
      </c>
      <c r="BG1112" s="140">
        <f t="shared" si="476"/>
        <v>0</v>
      </c>
      <c r="BH1112" s="140">
        <f t="shared" si="477"/>
        <v>0</v>
      </c>
      <c r="BI1112" s="140">
        <f t="shared" si="478"/>
        <v>0</v>
      </c>
      <c r="BJ1112" s="14" t="s">
        <v>84</v>
      </c>
      <c r="BK1112" s="140">
        <f t="shared" si="479"/>
        <v>0</v>
      </c>
      <c r="BL1112" s="14" t="s">
        <v>187</v>
      </c>
      <c r="BM1112" s="139" t="s">
        <v>206</v>
      </c>
    </row>
    <row r="1113" spans="2:65" s="1" customFormat="1" ht="16.5" customHeight="1">
      <c r="B1113" s="127"/>
      <c r="C1113" s="128"/>
      <c r="D1113" s="128" t="s">
        <v>147</v>
      </c>
      <c r="E1113" s="157"/>
      <c r="F1113" s="158" t="s">
        <v>1088</v>
      </c>
      <c r="G1113" s="159" t="s">
        <v>343</v>
      </c>
      <c r="H1113" s="132">
        <v>2</v>
      </c>
      <c r="I1113" s="133"/>
      <c r="J1113" s="133"/>
      <c r="K1113" s="133">
        <f t="shared" si="467"/>
        <v>0</v>
      </c>
      <c r="L1113" s="130" t="s">
        <v>1</v>
      </c>
      <c r="M1113" s="26"/>
      <c r="N1113" s="134" t="s">
        <v>1</v>
      </c>
      <c r="O1113" s="135" t="s">
        <v>39</v>
      </c>
      <c r="P1113" s="136">
        <f t="shared" si="468"/>
        <v>0</v>
      </c>
      <c r="Q1113" s="136">
        <f t="shared" si="469"/>
        <v>0</v>
      </c>
      <c r="R1113" s="136">
        <f t="shared" si="470"/>
        <v>0</v>
      </c>
      <c r="S1113" s="137">
        <v>0</v>
      </c>
      <c r="T1113" s="137">
        <f t="shared" si="471"/>
        <v>0</v>
      </c>
      <c r="U1113" s="137">
        <v>0</v>
      </c>
      <c r="V1113" s="137">
        <f t="shared" si="472"/>
        <v>0</v>
      </c>
      <c r="W1113" s="137">
        <v>0</v>
      </c>
      <c r="X1113" s="137">
        <f t="shared" si="473"/>
        <v>0</v>
      </c>
      <c r="Y1113" s="138" t="s">
        <v>1</v>
      </c>
      <c r="AR1113" s="139" t="s">
        <v>187</v>
      </c>
      <c r="AT1113" s="139" t="s">
        <v>147</v>
      </c>
      <c r="AU1113" s="139" t="s">
        <v>84</v>
      </c>
      <c r="AY1113" s="14" t="s">
        <v>145</v>
      </c>
      <c r="BE1113" s="140">
        <f t="shared" si="474"/>
        <v>0</v>
      </c>
      <c r="BF1113" s="140">
        <f t="shared" si="475"/>
        <v>0</v>
      </c>
      <c r="BG1113" s="140">
        <f t="shared" si="476"/>
        <v>0</v>
      </c>
      <c r="BH1113" s="140">
        <f t="shared" si="477"/>
        <v>0</v>
      </c>
      <c r="BI1113" s="140">
        <f t="shared" si="478"/>
        <v>0</v>
      </c>
      <c r="BJ1113" s="14" t="s">
        <v>84</v>
      </c>
      <c r="BK1113" s="140">
        <f t="shared" si="479"/>
        <v>0</v>
      </c>
      <c r="BL1113" s="14" t="s">
        <v>187</v>
      </c>
      <c r="BM1113" s="139" t="s">
        <v>206</v>
      </c>
    </row>
    <row r="1114" spans="2:65" s="1" customFormat="1" ht="16.5" customHeight="1">
      <c r="B1114" s="127"/>
      <c r="C1114" s="128"/>
      <c r="D1114" s="128" t="s">
        <v>147</v>
      </c>
      <c r="E1114" s="157"/>
      <c r="F1114" s="164" t="s">
        <v>1089</v>
      </c>
      <c r="G1114" s="159" t="s">
        <v>343</v>
      </c>
      <c r="H1114" s="132">
        <v>2</v>
      </c>
      <c r="I1114" s="133"/>
      <c r="J1114" s="133"/>
      <c r="K1114" s="133">
        <f t="shared" si="467"/>
        <v>0</v>
      </c>
      <c r="L1114" s="130" t="s">
        <v>1</v>
      </c>
      <c r="M1114" s="26"/>
      <c r="N1114" s="134" t="s">
        <v>1</v>
      </c>
      <c r="O1114" s="135" t="s">
        <v>39</v>
      </c>
      <c r="P1114" s="136">
        <f t="shared" si="468"/>
        <v>0</v>
      </c>
      <c r="Q1114" s="136">
        <f t="shared" si="469"/>
        <v>0</v>
      </c>
      <c r="R1114" s="136">
        <f t="shared" si="470"/>
        <v>0</v>
      </c>
      <c r="S1114" s="137">
        <v>0</v>
      </c>
      <c r="T1114" s="137">
        <f t="shared" si="471"/>
        <v>0</v>
      </c>
      <c r="U1114" s="137">
        <v>0</v>
      </c>
      <c r="V1114" s="137">
        <f t="shared" si="472"/>
        <v>0</v>
      </c>
      <c r="W1114" s="137">
        <v>0</v>
      </c>
      <c r="X1114" s="137">
        <f t="shared" si="473"/>
        <v>0</v>
      </c>
      <c r="Y1114" s="138" t="s">
        <v>1</v>
      </c>
      <c r="AR1114" s="139" t="s">
        <v>187</v>
      </c>
      <c r="AT1114" s="139" t="s">
        <v>147</v>
      </c>
      <c r="AU1114" s="139" t="s">
        <v>84</v>
      </c>
      <c r="AY1114" s="14" t="s">
        <v>145</v>
      </c>
      <c r="BE1114" s="140">
        <f t="shared" si="474"/>
        <v>0</v>
      </c>
      <c r="BF1114" s="140">
        <f t="shared" si="475"/>
        <v>0</v>
      </c>
      <c r="BG1114" s="140">
        <f t="shared" si="476"/>
        <v>0</v>
      </c>
      <c r="BH1114" s="140">
        <f t="shared" si="477"/>
        <v>0</v>
      </c>
      <c r="BI1114" s="140">
        <f t="shared" si="478"/>
        <v>0</v>
      </c>
      <c r="BJ1114" s="14" t="s">
        <v>84</v>
      </c>
      <c r="BK1114" s="140">
        <f t="shared" si="479"/>
        <v>0</v>
      </c>
      <c r="BL1114" s="14" t="s">
        <v>187</v>
      </c>
      <c r="BM1114" s="139" t="s">
        <v>206</v>
      </c>
    </row>
    <row r="1115" spans="2:65" s="1" customFormat="1" ht="16.5" customHeight="1">
      <c r="B1115" s="127"/>
      <c r="C1115" s="128"/>
      <c r="D1115" s="128" t="s">
        <v>147</v>
      </c>
      <c r="E1115" s="157"/>
      <c r="F1115" s="164" t="s">
        <v>1090</v>
      </c>
      <c r="G1115" s="159" t="s">
        <v>343</v>
      </c>
      <c r="H1115" s="132">
        <v>2</v>
      </c>
      <c r="I1115" s="133"/>
      <c r="J1115" s="133"/>
      <c r="K1115" s="133">
        <f t="shared" si="467"/>
        <v>0</v>
      </c>
      <c r="L1115" s="130" t="s">
        <v>1</v>
      </c>
      <c r="M1115" s="26"/>
      <c r="N1115" s="134" t="s">
        <v>1</v>
      </c>
      <c r="O1115" s="135" t="s">
        <v>39</v>
      </c>
      <c r="P1115" s="136">
        <f t="shared" si="468"/>
        <v>0</v>
      </c>
      <c r="Q1115" s="136">
        <f t="shared" si="469"/>
        <v>0</v>
      </c>
      <c r="R1115" s="136">
        <f t="shared" si="470"/>
        <v>0</v>
      </c>
      <c r="S1115" s="137">
        <v>0</v>
      </c>
      <c r="T1115" s="137">
        <f t="shared" si="471"/>
        <v>0</v>
      </c>
      <c r="U1115" s="137">
        <v>0</v>
      </c>
      <c r="V1115" s="137">
        <f t="shared" si="472"/>
        <v>0</v>
      </c>
      <c r="W1115" s="137">
        <v>0</v>
      </c>
      <c r="X1115" s="137">
        <f t="shared" si="473"/>
        <v>0</v>
      </c>
      <c r="Y1115" s="138" t="s">
        <v>1</v>
      </c>
      <c r="AR1115" s="139" t="s">
        <v>187</v>
      </c>
      <c r="AT1115" s="139" t="s">
        <v>147</v>
      </c>
      <c r="AU1115" s="139" t="s">
        <v>84</v>
      </c>
      <c r="AY1115" s="14" t="s">
        <v>145</v>
      </c>
      <c r="BE1115" s="140">
        <f t="shared" si="474"/>
        <v>0</v>
      </c>
      <c r="BF1115" s="140">
        <f t="shared" si="475"/>
        <v>0</v>
      </c>
      <c r="BG1115" s="140">
        <f t="shared" si="476"/>
        <v>0</v>
      </c>
      <c r="BH1115" s="140">
        <f t="shared" si="477"/>
        <v>0</v>
      </c>
      <c r="BI1115" s="140">
        <f t="shared" si="478"/>
        <v>0</v>
      </c>
      <c r="BJ1115" s="14" t="s">
        <v>84</v>
      </c>
      <c r="BK1115" s="140">
        <f t="shared" si="479"/>
        <v>0</v>
      </c>
      <c r="BL1115" s="14" t="s">
        <v>187</v>
      </c>
      <c r="BM1115" s="139" t="s">
        <v>206</v>
      </c>
    </row>
    <row r="1116" spans="2:65" s="1" customFormat="1" ht="16.5" customHeight="1">
      <c r="B1116" s="127"/>
      <c r="C1116" s="128"/>
      <c r="D1116" s="128" t="s">
        <v>147</v>
      </c>
      <c r="E1116" s="157"/>
      <c r="F1116" s="158" t="s">
        <v>1091</v>
      </c>
      <c r="G1116" s="159" t="s">
        <v>343</v>
      </c>
      <c r="H1116" s="132">
        <v>2</v>
      </c>
      <c r="I1116" s="133"/>
      <c r="J1116" s="133"/>
      <c r="K1116" s="133">
        <f t="shared" si="467"/>
        <v>0</v>
      </c>
      <c r="L1116" s="130" t="s">
        <v>1</v>
      </c>
      <c r="M1116" s="26"/>
      <c r="N1116" s="134" t="s">
        <v>1</v>
      </c>
      <c r="O1116" s="135" t="s">
        <v>39</v>
      </c>
      <c r="P1116" s="136">
        <f t="shared" si="468"/>
        <v>0</v>
      </c>
      <c r="Q1116" s="136">
        <f t="shared" si="469"/>
        <v>0</v>
      </c>
      <c r="R1116" s="136">
        <f t="shared" si="470"/>
        <v>0</v>
      </c>
      <c r="S1116" s="137">
        <v>0</v>
      </c>
      <c r="T1116" s="137">
        <f t="shared" si="471"/>
        <v>0</v>
      </c>
      <c r="U1116" s="137">
        <v>0</v>
      </c>
      <c r="V1116" s="137">
        <f t="shared" si="472"/>
        <v>0</v>
      </c>
      <c r="W1116" s="137">
        <v>0</v>
      </c>
      <c r="X1116" s="137">
        <f t="shared" si="473"/>
        <v>0</v>
      </c>
      <c r="Y1116" s="138" t="s">
        <v>1</v>
      </c>
      <c r="AR1116" s="139" t="s">
        <v>187</v>
      </c>
      <c r="AT1116" s="139" t="s">
        <v>147</v>
      </c>
      <c r="AU1116" s="139" t="s">
        <v>84</v>
      </c>
      <c r="AY1116" s="14" t="s">
        <v>145</v>
      </c>
      <c r="BE1116" s="140">
        <f t="shared" si="474"/>
        <v>0</v>
      </c>
      <c r="BF1116" s="140">
        <f t="shared" si="475"/>
        <v>0</v>
      </c>
      <c r="BG1116" s="140">
        <f t="shared" si="476"/>
        <v>0</v>
      </c>
      <c r="BH1116" s="140">
        <f t="shared" si="477"/>
        <v>0</v>
      </c>
      <c r="BI1116" s="140">
        <f t="shared" si="478"/>
        <v>0</v>
      </c>
      <c r="BJ1116" s="14" t="s">
        <v>84</v>
      </c>
      <c r="BK1116" s="140">
        <f t="shared" si="479"/>
        <v>0</v>
      </c>
      <c r="BL1116" s="14" t="s">
        <v>187</v>
      </c>
      <c r="BM1116" s="139" t="s">
        <v>206</v>
      </c>
    </row>
    <row r="1117" spans="2:65" s="1" customFormat="1" ht="16.5" customHeight="1">
      <c r="B1117" s="127"/>
      <c r="C1117" s="128"/>
      <c r="D1117" s="128" t="s">
        <v>147</v>
      </c>
      <c r="E1117" s="157"/>
      <c r="F1117" s="158" t="s">
        <v>1092</v>
      </c>
      <c r="G1117" s="159" t="s">
        <v>343</v>
      </c>
      <c r="H1117" s="132">
        <v>2</v>
      </c>
      <c r="I1117" s="133"/>
      <c r="J1117" s="133"/>
      <c r="K1117" s="133">
        <f t="shared" si="467"/>
        <v>0</v>
      </c>
      <c r="L1117" s="130" t="s">
        <v>1</v>
      </c>
      <c r="M1117" s="26"/>
      <c r="N1117" s="134" t="s">
        <v>1</v>
      </c>
      <c r="O1117" s="135" t="s">
        <v>39</v>
      </c>
      <c r="P1117" s="136">
        <f t="shared" si="468"/>
        <v>0</v>
      </c>
      <c r="Q1117" s="136">
        <f t="shared" si="469"/>
        <v>0</v>
      </c>
      <c r="R1117" s="136">
        <f t="shared" si="470"/>
        <v>0</v>
      </c>
      <c r="S1117" s="137">
        <v>0</v>
      </c>
      <c r="T1117" s="137">
        <f t="shared" si="471"/>
        <v>0</v>
      </c>
      <c r="U1117" s="137">
        <v>0</v>
      </c>
      <c r="V1117" s="137">
        <f t="shared" si="472"/>
        <v>0</v>
      </c>
      <c r="W1117" s="137">
        <v>0</v>
      </c>
      <c r="X1117" s="137">
        <f t="shared" si="473"/>
        <v>0</v>
      </c>
      <c r="Y1117" s="138" t="s">
        <v>1</v>
      </c>
      <c r="AR1117" s="139" t="s">
        <v>187</v>
      </c>
      <c r="AT1117" s="139" t="s">
        <v>147</v>
      </c>
      <c r="AU1117" s="139" t="s">
        <v>84</v>
      </c>
      <c r="AY1117" s="14" t="s">
        <v>145</v>
      </c>
      <c r="BE1117" s="140">
        <f t="shared" si="474"/>
        <v>0</v>
      </c>
      <c r="BF1117" s="140">
        <f t="shared" si="475"/>
        <v>0</v>
      </c>
      <c r="BG1117" s="140">
        <f t="shared" si="476"/>
        <v>0</v>
      </c>
      <c r="BH1117" s="140">
        <f t="shared" si="477"/>
        <v>0</v>
      </c>
      <c r="BI1117" s="140">
        <f t="shared" si="478"/>
        <v>0</v>
      </c>
      <c r="BJ1117" s="14" t="s">
        <v>84</v>
      </c>
      <c r="BK1117" s="140">
        <f t="shared" si="479"/>
        <v>0</v>
      </c>
      <c r="BL1117" s="14" t="s">
        <v>187</v>
      </c>
      <c r="BM1117" s="139" t="s">
        <v>206</v>
      </c>
    </row>
    <row r="1118" spans="2:65" s="1" customFormat="1" ht="16.5" customHeight="1">
      <c r="B1118" s="127"/>
      <c r="C1118" s="128"/>
      <c r="D1118" s="128" t="s">
        <v>147</v>
      </c>
      <c r="E1118" s="157"/>
      <c r="F1118" s="158" t="s">
        <v>1093</v>
      </c>
      <c r="G1118" s="159" t="s">
        <v>343</v>
      </c>
      <c r="H1118" s="132">
        <v>2</v>
      </c>
      <c r="I1118" s="133"/>
      <c r="J1118" s="133"/>
      <c r="K1118" s="133">
        <f t="shared" si="467"/>
        <v>0</v>
      </c>
      <c r="L1118" s="130" t="s">
        <v>1</v>
      </c>
      <c r="M1118" s="26"/>
      <c r="N1118" s="134" t="s">
        <v>1</v>
      </c>
      <c r="O1118" s="135" t="s">
        <v>39</v>
      </c>
      <c r="P1118" s="136">
        <f t="shared" si="468"/>
        <v>0</v>
      </c>
      <c r="Q1118" s="136">
        <f t="shared" si="469"/>
        <v>0</v>
      </c>
      <c r="R1118" s="136">
        <f t="shared" si="470"/>
        <v>0</v>
      </c>
      <c r="S1118" s="137">
        <v>0</v>
      </c>
      <c r="T1118" s="137">
        <f t="shared" si="471"/>
        <v>0</v>
      </c>
      <c r="U1118" s="137">
        <v>0</v>
      </c>
      <c r="V1118" s="137">
        <f t="shared" si="472"/>
        <v>0</v>
      </c>
      <c r="W1118" s="137">
        <v>0</v>
      </c>
      <c r="X1118" s="137">
        <f t="shared" si="473"/>
        <v>0</v>
      </c>
      <c r="Y1118" s="138" t="s">
        <v>1</v>
      </c>
      <c r="AR1118" s="139" t="s">
        <v>187</v>
      </c>
      <c r="AT1118" s="139" t="s">
        <v>147</v>
      </c>
      <c r="AU1118" s="139" t="s">
        <v>84</v>
      </c>
      <c r="AY1118" s="14" t="s">
        <v>145</v>
      </c>
      <c r="BE1118" s="140">
        <f t="shared" si="474"/>
        <v>0</v>
      </c>
      <c r="BF1118" s="140">
        <f t="shared" si="475"/>
        <v>0</v>
      </c>
      <c r="BG1118" s="140">
        <f t="shared" si="476"/>
        <v>0</v>
      </c>
      <c r="BH1118" s="140">
        <f t="shared" si="477"/>
        <v>0</v>
      </c>
      <c r="BI1118" s="140">
        <f t="shared" si="478"/>
        <v>0</v>
      </c>
      <c r="BJ1118" s="14" t="s">
        <v>84</v>
      </c>
      <c r="BK1118" s="140">
        <f t="shared" si="479"/>
        <v>0</v>
      </c>
      <c r="BL1118" s="14" t="s">
        <v>187</v>
      </c>
      <c r="BM1118" s="139" t="s">
        <v>206</v>
      </c>
    </row>
    <row r="1119" spans="2:65" s="1" customFormat="1" ht="16.5" customHeight="1">
      <c r="B1119" s="127"/>
      <c r="C1119" s="128"/>
      <c r="D1119" s="128" t="s">
        <v>147</v>
      </c>
      <c r="E1119" s="157"/>
      <c r="F1119" s="158" t="s">
        <v>1094</v>
      </c>
      <c r="G1119" s="159" t="s">
        <v>343</v>
      </c>
      <c r="H1119" s="132">
        <v>2</v>
      </c>
      <c r="I1119" s="133"/>
      <c r="J1119" s="133"/>
      <c r="K1119" s="133">
        <f t="shared" si="467"/>
        <v>0</v>
      </c>
      <c r="L1119" s="130" t="s">
        <v>1</v>
      </c>
      <c r="M1119" s="26"/>
      <c r="N1119" s="134" t="s">
        <v>1</v>
      </c>
      <c r="O1119" s="135" t="s">
        <v>39</v>
      </c>
      <c r="P1119" s="136">
        <f t="shared" si="468"/>
        <v>0</v>
      </c>
      <c r="Q1119" s="136">
        <f t="shared" si="469"/>
        <v>0</v>
      </c>
      <c r="R1119" s="136">
        <f t="shared" si="470"/>
        <v>0</v>
      </c>
      <c r="S1119" s="137">
        <v>0</v>
      </c>
      <c r="T1119" s="137">
        <f t="shared" si="471"/>
        <v>0</v>
      </c>
      <c r="U1119" s="137">
        <v>0</v>
      </c>
      <c r="V1119" s="137">
        <f t="shared" si="472"/>
        <v>0</v>
      </c>
      <c r="W1119" s="137">
        <v>0</v>
      </c>
      <c r="X1119" s="137">
        <f t="shared" si="473"/>
        <v>0</v>
      </c>
      <c r="Y1119" s="138" t="s">
        <v>1</v>
      </c>
      <c r="AR1119" s="139" t="s">
        <v>187</v>
      </c>
      <c r="AT1119" s="139" t="s">
        <v>147</v>
      </c>
      <c r="AU1119" s="139" t="s">
        <v>84</v>
      </c>
      <c r="AY1119" s="14" t="s">
        <v>145</v>
      </c>
      <c r="BE1119" s="140">
        <f t="shared" si="474"/>
        <v>0</v>
      </c>
      <c r="BF1119" s="140">
        <f t="shared" si="475"/>
        <v>0</v>
      </c>
      <c r="BG1119" s="140">
        <f t="shared" si="476"/>
        <v>0</v>
      </c>
      <c r="BH1119" s="140">
        <f t="shared" si="477"/>
        <v>0</v>
      </c>
      <c r="BI1119" s="140">
        <f t="shared" si="478"/>
        <v>0</v>
      </c>
      <c r="BJ1119" s="14" t="s">
        <v>84</v>
      </c>
      <c r="BK1119" s="140">
        <f t="shared" si="479"/>
        <v>0</v>
      </c>
      <c r="BL1119" s="14" t="s">
        <v>187</v>
      </c>
      <c r="BM1119" s="139" t="s">
        <v>206</v>
      </c>
    </row>
    <row r="1120" spans="2:65" s="1" customFormat="1" ht="16.5" customHeight="1">
      <c r="B1120" s="127"/>
      <c r="C1120" s="128"/>
      <c r="D1120" s="128" t="s">
        <v>147</v>
      </c>
      <c r="E1120" s="157"/>
      <c r="F1120" s="158" t="s">
        <v>1093</v>
      </c>
      <c r="G1120" s="159" t="s">
        <v>343</v>
      </c>
      <c r="H1120" s="132">
        <v>2</v>
      </c>
      <c r="I1120" s="133"/>
      <c r="J1120" s="133"/>
      <c r="K1120" s="133">
        <f t="shared" si="467"/>
        <v>0</v>
      </c>
      <c r="L1120" s="130" t="s">
        <v>1</v>
      </c>
      <c r="M1120" s="26"/>
      <c r="N1120" s="134" t="s">
        <v>1</v>
      </c>
      <c r="O1120" s="135" t="s">
        <v>39</v>
      </c>
      <c r="P1120" s="136">
        <f t="shared" si="468"/>
        <v>0</v>
      </c>
      <c r="Q1120" s="136">
        <f t="shared" si="469"/>
        <v>0</v>
      </c>
      <c r="R1120" s="136">
        <f t="shared" si="470"/>
        <v>0</v>
      </c>
      <c r="S1120" s="137">
        <v>0</v>
      </c>
      <c r="T1120" s="137">
        <f t="shared" si="471"/>
        <v>0</v>
      </c>
      <c r="U1120" s="137">
        <v>0</v>
      </c>
      <c r="V1120" s="137">
        <f t="shared" si="472"/>
        <v>0</v>
      </c>
      <c r="W1120" s="137">
        <v>0</v>
      </c>
      <c r="X1120" s="137">
        <f t="shared" si="473"/>
        <v>0</v>
      </c>
      <c r="Y1120" s="138" t="s">
        <v>1</v>
      </c>
      <c r="AR1120" s="139" t="s">
        <v>187</v>
      </c>
      <c r="AT1120" s="139" t="s">
        <v>147</v>
      </c>
      <c r="AU1120" s="139" t="s">
        <v>84</v>
      </c>
      <c r="AY1120" s="14" t="s">
        <v>145</v>
      </c>
      <c r="BE1120" s="140">
        <f t="shared" si="474"/>
        <v>0</v>
      </c>
      <c r="BF1120" s="140">
        <f t="shared" si="475"/>
        <v>0</v>
      </c>
      <c r="BG1120" s="140">
        <f t="shared" si="476"/>
        <v>0</v>
      </c>
      <c r="BH1120" s="140">
        <f t="shared" si="477"/>
        <v>0</v>
      </c>
      <c r="BI1120" s="140">
        <f t="shared" si="478"/>
        <v>0</v>
      </c>
      <c r="BJ1120" s="14" t="s">
        <v>84</v>
      </c>
      <c r="BK1120" s="140">
        <f t="shared" si="479"/>
        <v>0</v>
      </c>
      <c r="BL1120" s="14" t="s">
        <v>187</v>
      </c>
      <c r="BM1120" s="139" t="s">
        <v>206</v>
      </c>
    </row>
    <row r="1121" spans="2:65" s="1" customFormat="1" ht="16.5" customHeight="1">
      <c r="B1121" s="127"/>
      <c r="C1121" s="128"/>
      <c r="D1121" s="128" t="s">
        <v>147</v>
      </c>
      <c r="E1121" s="157"/>
      <c r="F1121" s="158" t="s">
        <v>1095</v>
      </c>
      <c r="G1121" s="159" t="s">
        <v>343</v>
      </c>
      <c r="H1121" s="132">
        <v>2</v>
      </c>
      <c r="I1121" s="133"/>
      <c r="J1121" s="133"/>
      <c r="K1121" s="133">
        <f t="shared" si="467"/>
        <v>0</v>
      </c>
      <c r="L1121" s="130" t="s">
        <v>1</v>
      </c>
      <c r="M1121" s="26"/>
      <c r="N1121" s="134" t="s">
        <v>1</v>
      </c>
      <c r="O1121" s="135" t="s">
        <v>39</v>
      </c>
      <c r="P1121" s="136">
        <f t="shared" si="468"/>
        <v>0</v>
      </c>
      <c r="Q1121" s="136">
        <f t="shared" si="469"/>
        <v>0</v>
      </c>
      <c r="R1121" s="136">
        <f t="shared" si="470"/>
        <v>0</v>
      </c>
      <c r="S1121" s="137">
        <v>0</v>
      </c>
      <c r="T1121" s="137">
        <f t="shared" si="471"/>
        <v>0</v>
      </c>
      <c r="U1121" s="137">
        <v>0</v>
      </c>
      <c r="V1121" s="137">
        <f t="shared" si="472"/>
        <v>0</v>
      </c>
      <c r="W1121" s="137">
        <v>0</v>
      </c>
      <c r="X1121" s="137">
        <f t="shared" si="473"/>
        <v>0</v>
      </c>
      <c r="Y1121" s="138" t="s">
        <v>1</v>
      </c>
      <c r="AR1121" s="139" t="s">
        <v>187</v>
      </c>
      <c r="AT1121" s="139" t="s">
        <v>147</v>
      </c>
      <c r="AU1121" s="139" t="s">
        <v>84</v>
      </c>
      <c r="AY1121" s="14" t="s">
        <v>145</v>
      </c>
      <c r="BE1121" s="140">
        <f t="shared" si="474"/>
        <v>0</v>
      </c>
      <c r="BF1121" s="140">
        <f t="shared" si="475"/>
        <v>0</v>
      </c>
      <c r="BG1121" s="140">
        <f t="shared" si="476"/>
        <v>0</v>
      </c>
      <c r="BH1121" s="140">
        <f t="shared" si="477"/>
        <v>0</v>
      </c>
      <c r="BI1121" s="140">
        <f t="shared" si="478"/>
        <v>0</v>
      </c>
      <c r="BJ1121" s="14" t="s">
        <v>84</v>
      </c>
      <c r="BK1121" s="140">
        <f t="shared" si="479"/>
        <v>0</v>
      </c>
      <c r="BL1121" s="14" t="s">
        <v>187</v>
      </c>
      <c r="BM1121" s="139" t="s">
        <v>206</v>
      </c>
    </row>
    <row r="1122" spans="2:65" s="1" customFormat="1" ht="16.5" customHeight="1">
      <c r="B1122" s="127"/>
      <c r="C1122" s="128"/>
      <c r="D1122" s="128" t="s">
        <v>147</v>
      </c>
      <c r="E1122" s="157"/>
      <c r="F1122" s="158" t="s">
        <v>1096</v>
      </c>
      <c r="G1122" s="159" t="s">
        <v>343</v>
      </c>
      <c r="H1122" s="132">
        <v>2</v>
      </c>
      <c r="I1122" s="133"/>
      <c r="J1122" s="133"/>
      <c r="K1122" s="133">
        <f t="shared" si="467"/>
        <v>0</v>
      </c>
      <c r="L1122" s="130" t="s">
        <v>1</v>
      </c>
      <c r="M1122" s="26"/>
      <c r="N1122" s="134" t="s">
        <v>1</v>
      </c>
      <c r="O1122" s="135" t="s">
        <v>39</v>
      </c>
      <c r="P1122" s="136">
        <f t="shared" si="468"/>
        <v>0</v>
      </c>
      <c r="Q1122" s="136">
        <f t="shared" si="469"/>
        <v>0</v>
      </c>
      <c r="R1122" s="136">
        <f t="shared" si="470"/>
        <v>0</v>
      </c>
      <c r="S1122" s="137">
        <v>0</v>
      </c>
      <c r="T1122" s="137">
        <f t="shared" si="471"/>
        <v>0</v>
      </c>
      <c r="U1122" s="137">
        <v>0</v>
      </c>
      <c r="V1122" s="137">
        <f t="shared" si="472"/>
        <v>0</v>
      </c>
      <c r="W1122" s="137">
        <v>0</v>
      </c>
      <c r="X1122" s="137">
        <f t="shared" si="473"/>
        <v>0</v>
      </c>
      <c r="Y1122" s="138" t="s">
        <v>1</v>
      </c>
      <c r="AR1122" s="139" t="s">
        <v>187</v>
      </c>
      <c r="AT1122" s="139" t="s">
        <v>147</v>
      </c>
      <c r="AU1122" s="139" t="s">
        <v>84</v>
      </c>
      <c r="AY1122" s="14" t="s">
        <v>145</v>
      </c>
      <c r="BE1122" s="140">
        <f t="shared" si="474"/>
        <v>0</v>
      </c>
      <c r="BF1122" s="140">
        <f t="shared" si="475"/>
        <v>0</v>
      </c>
      <c r="BG1122" s="140">
        <f t="shared" si="476"/>
        <v>0</v>
      </c>
      <c r="BH1122" s="140">
        <f t="shared" si="477"/>
        <v>0</v>
      </c>
      <c r="BI1122" s="140">
        <f t="shared" si="478"/>
        <v>0</v>
      </c>
      <c r="BJ1122" s="14" t="s">
        <v>84</v>
      </c>
      <c r="BK1122" s="140">
        <f t="shared" si="479"/>
        <v>0</v>
      </c>
      <c r="BL1122" s="14" t="s">
        <v>187</v>
      </c>
      <c r="BM1122" s="139" t="s">
        <v>206</v>
      </c>
    </row>
    <row r="1123" spans="2:65" s="1" customFormat="1" ht="16.5" customHeight="1">
      <c r="B1123" s="127"/>
      <c r="C1123" s="128"/>
      <c r="D1123" s="128" t="s">
        <v>147</v>
      </c>
      <c r="E1123" s="157"/>
      <c r="F1123" s="158" t="s">
        <v>1086</v>
      </c>
      <c r="G1123" s="159" t="s">
        <v>343</v>
      </c>
      <c r="H1123" s="132">
        <v>2</v>
      </c>
      <c r="I1123" s="133"/>
      <c r="J1123" s="133"/>
      <c r="K1123" s="133">
        <f t="shared" si="467"/>
        <v>0</v>
      </c>
      <c r="L1123" s="130" t="s">
        <v>1</v>
      </c>
      <c r="M1123" s="26"/>
      <c r="N1123" s="134" t="s">
        <v>1</v>
      </c>
      <c r="O1123" s="135" t="s">
        <v>39</v>
      </c>
      <c r="P1123" s="136">
        <f t="shared" si="468"/>
        <v>0</v>
      </c>
      <c r="Q1123" s="136">
        <f t="shared" si="469"/>
        <v>0</v>
      </c>
      <c r="R1123" s="136">
        <f t="shared" si="470"/>
        <v>0</v>
      </c>
      <c r="S1123" s="137">
        <v>0</v>
      </c>
      <c r="T1123" s="137">
        <f t="shared" si="471"/>
        <v>0</v>
      </c>
      <c r="U1123" s="137">
        <v>0</v>
      </c>
      <c r="V1123" s="137">
        <f t="shared" si="472"/>
        <v>0</v>
      </c>
      <c r="W1123" s="137">
        <v>0</v>
      </c>
      <c r="X1123" s="137">
        <f t="shared" si="473"/>
        <v>0</v>
      </c>
      <c r="Y1123" s="138" t="s">
        <v>1</v>
      </c>
      <c r="AR1123" s="139" t="s">
        <v>187</v>
      </c>
      <c r="AT1123" s="139" t="s">
        <v>147</v>
      </c>
      <c r="AU1123" s="139" t="s">
        <v>84</v>
      </c>
      <c r="AY1123" s="14" t="s">
        <v>145</v>
      </c>
      <c r="BE1123" s="140">
        <f t="shared" si="474"/>
        <v>0</v>
      </c>
      <c r="BF1123" s="140">
        <f t="shared" si="475"/>
        <v>0</v>
      </c>
      <c r="BG1123" s="140">
        <f t="shared" si="476"/>
        <v>0</v>
      </c>
      <c r="BH1123" s="140">
        <f t="shared" si="477"/>
        <v>0</v>
      </c>
      <c r="BI1123" s="140">
        <f t="shared" si="478"/>
        <v>0</v>
      </c>
      <c r="BJ1123" s="14" t="s">
        <v>84</v>
      </c>
      <c r="BK1123" s="140">
        <f t="shared" si="479"/>
        <v>0</v>
      </c>
      <c r="BL1123" s="14" t="s">
        <v>187</v>
      </c>
      <c r="BM1123" s="139" t="s">
        <v>206</v>
      </c>
    </row>
    <row r="1124" spans="2:65" s="1" customFormat="1" ht="16.5" customHeight="1">
      <c r="B1124" s="127"/>
      <c r="C1124" s="128"/>
      <c r="D1124" s="128" t="s">
        <v>147</v>
      </c>
      <c r="E1124" s="157"/>
      <c r="F1124" s="158" t="s">
        <v>1097</v>
      </c>
      <c r="G1124" s="159" t="s">
        <v>343</v>
      </c>
      <c r="H1124" s="132">
        <v>2</v>
      </c>
      <c r="I1124" s="133"/>
      <c r="J1124" s="133"/>
      <c r="K1124" s="133">
        <f t="shared" si="467"/>
        <v>0</v>
      </c>
      <c r="L1124" s="130" t="s">
        <v>1</v>
      </c>
      <c r="M1124" s="26"/>
      <c r="N1124" s="134" t="s">
        <v>1</v>
      </c>
      <c r="O1124" s="135" t="s">
        <v>39</v>
      </c>
      <c r="P1124" s="136">
        <f t="shared" si="468"/>
        <v>0</v>
      </c>
      <c r="Q1124" s="136">
        <f t="shared" si="469"/>
        <v>0</v>
      </c>
      <c r="R1124" s="136">
        <f t="shared" si="470"/>
        <v>0</v>
      </c>
      <c r="S1124" s="137">
        <v>0</v>
      </c>
      <c r="T1124" s="137">
        <f t="shared" si="471"/>
        <v>0</v>
      </c>
      <c r="U1124" s="137">
        <v>0</v>
      </c>
      <c r="V1124" s="137">
        <f t="shared" si="472"/>
        <v>0</v>
      </c>
      <c r="W1124" s="137">
        <v>0</v>
      </c>
      <c r="X1124" s="137">
        <f t="shared" si="473"/>
        <v>0</v>
      </c>
      <c r="Y1124" s="138" t="s">
        <v>1</v>
      </c>
      <c r="AR1124" s="139" t="s">
        <v>187</v>
      </c>
      <c r="AT1124" s="139" t="s">
        <v>147</v>
      </c>
      <c r="AU1124" s="139" t="s">
        <v>84</v>
      </c>
      <c r="AY1124" s="14" t="s">
        <v>145</v>
      </c>
      <c r="BE1124" s="140">
        <f t="shared" si="474"/>
        <v>0</v>
      </c>
      <c r="BF1124" s="140">
        <f t="shared" si="475"/>
        <v>0</v>
      </c>
      <c r="BG1124" s="140">
        <f t="shared" si="476"/>
        <v>0</v>
      </c>
      <c r="BH1124" s="140">
        <f t="shared" si="477"/>
        <v>0</v>
      </c>
      <c r="BI1124" s="140">
        <f t="shared" si="478"/>
        <v>0</v>
      </c>
      <c r="BJ1124" s="14" t="s">
        <v>84</v>
      </c>
      <c r="BK1124" s="140">
        <f t="shared" si="479"/>
        <v>0</v>
      </c>
      <c r="BL1124" s="14" t="s">
        <v>187</v>
      </c>
      <c r="BM1124" s="139" t="s">
        <v>206</v>
      </c>
    </row>
    <row r="1125" spans="2:65" s="1" customFormat="1" ht="16.5" customHeight="1">
      <c r="B1125" s="127"/>
      <c r="C1125" s="128"/>
      <c r="D1125" s="128" t="s">
        <v>147</v>
      </c>
      <c r="E1125" s="157"/>
      <c r="F1125" s="158" t="s">
        <v>1081</v>
      </c>
      <c r="G1125" s="159" t="s">
        <v>343</v>
      </c>
      <c r="H1125" s="132">
        <v>2</v>
      </c>
      <c r="I1125" s="133"/>
      <c r="J1125" s="133"/>
      <c r="K1125" s="133">
        <f t="shared" si="467"/>
        <v>0</v>
      </c>
      <c r="L1125" s="130" t="s">
        <v>1</v>
      </c>
      <c r="M1125" s="26"/>
      <c r="N1125" s="134" t="s">
        <v>1</v>
      </c>
      <c r="O1125" s="135" t="s">
        <v>39</v>
      </c>
      <c r="P1125" s="136">
        <f t="shared" si="468"/>
        <v>0</v>
      </c>
      <c r="Q1125" s="136">
        <f t="shared" si="469"/>
        <v>0</v>
      </c>
      <c r="R1125" s="136">
        <f t="shared" si="470"/>
        <v>0</v>
      </c>
      <c r="S1125" s="137">
        <v>0</v>
      </c>
      <c r="T1125" s="137">
        <f t="shared" si="471"/>
        <v>0</v>
      </c>
      <c r="U1125" s="137">
        <v>0</v>
      </c>
      <c r="V1125" s="137">
        <f t="shared" si="472"/>
        <v>0</v>
      </c>
      <c r="W1125" s="137">
        <v>0</v>
      </c>
      <c r="X1125" s="137">
        <f t="shared" si="473"/>
        <v>0</v>
      </c>
      <c r="Y1125" s="138" t="s">
        <v>1</v>
      </c>
      <c r="AR1125" s="139" t="s">
        <v>187</v>
      </c>
      <c r="AT1125" s="139" t="s">
        <v>147</v>
      </c>
      <c r="AU1125" s="139" t="s">
        <v>84</v>
      </c>
      <c r="AY1125" s="14" t="s">
        <v>145</v>
      </c>
      <c r="BE1125" s="140">
        <f t="shared" si="474"/>
        <v>0</v>
      </c>
      <c r="BF1125" s="140">
        <f t="shared" si="475"/>
        <v>0</v>
      </c>
      <c r="BG1125" s="140">
        <f t="shared" si="476"/>
        <v>0</v>
      </c>
      <c r="BH1125" s="140">
        <f t="shared" si="477"/>
        <v>0</v>
      </c>
      <c r="BI1125" s="140">
        <f t="shared" si="478"/>
        <v>0</v>
      </c>
      <c r="BJ1125" s="14" t="s">
        <v>84</v>
      </c>
      <c r="BK1125" s="140">
        <f t="shared" si="479"/>
        <v>0</v>
      </c>
      <c r="BL1125" s="14" t="s">
        <v>187</v>
      </c>
      <c r="BM1125" s="139" t="s">
        <v>206</v>
      </c>
    </row>
    <row r="1126" spans="2:65" s="1" customFormat="1" ht="16.5" customHeight="1">
      <c r="B1126" s="127"/>
      <c r="C1126" s="128"/>
      <c r="D1126" s="128" t="s">
        <v>147</v>
      </c>
      <c r="E1126" s="157"/>
      <c r="F1126" s="158" t="s">
        <v>1082</v>
      </c>
      <c r="G1126" s="159" t="s">
        <v>343</v>
      </c>
      <c r="H1126" s="132">
        <v>2</v>
      </c>
      <c r="I1126" s="133"/>
      <c r="J1126" s="133"/>
      <c r="K1126" s="133">
        <f t="shared" si="467"/>
        <v>0</v>
      </c>
      <c r="L1126" s="130" t="s">
        <v>1</v>
      </c>
      <c r="M1126" s="26"/>
      <c r="N1126" s="134" t="s">
        <v>1</v>
      </c>
      <c r="O1126" s="135" t="s">
        <v>39</v>
      </c>
      <c r="P1126" s="136">
        <f t="shared" si="468"/>
        <v>0</v>
      </c>
      <c r="Q1126" s="136">
        <f t="shared" si="469"/>
        <v>0</v>
      </c>
      <c r="R1126" s="136">
        <f t="shared" si="470"/>
        <v>0</v>
      </c>
      <c r="S1126" s="137">
        <v>0</v>
      </c>
      <c r="T1126" s="137">
        <f t="shared" si="471"/>
        <v>0</v>
      </c>
      <c r="U1126" s="137">
        <v>0</v>
      </c>
      <c r="V1126" s="137">
        <f t="shared" si="472"/>
        <v>0</v>
      </c>
      <c r="W1126" s="137">
        <v>0</v>
      </c>
      <c r="X1126" s="137">
        <f t="shared" si="473"/>
        <v>0</v>
      </c>
      <c r="Y1126" s="138" t="s">
        <v>1</v>
      </c>
      <c r="AR1126" s="139" t="s">
        <v>187</v>
      </c>
      <c r="AT1126" s="139" t="s">
        <v>147</v>
      </c>
      <c r="AU1126" s="139" t="s">
        <v>84</v>
      </c>
      <c r="AY1126" s="14" t="s">
        <v>145</v>
      </c>
      <c r="BE1126" s="140">
        <f t="shared" si="474"/>
        <v>0</v>
      </c>
      <c r="BF1126" s="140">
        <f t="shared" si="475"/>
        <v>0</v>
      </c>
      <c r="BG1126" s="140">
        <f t="shared" si="476"/>
        <v>0</v>
      </c>
      <c r="BH1126" s="140">
        <f t="shared" si="477"/>
        <v>0</v>
      </c>
      <c r="BI1126" s="140">
        <f t="shared" si="478"/>
        <v>0</v>
      </c>
      <c r="BJ1126" s="14" t="s">
        <v>84</v>
      </c>
      <c r="BK1126" s="140">
        <f t="shared" si="479"/>
        <v>0</v>
      </c>
      <c r="BL1126" s="14" t="s">
        <v>187</v>
      </c>
      <c r="BM1126" s="139" t="s">
        <v>206</v>
      </c>
    </row>
    <row r="1127" spans="2:65" s="1" customFormat="1" ht="16.5" customHeight="1">
      <c r="B1127" s="127"/>
      <c r="C1127" s="128"/>
      <c r="D1127" s="128" t="s">
        <v>147</v>
      </c>
      <c r="E1127" s="157"/>
      <c r="F1127" s="158" t="s">
        <v>1081</v>
      </c>
      <c r="G1127" s="159" t="s">
        <v>343</v>
      </c>
      <c r="H1127" s="132">
        <v>2</v>
      </c>
      <c r="I1127" s="133"/>
      <c r="J1127" s="133"/>
      <c r="K1127" s="133">
        <f t="shared" si="467"/>
        <v>0</v>
      </c>
      <c r="L1127" s="130" t="s">
        <v>1</v>
      </c>
      <c r="M1127" s="26"/>
      <c r="N1127" s="134" t="s">
        <v>1</v>
      </c>
      <c r="O1127" s="135" t="s">
        <v>39</v>
      </c>
      <c r="P1127" s="136">
        <f t="shared" si="468"/>
        <v>0</v>
      </c>
      <c r="Q1127" s="136">
        <f t="shared" si="469"/>
        <v>0</v>
      </c>
      <c r="R1127" s="136">
        <f t="shared" si="470"/>
        <v>0</v>
      </c>
      <c r="S1127" s="137">
        <v>0</v>
      </c>
      <c r="T1127" s="137">
        <f t="shared" si="471"/>
        <v>0</v>
      </c>
      <c r="U1127" s="137">
        <v>0</v>
      </c>
      <c r="V1127" s="137">
        <f t="shared" si="472"/>
        <v>0</v>
      </c>
      <c r="W1127" s="137">
        <v>0</v>
      </c>
      <c r="X1127" s="137">
        <f t="shared" si="473"/>
        <v>0</v>
      </c>
      <c r="Y1127" s="138" t="s">
        <v>1</v>
      </c>
      <c r="AR1127" s="139" t="s">
        <v>187</v>
      </c>
      <c r="AT1127" s="139" t="s">
        <v>147</v>
      </c>
      <c r="AU1127" s="139" t="s">
        <v>84</v>
      </c>
      <c r="AY1127" s="14" t="s">
        <v>145</v>
      </c>
      <c r="BE1127" s="140">
        <f t="shared" si="474"/>
        <v>0</v>
      </c>
      <c r="BF1127" s="140">
        <f t="shared" si="475"/>
        <v>0</v>
      </c>
      <c r="BG1127" s="140">
        <f t="shared" si="476"/>
        <v>0</v>
      </c>
      <c r="BH1127" s="140">
        <f t="shared" si="477"/>
        <v>0</v>
      </c>
      <c r="BI1127" s="140">
        <f t="shared" si="478"/>
        <v>0</v>
      </c>
      <c r="BJ1127" s="14" t="s">
        <v>84</v>
      </c>
      <c r="BK1127" s="140">
        <f t="shared" si="479"/>
        <v>0</v>
      </c>
      <c r="BL1127" s="14" t="s">
        <v>187</v>
      </c>
      <c r="BM1127" s="139" t="s">
        <v>206</v>
      </c>
    </row>
    <row r="1128" spans="2:65" s="1" customFormat="1" ht="16.5" customHeight="1">
      <c r="B1128" s="127"/>
      <c r="C1128" s="128"/>
      <c r="D1128" s="128" t="s">
        <v>147</v>
      </c>
      <c r="E1128" s="157"/>
      <c r="F1128" s="158" t="s">
        <v>1082</v>
      </c>
      <c r="G1128" s="159" t="s">
        <v>343</v>
      </c>
      <c r="H1128" s="132">
        <v>2</v>
      </c>
      <c r="I1128" s="133"/>
      <c r="J1128" s="133"/>
      <c r="K1128" s="133">
        <f t="shared" si="467"/>
        <v>0</v>
      </c>
      <c r="L1128" s="130" t="s">
        <v>1</v>
      </c>
      <c r="M1128" s="26"/>
      <c r="N1128" s="134" t="s">
        <v>1</v>
      </c>
      <c r="O1128" s="135" t="s">
        <v>39</v>
      </c>
      <c r="P1128" s="136">
        <f t="shared" si="468"/>
        <v>0</v>
      </c>
      <c r="Q1128" s="136">
        <f t="shared" si="469"/>
        <v>0</v>
      </c>
      <c r="R1128" s="136">
        <f t="shared" si="470"/>
        <v>0</v>
      </c>
      <c r="S1128" s="137">
        <v>0</v>
      </c>
      <c r="T1128" s="137">
        <f t="shared" si="471"/>
        <v>0</v>
      </c>
      <c r="U1128" s="137">
        <v>0</v>
      </c>
      <c r="V1128" s="137">
        <f t="shared" si="472"/>
        <v>0</v>
      </c>
      <c r="W1128" s="137">
        <v>0</v>
      </c>
      <c r="X1128" s="137">
        <f t="shared" si="473"/>
        <v>0</v>
      </c>
      <c r="Y1128" s="138" t="s">
        <v>1</v>
      </c>
      <c r="AR1128" s="139" t="s">
        <v>187</v>
      </c>
      <c r="AT1128" s="139" t="s">
        <v>147</v>
      </c>
      <c r="AU1128" s="139" t="s">
        <v>84</v>
      </c>
      <c r="AY1128" s="14" t="s">
        <v>145</v>
      </c>
      <c r="BE1128" s="140">
        <f t="shared" si="474"/>
        <v>0</v>
      </c>
      <c r="BF1128" s="140">
        <f t="shared" si="475"/>
        <v>0</v>
      </c>
      <c r="BG1128" s="140">
        <f t="shared" si="476"/>
        <v>0</v>
      </c>
      <c r="BH1128" s="140">
        <f t="shared" si="477"/>
        <v>0</v>
      </c>
      <c r="BI1128" s="140">
        <f t="shared" si="478"/>
        <v>0</v>
      </c>
      <c r="BJ1128" s="14" t="s">
        <v>84</v>
      </c>
      <c r="BK1128" s="140">
        <f t="shared" si="479"/>
        <v>0</v>
      </c>
      <c r="BL1128" s="14" t="s">
        <v>187</v>
      </c>
      <c r="BM1128" s="139" t="s">
        <v>206</v>
      </c>
    </row>
    <row r="1129" spans="2:65" s="1" customFormat="1" ht="24">
      <c r="B1129" s="127"/>
      <c r="C1129" s="128"/>
      <c r="D1129" s="128" t="s">
        <v>147</v>
      </c>
      <c r="E1129" s="157"/>
      <c r="F1129" s="158" t="s">
        <v>1087</v>
      </c>
      <c r="G1129" s="159" t="s">
        <v>343</v>
      </c>
      <c r="H1129" s="132">
        <v>2</v>
      </c>
      <c r="I1129" s="133"/>
      <c r="J1129" s="133"/>
      <c r="K1129" s="133">
        <f t="shared" si="467"/>
        <v>0</v>
      </c>
      <c r="L1129" s="130" t="s">
        <v>1</v>
      </c>
      <c r="M1129" s="26"/>
      <c r="N1129" s="134" t="s">
        <v>1</v>
      </c>
      <c r="O1129" s="135" t="s">
        <v>39</v>
      </c>
      <c r="P1129" s="136">
        <f t="shared" si="468"/>
        <v>0</v>
      </c>
      <c r="Q1129" s="136">
        <f t="shared" si="469"/>
        <v>0</v>
      </c>
      <c r="R1129" s="136">
        <f t="shared" si="470"/>
        <v>0</v>
      </c>
      <c r="S1129" s="137">
        <v>0</v>
      </c>
      <c r="T1129" s="137">
        <f t="shared" si="471"/>
        <v>0</v>
      </c>
      <c r="U1129" s="137">
        <v>0</v>
      </c>
      <c r="V1129" s="137">
        <f t="shared" si="472"/>
        <v>0</v>
      </c>
      <c r="W1129" s="137">
        <v>0</v>
      </c>
      <c r="X1129" s="137">
        <f t="shared" si="473"/>
        <v>0</v>
      </c>
      <c r="Y1129" s="138" t="s">
        <v>1</v>
      </c>
      <c r="AR1129" s="139" t="s">
        <v>187</v>
      </c>
      <c r="AT1129" s="139" t="s">
        <v>147</v>
      </c>
      <c r="AU1129" s="139" t="s">
        <v>84</v>
      </c>
      <c r="AY1129" s="14" t="s">
        <v>145</v>
      </c>
      <c r="BE1129" s="140">
        <f t="shared" si="474"/>
        <v>0</v>
      </c>
      <c r="BF1129" s="140">
        <f t="shared" si="475"/>
        <v>0</v>
      </c>
      <c r="BG1129" s="140">
        <f t="shared" si="476"/>
        <v>0</v>
      </c>
      <c r="BH1129" s="140">
        <f t="shared" si="477"/>
        <v>0</v>
      </c>
      <c r="BI1129" s="140">
        <f t="shared" si="478"/>
        <v>0</v>
      </c>
      <c r="BJ1129" s="14" t="s">
        <v>84</v>
      </c>
      <c r="BK1129" s="140">
        <f t="shared" si="479"/>
        <v>0</v>
      </c>
      <c r="BL1129" s="14" t="s">
        <v>187</v>
      </c>
      <c r="BM1129" s="139" t="s">
        <v>206</v>
      </c>
    </row>
    <row r="1130" spans="2:65" s="1" customFormat="1" ht="16.5" customHeight="1">
      <c r="B1130" s="127"/>
      <c r="C1130" s="128"/>
      <c r="D1130" s="128" t="s">
        <v>147</v>
      </c>
      <c r="E1130" s="157"/>
      <c r="F1130" s="158" t="s">
        <v>1094</v>
      </c>
      <c r="G1130" s="159" t="s">
        <v>343</v>
      </c>
      <c r="H1130" s="132">
        <v>2</v>
      </c>
      <c r="I1130" s="133"/>
      <c r="J1130" s="133"/>
      <c r="K1130" s="133">
        <f t="shared" si="467"/>
        <v>0</v>
      </c>
      <c r="L1130" s="130" t="s">
        <v>1</v>
      </c>
      <c r="M1130" s="26"/>
      <c r="N1130" s="134" t="s">
        <v>1</v>
      </c>
      <c r="O1130" s="135" t="s">
        <v>39</v>
      </c>
      <c r="P1130" s="136">
        <f t="shared" si="468"/>
        <v>0</v>
      </c>
      <c r="Q1130" s="136">
        <f t="shared" si="469"/>
        <v>0</v>
      </c>
      <c r="R1130" s="136">
        <f t="shared" si="470"/>
        <v>0</v>
      </c>
      <c r="S1130" s="137">
        <v>0</v>
      </c>
      <c r="T1130" s="137">
        <f t="shared" si="471"/>
        <v>0</v>
      </c>
      <c r="U1130" s="137">
        <v>0</v>
      </c>
      <c r="V1130" s="137">
        <f t="shared" si="472"/>
        <v>0</v>
      </c>
      <c r="W1130" s="137">
        <v>0</v>
      </c>
      <c r="X1130" s="137">
        <f t="shared" si="473"/>
        <v>0</v>
      </c>
      <c r="Y1130" s="138" t="s">
        <v>1</v>
      </c>
      <c r="AR1130" s="139" t="s">
        <v>187</v>
      </c>
      <c r="AT1130" s="139" t="s">
        <v>147</v>
      </c>
      <c r="AU1130" s="139" t="s">
        <v>84</v>
      </c>
      <c r="AY1130" s="14" t="s">
        <v>145</v>
      </c>
      <c r="BE1130" s="140">
        <f t="shared" si="474"/>
        <v>0</v>
      </c>
      <c r="BF1130" s="140">
        <f t="shared" si="475"/>
        <v>0</v>
      </c>
      <c r="BG1130" s="140">
        <f t="shared" si="476"/>
        <v>0</v>
      </c>
      <c r="BH1130" s="140">
        <f t="shared" si="477"/>
        <v>0</v>
      </c>
      <c r="BI1130" s="140">
        <f t="shared" si="478"/>
        <v>0</v>
      </c>
      <c r="BJ1130" s="14" t="s">
        <v>84</v>
      </c>
      <c r="BK1130" s="140">
        <f t="shared" si="479"/>
        <v>0</v>
      </c>
      <c r="BL1130" s="14" t="s">
        <v>187</v>
      </c>
      <c r="BM1130" s="139" t="s">
        <v>206</v>
      </c>
    </row>
    <row r="1131" spans="2:65" s="1" customFormat="1" ht="16.5" customHeight="1">
      <c r="B1131" s="127"/>
      <c r="C1131" s="128"/>
      <c r="D1131" s="128" t="s">
        <v>147</v>
      </c>
      <c r="E1131" s="157"/>
      <c r="F1131" s="158" t="s">
        <v>1098</v>
      </c>
      <c r="G1131" s="159" t="s">
        <v>343</v>
      </c>
      <c r="H1131" s="132">
        <v>2</v>
      </c>
      <c r="I1131" s="133"/>
      <c r="J1131" s="133"/>
      <c r="K1131" s="133">
        <f t="shared" si="467"/>
        <v>0</v>
      </c>
      <c r="L1131" s="130" t="s">
        <v>1</v>
      </c>
      <c r="M1131" s="26"/>
      <c r="N1131" s="134" t="s">
        <v>1</v>
      </c>
      <c r="O1131" s="135" t="s">
        <v>39</v>
      </c>
      <c r="P1131" s="136">
        <f t="shared" si="468"/>
        <v>0</v>
      </c>
      <c r="Q1131" s="136">
        <f t="shared" si="469"/>
        <v>0</v>
      </c>
      <c r="R1131" s="136">
        <f t="shared" si="470"/>
        <v>0</v>
      </c>
      <c r="S1131" s="137">
        <v>0</v>
      </c>
      <c r="T1131" s="137">
        <f t="shared" si="471"/>
        <v>0</v>
      </c>
      <c r="U1131" s="137">
        <v>0</v>
      </c>
      <c r="V1131" s="137">
        <f t="shared" si="472"/>
        <v>0</v>
      </c>
      <c r="W1131" s="137">
        <v>0</v>
      </c>
      <c r="X1131" s="137">
        <f t="shared" si="473"/>
        <v>0</v>
      </c>
      <c r="Y1131" s="138" t="s">
        <v>1</v>
      </c>
      <c r="AR1131" s="139" t="s">
        <v>187</v>
      </c>
      <c r="AT1131" s="139" t="s">
        <v>147</v>
      </c>
      <c r="AU1131" s="139" t="s">
        <v>84</v>
      </c>
      <c r="AY1131" s="14" t="s">
        <v>145</v>
      </c>
      <c r="BE1131" s="140">
        <f t="shared" si="474"/>
        <v>0</v>
      </c>
      <c r="BF1131" s="140">
        <f t="shared" si="475"/>
        <v>0</v>
      </c>
      <c r="BG1131" s="140">
        <f t="shared" si="476"/>
        <v>0</v>
      </c>
      <c r="BH1131" s="140">
        <f t="shared" si="477"/>
        <v>0</v>
      </c>
      <c r="BI1131" s="140">
        <f t="shared" si="478"/>
        <v>0</v>
      </c>
      <c r="BJ1131" s="14" t="s">
        <v>84</v>
      </c>
      <c r="BK1131" s="140">
        <f t="shared" si="479"/>
        <v>0</v>
      </c>
      <c r="BL1131" s="14" t="s">
        <v>187</v>
      </c>
      <c r="BM1131" s="139" t="s">
        <v>206</v>
      </c>
    </row>
    <row r="1132" spans="2:65" s="1" customFormat="1" ht="16.5" customHeight="1">
      <c r="B1132" s="127"/>
      <c r="C1132" s="128"/>
      <c r="D1132" s="128" t="s">
        <v>147</v>
      </c>
      <c r="E1132" s="157"/>
      <c r="F1132" s="158" t="s">
        <v>1091</v>
      </c>
      <c r="G1132" s="159" t="s">
        <v>343</v>
      </c>
      <c r="H1132" s="132">
        <v>2</v>
      </c>
      <c r="I1132" s="133"/>
      <c r="J1132" s="133"/>
      <c r="K1132" s="133">
        <f t="shared" si="467"/>
        <v>0</v>
      </c>
      <c r="L1132" s="130" t="s">
        <v>1</v>
      </c>
      <c r="M1132" s="26"/>
      <c r="N1132" s="134" t="s">
        <v>1</v>
      </c>
      <c r="O1132" s="135" t="s">
        <v>39</v>
      </c>
      <c r="P1132" s="136">
        <f t="shared" si="468"/>
        <v>0</v>
      </c>
      <c r="Q1132" s="136">
        <f t="shared" si="469"/>
        <v>0</v>
      </c>
      <c r="R1132" s="136">
        <f t="shared" si="470"/>
        <v>0</v>
      </c>
      <c r="S1132" s="137">
        <v>0</v>
      </c>
      <c r="T1132" s="137">
        <f t="shared" si="471"/>
        <v>0</v>
      </c>
      <c r="U1132" s="137">
        <v>0</v>
      </c>
      <c r="V1132" s="137">
        <f t="shared" si="472"/>
        <v>0</v>
      </c>
      <c r="W1132" s="137">
        <v>0</v>
      </c>
      <c r="X1132" s="137">
        <f t="shared" si="473"/>
        <v>0</v>
      </c>
      <c r="Y1132" s="138" t="s">
        <v>1</v>
      </c>
      <c r="AR1132" s="139" t="s">
        <v>187</v>
      </c>
      <c r="AT1132" s="139" t="s">
        <v>147</v>
      </c>
      <c r="AU1132" s="139" t="s">
        <v>84</v>
      </c>
      <c r="AY1132" s="14" t="s">
        <v>145</v>
      </c>
      <c r="BE1132" s="140">
        <f t="shared" si="474"/>
        <v>0</v>
      </c>
      <c r="BF1132" s="140">
        <f t="shared" si="475"/>
        <v>0</v>
      </c>
      <c r="BG1132" s="140">
        <f t="shared" si="476"/>
        <v>0</v>
      </c>
      <c r="BH1132" s="140">
        <f t="shared" si="477"/>
        <v>0</v>
      </c>
      <c r="BI1132" s="140">
        <f t="shared" si="478"/>
        <v>0</v>
      </c>
      <c r="BJ1132" s="14" t="s">
        <v>84</v>
      </c>
      <c r="BK1132" s="140">
        <f t="shared" si="479"/>
        <v>0</v>
      </c>
      <c r="BL1132" s="14" t="s">
        <v>187</v>
      </c>
      <c r="BM1132" s="139" t="s">
        <v>206</v>
      </c>
    </row>
    <row r="1133" spans="2:65" s="1" customFormat="1" ht="16.5" customHeight="1">
      <c r="B1133" s="127"/>
      <c r="C1133" s="128"/>
      <c r="D1133" s="128" t="s">
        <v>147</v>
      </c>
      <c r="E1133" s="157"/>
      <c r="F1133" s="158" t="s">
        <v>1096</v>
      </c>
      <c r="G1133" s="159" t="s">
        <v>343</v>
      </c>
      <c r="H1133" s="132">
        <v>2</v>
      </c>
      <c r="I1133" s="133"/>
      <c r="J1133" s="133"/>
      <c r="K1133" s="133">
        <f t="shared" si="467"/>
        <v>0</v>
      </c>
      <c r="L1133" s="130" t="s">
        <v>1</v>
      </c>
      <c r="M1133" s="26"/>
      <c r="N1133" s="134" t="s">
        <v>1</v>
      </c>
      <c r="O1133" s="135" t="s">
        <v>39</v>
      </c>
      <c r="P1133" s="136">
        <f t="shared" si="468"/>
        <v>0</v>
      </c>
      <c r="Q1133" s="136">
        <f t="shared" si="469"/>
        <v>0</v>
      </c>
      <c r="R1133" s="136">
        <f t="shared" si="470"/>
        <v>0</v>
      </c>
      <c r="S1133" s="137">
        <v>0</v>
      </c>
      <c r="T1133" s="137">
        <f t="shared" si="471"/>
        <v>0</v>
      </c>
      <c r="U1133" s="137">
        <v>0</v>
      </c>
      <c r="V1133" s="137">
        <f t="shared" si="472"/>
        <v>0</v>
      </c>
      <c r="W1133" s="137">
        <v>0</v>
      </c>
      <c r="X1133" s="137">
        <f t="shared" si="473"/>
        <v>0</v>
      </c>
      <c r="Y1133" s="138" t="s">
        <v>1</v>
      </c>
      <c r="AR1133" s="139" t="s">
        <v>187</v>
      </c>
      <c r="AT1133" s="139" t="s">
        <v>147</v>
      </c>
      <c r="AU1133" s="139" t="s">
        <v>84</v>
      </c>
      <c r="AY1133" s="14" t="s">
        <v>145</v>
      </c>
      <c r="BE1133" s="140">
        <f t="shared" si="474"/>
        <v>0</v>
      </c>
      <c r="BF1133" s="140">
        <f t="shared" si="475"/>
        <v>0</v>
      </c>
      <c r="BG1133" s="140">
        <f t="shared" si="476"/>
        <v>0</v>
      </c>
      <c r="BH1133" s="140">
        <f t="shared" si="477"/>
        <v>0</v>
      </c>
      <c r="BI1133" s="140">
        <f t="shared" si="478"/>
        <v>0</v>
      </c>
      <c r="BJ1133" s="14" t="s">
        <v>84</v>
      </c>
      <c r="BK1133" s="140">
        <f t="shared" si="479"/>
        <v>0</v>
      </c>
      <c r="BL1133" s="14" t="s">
        <v>187</v>
      </c>
      <c r="BM1133" s="139" t="s">
        <v>206</v>
      </c>
    </row>
    <row r="1134" spans="2:65" s="1" customFormat="1" ht="16.5" customHeight="1">
      <c r="B1134" s="127"/>
      <c r="C1134" s="128"/>
      <c r="D1134" s="128" t="s">
        <v>147</v>
      </c>
      <c r="E1134" s="157"/>
      <c r="F1134" s="158" t="s">
        <v>1093</v>
      </c>
      <c r="G1134" s="159" t="s">
        <v>343</v>
      </c>
      <c r="H1134" s="132">
        <v>2</v>
      </c>
      <c r="I1134" s="133"/>
      <c r="J1134" s="133"/>
      <c r="K1134" s="133">
        <f t="shared" si="467"/>
        <v>0</v>
      </c>
      <c r="L1134" s="130" t="s">
        <v>1</v>
      </c>
      <c r="M1134" s="26"/>
      <c r="N1134" s="134" t="s">
        <v>1</v>
      </c>
      <c r="O1134" s="135" t="s">
        <v>39</v>
      </c>
      <c r="P1134" s="136">
        <f aca="true" t="shared" si="480" ref="P1134:P1145">I1134+J1134</f>
        <v>0</v>
      </c>
      <c r="Q1134" s="136">
        <f aca="true" t="shared" si="481" ref="Q1134:Q1145">ROUND(I1134*H1134,2)</f>
        <v>0</v>
      </c>
      <c r="R1134" s="136">
        <f aca="true" t="shared" si="482" ref="R1134:R1145">ROUND(J1134*H1134,2)</f>
        <v>0</v>
      </c>
      <c r="S1134" s="137">
        <v>0</v>
      </c>
      <c r="T1134" s="137">
        <f aca="true" t="shared" si="483" ref="T1134:T1145">S1134*H1134</f>
        <v>0</v>
      </c>
      <c r="U1134" s="137">
        <v>0</v>
      </c>
      <c r="V1134" s="137">
        <f aca="true" t="shared" si="484" ref="V1134:V1145">U1134*H1134</f>
        <v>0</v>
      </c>
      <c r="W1134" s="137">
        <v>0</v>
      </c>
      <c r="X1134" s="137">
        <f aca="true" t="shared" si="485" ref="X1134:X1145">W1134*H1134</f>
        <v>0</v>
      </c>
      <c r="Y1134" s="138" t="s">
        <v>1</v>
      </c>
      <c r="AR1134" s="139" t="s">
        <v>187</v>
      </c>
      <c r="AT1134" s="139" t="s">
        <v>147</v>
      </c>
      <c r="AU1134" s="139" t="s">
        <v>84</v>
      </c>
      <c r="AY1134" s="14" t="s">
        <v>145</v>
      </c>
      <c r="BE1134" s="140">
        <f aca="true" t="shared" si="486" ref="BE1134:BE1145">IF(O1134="základní",K1134,0)</f>
        <v>0</v>
      </c>
      <c r="BF1134" s="140">
        <f aca="true" t="shared" si="487" ref="BF1134:BF1145">IF(O1134="snížená",K1134,0)</f>
        <v>0</v>
      </c>
      <c r="BG1134" s="140">
        <f aca="true" t="shared" si="488" ref="BG1134:BG1145">IF(O1134="zákl. přenesená",K1134,0)</f>
        <v>0</v>
      </c>
      <c r="BH1134" s="140">
        <f aca="true" t="shared" si="489" ref="BH1134:BH1145">IF(O1134="sníž. přenesená",K1134,0)</f>
        <v>0</v>
      </c>
      <c r="BI1134" s="140">
        <f aca="true" t="shared" si="490" ref="BI1134:BI1145">IF(O1134="nulová",K1134,0)</f>
        <v>0</v>
      </c>
      <c r="BJ1134" s="14" t="s">
        <v>84</v>
      </c>
      <c r="BK1134" s="140">
        <f aca="true" t="shared" si="491" ref="BK1134:BK1145">ROUND(P1134*H1134,2)</f>
        <v>0</v>
      </c>
      <c r="BL1134" s="14" t="s">
        <v>187</v>
      </c>
      <c r="BM1134" s="139" t="s">
        <v>206</v>
      </c>
    </row>
    <row r="1135" spans="2:65" s="1" customFormat="1" ht="16.5" customHeight="1">
      <c r="B1135" s="127"/>
      <c r="C1135" s="128"/>
      <c r="D1135" s="128" t="s">
        <v>147</v>
      </c>
      <c r="E1135" s="157"/>
      <c r="F1135" s="158" t="s">
        <v>1099</v>
      </c>
      <c r="G1135" s="159" t="s">
        <v>343</v>
      </c>
      <c r="H1135" s="132">
        <v>2</v>
      </c>
      <c r="I1135" s="133"/>
      <c r="J1135" s="133"/>
      <c r="K1135" s="133">
        <f t="shared" si="467"/>
        <v>0</v>
      </c>
      <c r="L1135" s="130" t="s">
        <v>1</v>
      </c>
      <c r="M1135" s="26"/>
      <c r="N1135" s="134" t="s">
        <v>1</v>
      </c>
      <c r="O1135" s="135" t="s">
        <v>39</v>
      </c>
      <c r="P1135" s="136">
        <f t="shared" si="480"/>
        <v>0</v>
      </c>
      <c r="Q1135" s="136">
        <f t="shared" si="481"/>
        <v>0</v>
      </c>
      <c r="R1135" s="136">
        <f t="shared" si="482"/>
        <v>0</v>
      </c>
      <c r="S1135" s="137">
        <v>0</v>
      </c>
      <c r="T1135" s="137">
        <f t="shared" si="483"/>
        <v>0</v>
      </c>
      <c r="U1135" s="137">
        <v>0</v>
      </c>
      <c r="V1135" s="137">
        <f t="shared" si="484"/>
        <v>0</v>
      </c>
      <c r="W1135" s="137">
        <v>0</v>
      </c>
      <c r="X1135" s="137">
        <f t="shared" si="485"/>
        <v>0</v>
      </c>
      <c r="Y1135" s="138" t="s">
        <v>1</v>
      </c>
      <c r="AR1135" s="139" t="s">
        <v>187</v>
      </c>
      <c r="AT1135" s="139" t="s">
        <v>147</v>
      </c>
      <c r="AU1135" s="139" t="s">
        <v>84</v>
      </c>
      <c r="AY1135" s="14" t="s">
        <v>145</v>
      </c>
      <c r="BE1135" s="140">
        <f t="shared" si="486"/>
        <v>0</v>
      </c>
      <c r="BF1135" s="140">
        <f t="shared" si="487"/>
        <v>0</v>
      </c>
      <c r="BG1135" s="140">
        <f t="shared" si="488"/>
        <v>0</v>
      </c>
      <c r="BH1135" s="140">
        <f t="shared" si="489"/>
        <v>0</v>
      </c>
      <c r="BI1135" s="140">
        <f t="shared" si="490"/>
        <v>0</v>
      </c>
      <c r="BJ1135" s="14" t="s">
        <v>84</v>
      </c>
      <c r="BK1135" s="140">
        <f t="shared" si="491"/>
        <v>0</v>
      </c>
      <c r="BL1135" s="14" t="s">
        <v>187</v>
      </c>
      <c r="BM1135" s="139" t="s">
        <v>206</v>
      </c>
    </row>
    <row r="1136" spans="2:65" s="1" customFormat="1" ht="16.5" customHeight="1">
      <c r="B1136" s="127"/>
      <c r="C1136" s="128"/>
      <c r="D1136" s="128" t="s">
        <v>147</v>
      </c>
      <c r="E1136" s="157"/>
      <c r="F1136" s="158" t="s">
        <v>1094</v>
      </c>
      <c r="G1136" s="159" t="s">
        <v>343</v>
      </c>
      <c r="H1136" s="132">
        <v>1</v>
      </c>
      <c r="I1136" s="133"/>
      <c r="J1136" s="133"/>
      <c r="K1136" s="133">
        <f t="shared" si="467"/>
        <v>0</v>
      </c>
      <c r="L1136" s="130" t="s">
        <v>1</v>
      </c>
      <c r="M1136" s="26"/>
      <c r="N1136" s="134" t="s">
        <v>1</v>
      </c>
      <c r="O1136" s="135" t="s">
        <v>39</v>
      </c>
      <c r="P1136" s="136">
        <f t="shared" si="480"/>
        <v>0</v>
      </c>
      <c r="Q1136" s="136">
        <f t="shared" si="481"/>
        <v>0</v>
      </c>
      <c r="R1136" s="136">
        <f t="shared" si="482"/>
        <v>0</v>
      </c>
      <c r="S1136" s="137">
        <v>0</v>
      </c>
      <c r="T1136" s="137">
        <f t="shared" si="483"/>
        <v>0</v>
      </c>
      <c r="U1136" s="137">
        <v>0</v>
      </c>
      <c r="V1136" s="137">
        <f t="shared" si="484"/>
        <v>0</v>
      </c>
      <c r="W1136" s="137">
        <v>0</v>
      </c>
      <c r="X1136" s="137">
        <f t="shared" si="485"/>
        <v>0</v>
      </c>
      <c r="Y1136" s="138" t="s">
        <v>1</v>
      </c>
      <c r="AR1136" s="139" t="s">
        <v>187</v>
      </c>
      <c r="AT1136" s="139" t="s">
        <v>147</v>
      </c>
      <c r="AU1136" s="139" t="s">
        <v>84</v>
      </c>
      <c r="AY1136" s="14" t="s">
        <v>145</v>
      </c>
      <c r="BE1136" s="140">
        <f t="shared" si="486"/>
        <v>0</v>
      </c>
      <c r="BF1136" s="140">
        <f t="shared" si="487"/>
        <v>0</v>
      </c>
      <c r="BG1136" s="140">
        <f t="shared" si="488"/>
        <v>0</v>
      </c>
      <c r="BH1136" s="140">
        <f t="shared" si="489"/>
        <v>0</v>
      </c>
      <c r="BI1136" s="140">
        <f t="shared" si="490"/>
        <v>0</v>
      </c>
      <c r="BJ1136" s="14" t="s">
        <v>84</v>
      </c>
      <c r="BK1136" s="140">
        <f t="shared" si="491"/>
        <v>0</v>
      </c>
      <c r="BL1136" s="14" t="s">
        <v>187</v>
      </c>
      <c r="BM1136" s="139" t="s">
        <v>206</v>
      </c>
    </row>
    <row r="1137" spans="2:65" s="1" customFormat="1" ht="16.5" customHeight="1">
      <c r="B1137" s="127"/>
      <c r="C1137" s="128"/>
      <c r="D1137" s="128" t="s">
        <v>147</v>
      </c>
      <c r="E1137" s="157"/>
      <c r="F1137" s="158" t="s">
        <v>1100</v>
      </c>
      <c r="G1137" s="159" t="s">
        <v>343</v>
      </c>
      <c r="H1137" s="132">
        <v>2</v>
      </c>
      <c r="I1137" s="133"/>
      <c r="J1137" s="133"/>
      <c r="K1137" s="133">
        <f t="shared" si="467"/>
        <v>0</v>
      </c>
      <c r="L1137" s="130" t="s">
        <v>1</v>
      </c>
      <c r="M1137" s="26"/>
      <c r="N1137" s="134" t="s">
        <v>1</v>
      </c>
      <c r="O1137" s="135" t="s">
        <v>39</v>
      </c>
      <c r="P1137" s="136">
        <f t="shared" si="480"/>
        <v>0</v>
      </c>
      <c r="Q1137" s="136">
        <f t="shared" si="481"/>
        <v>0</v>
      </c>
      <c r="R1137" s="136">
        <f t="shared" si="482"/>
        <v>0</v>
      </c>
      <c r="S1137" s="137">
        <v>0</v>
      </c>
      <c r="T1137" s="137">
        <f t="shared" si="483"/>
        <v>0</v>
      </c>
      <c r="U1137" s="137">
        <v>0</v>
      </c>
      <c r="V1137" s="137">
        <f t="shared" si="484"/>
        <v>0</v>
      </c>
      <c r="W1137" s="137">
        <v>0</v>
      </c>
      <c r="X1137" s="137">
        <f t="shared" si="485"/>
        <v>0</v>
      </c>
      <c r="Y1137" s="138" t="s">
        <v>1</v>
      </c>
      <c r="AR1137" s="139" t="s">
        <v>187</v>
      </c>
      <c r="AT1137" s="139" t="s">
        <v>147</v>
      </c>
      <c r="AU1137" s="139" t="s">
        <v>84</v>
      </c>
      <c r="AY1137" s="14" t="s">
        <v>145</v>
      </c>
      <c r="BE1137" s="140">
        <f t="shared" si="486"/>
        <v>0</v>
      </c>
      <c r="BF1137" s="140">
        <f t="shared" si="487"/>
        <v>0</v>
      </c>
      <c r="BG1137" s="140">
        <f t="shared" si="488"/>
        <v>0</v>
      </c>
      <c r="BH1137" s="140">
        <f t="shared" si="489"/>
        <v>0</v>
      </c>
      <c r="BI1137" s="140">
        <f t="shared" si="490"/>
        <v>0</v>
      </c>
      <c r="BJ1137" s="14" t="s">
        <v>84</v>
      </c>
      <c r="BK1137" s="140">
        <f t="shared" si="491"/>
        <v>0</v>
      </c>
      <c r="BL1137" s="14" t="s">
        <v>187</v>
      </c>
      <c r="BM1137" s="139" t="s">
        <v>206</v>
      </c>
    </row>
    <row r="1138" spans="2:65" s="1" customFormat="1" ht="16.5" customHeight="1">
      <c r="B1138" s="127"/>
      <c r="C1138" s="128"/>
      <c r="D1138" s="128" t="s">
        <v>147</v>
      </c>
      <c r="E1138" s="157"/>
      <c r="F1138" s="158" t="s">
        <v>1101</v>
      </c>
      <c r="G1138" s="159" t="s">
        <v>343</v>
      </c>
      <c r="H1138" s="132">
        <v>5</v>
      </c>
      <c r="I1138" s="133"/>
      <c r="J1138" s="133"/>
      <c r="K1138" s="133">
        <f t="shared" si="467"/>
        <v>0</v>
      </c>
      <c r="L1138" s="130" t="s">
        <v>1</v>
      </c>
      <c r="M1138" s="26"/>
      <c r="N1138" s="134" t="s">
        <v>1</v>
      </c>
      <c r="O1138" s="135" t="s">
        <v>39</v>
      </c>
      <c r="P1138" s="136">
        <f t="shared" si="480"/>
        <v>0</v>
      </c>
      <c r="Q1138" s="136">
        <f t="shared" si="481"/>
        <v>0</v>
      </c>
      <c r="R1138" s="136">
        <f t="shared" si="482"/>
        <v>0</v>
      </c>
      <c r="S1138" s="137">
        <v>0</v>
      </c>
      <c r="T1138" s="137">
        <f t="shared" si="483"/>
        <v>0</v>
      </c>
      <c r="U1138" s="137">
        <v>0</v>
      </c>
      <c r="V1138" s="137">
        <f t="shared" si="484"/>
        <v>0</v>
      </c>
      <c r="W1138" s="137">
        <v>0</v>
      </c>
      <c r="X1138" s="137">
        <f t="shared" si="485"/>
        <v>0</v>
      </c>
      <c r="Y1138" s="138" t="s">
        <v>1</v>
      </c>
      <c r="AR1138" s="139" t="s">
        <v>187</v>
      </c>
      <c r="AT1138" s="139" t="s">
        <v>147</v>
      </c>
      <c r="AU1138" s="139" t="s">
        <v>84</v>
      </c>
      <c r="AY1138" s="14" t="s">
        <v>145</v>
      </c>
      <c r="BE1138" s="140">
        <f t="shared" si="486"/>
        <v>0</v>
      </c>
      <c r="BF1138" s="140">
        <f t="shared" si="487"/>
        <v>0</v>
      </c>
      <c r="BG1138" s="140">
        <f t="shared" si="488"/>
        <v>0</v>
      </c>
      <c r="BH1138" s="140">
        <f t="shared" si="489"/>
        <v>0</v>
      </c>
      <c r="BI1138" s="140">
        <f t="shared" si="490"/>
        <v>0</v>
      </c>
      <c r="BJ1138" s="14" t="s">
        <v>84</v>
      </c>
      <c r="BK1138" s="140">
        <f t="shared" si="491"/>
        <v>0</v>
      </c>
      <c r="BL1138" s="14" t="s">
        <v>187</v>
      </c>
      <c r="BM1138" s="139" t="s">
        <v>206</v>
      </c>
    </row>
    <row r="1139" spans="2:65" s="1" customFormat="1" ht="16.5" customHeight="1">
      <c r="B1139" s="127"/>
      <c r="C1139" s="128"/>
      <c r="D1139" s="128" t="s">
        <v>147</v>
      </c>
      <c r="E1139" s="157"/>
      <c r="F1139" s="158" t="s">
        <v>1102</v>
      </c>
      <c r="G1139" s="159" t="s">
        <v>1002</v>
      </c>
      <c r="H1139" s="132">
        <v>1</v>
      </c>
      <c r="I1139" s="133"/>
      <c r="J1139" s="133"/>
      <c r="K1139" s="133">
        <f t="shared" si="467"/>
        <v>0</v>
      </c>
      <c r="L1139" s="130" t="s">
        <v>1</v>
      </c>
      <c r="M1139" s="26"/>
      <c r="N1139" s="134" t="s">
        <v>1</v>
      </c>
      <c r="O1139" s="135" t="s">
        <v>39</v>
      </c>
      <c r="P1139" s="136">
        <f t="shared" si="480"/>
        <v>0</v>
      </c>
      <c r="Q1139" s="136">
        <f t="shared" si="481"/>
        <v>0</v>
      </c>
      <c r="R1139" s="136">
        <f t="shared" si="482"/>
        <v>0</v>
      </c>
      <c r="S1139" s="137">
        <v>0</v>
      </c>
      <c r="T1139" s="137">
        <f t="shared" si="483"/>
        <v>0</v>
      </c>
      <c r="U1139" s="137">
        <v>0</v>
      </c>
      <c r="V1139" s="137">
        <f t="shared" si="484"/>
        <v>0</v>
      </c>
      <c r="W1139" s="137">
        <v>0</v>
      </c>
      <c r="X1139" s="137">
        <f t="shared" si="485"/>
        <v>0</v>
      </c>
      <c r="Y1139" s="138" t="s">
        <v>1</v>
      </c>
      <c r="AR1139" s="139" t="s">
        <v>187</v>
      </c>
      <c r="AT1139" s="139" t="s">
        <v>147</v>
      </c>
      <c r="AU1139" s="139" t="s">
        <v>84</v>
      </c>
      <c r="AY1139" s="14" t="s">
        <v>145</v>
      </c>
      <c r="BE1139" s="140">
        <f t="shared" si="486"/>
        <v>0</v>
      </c>
      <c r="BF1139" s="140">
        <f t="shared" si="487"/>
        <v>0</v>
      </c>
      <c r="BG1139" s="140">
        <f t="shared" si="488"/>
        <v>0</v>
      </c>
      <c r="BH1139" s="140">
        <f t="shared" si="489"/>
        <v>0</v>
      </c>
      <c r="BI1139" s="140">
        <f t="shared" si="490"/>
        <v>0</v>
      </c>
      <c r="BJ1139" s="14" t="s">
        <v>84</v>
      </c>
      <c r="BK1139" s="140">
        <f t="shared" si="491"/>
        <v>0</v>
      </c>
      <c r="BL1139" s="14" t="s">
        <v>187</v>
      </c>
      <c r="BM1139" s="139" t="s">
        <v>206</v>
      </c>
    </row>
    <row r="1140" spans="2:65" s="12" customFormat="1" ht="56.25">
      <c r="B1140" s="141"/>
      <c r="D1140" s="142"/>
      <c r="E1140" s="143"/>
      <c r="F1140" s="144" t="s">
        <v>1103</v>
      </c>
      <c r="H1140" s="143"/>
      <c r="L1140" s="12" t="s">
        <v>1</v>
      </c>
      <c r="M1140" s="141"/>
      <c r="N1140" s="145" t="s">
        <v>1</v>
      </c>
      <c r="O1140" s="12" t="s">
        <v>39</v>
      </c>
      <c r="P1140" s="12">
        <f t="shared" si="480"/>
        <v>0</v>
      </c>
      <c r="Q1140" s="12">
        <f t="shared" si="481"/>
        <v>0</v>
      </c>
      <c r="R1140" s="12">
        <f t="shared" si="482"/>
        <v>0</v>
      </c>
      <c r="S1140" s="12">
        <v>0</v>
      </c>
      <c r="T1140" s="12">
        <f t="shared" si="483"/>
        <v>0</v>
      </c>
      <c r="U1140" s="12">
        <v>0</v>
      </c>
      <c r="V1140" s="12">
        <f t="shared" si="484"/>
        <v>0</v>
      </c>
      <c r="W1140" s="12">
        <v>0</v>
      </c>
      <c r="X1140" s="12">
        <f t="shared" si="485"/>
        <v>0</v>
      </c>
      <c r="Y1140" s="146" t="s">
        <v>1</v>
      </c>
      <c r="AR1140" s="12" t="s">
        <v>187</v>
      </c>
      <c r="AT1140" s="143" t="s">
        <v>147</v>
      </c>
      <c r="AU1140" s="143" t="s">
        <v>84</v>
      </c>
      <c r="AY1140" s="143" t="s">
        <v>145</v>
      </c>
      <c r="BE1140" s="12">
        <f t="shared" si="486"/>
        <v>0</v>
      </c>
      <c r="BF1140" s="12">
        <f t="shared" si="487"/>
        <v>0</v>
      </c>
      <c r="BG1140" s="12">
        <f t="shared" si="488"/>
        <v>0</v>
      </c>
      <c r="BH1140" s="12">
        <f t="shared" si="489"/>
        <v>0</v>
      </c>
      <c r="BI1140" s="12">
        <f t="shared" si="490"/>
        <v>0</v>
      </c>
      <c r="BJ1140" s="12" t="s">
        <v>84</v>
      </c>
      <c r="BK1140" s="12">
        <f t="shared" si="491"/>
        <v>0</v>
      </c>
      <c r="BL1140" s="12" t="s">
        <v>187</v>
      </c>
      <c r="BM1140" s="12" t="s">
        <v>206</v>
      </c>
    </row>
    <row r="1141" spans="2:65" s="1" customFormat="1" ht="12">
      <c r="B1141" s="127"/>
      <c r="C1141" s="128"/>
      <c r="D1141" s="128" t="s">
        <v>147</v>
      </c>
      <c r="E1141" s="157"/>
      <c r="F1141" s="158" t="s">
        <v>1104</v>
      </c>
      <c r="G1141" s="159" t="s">
        <v>348</v>
      </c>
      <c r="H1141" s="132">
        <v>1</v>
      </c>
      <c r="I1141" s="133"/>
      <c r="J1141" s="133"/>
      <c r="K1141" s="133">
        <f>ROUND(P1141*H1141,2)</f>
        <v>0</v>
      </c>
      <c r="L1141" s="130" t="s">
        <v>1</v>
      </c>
      <c r="M1141" s="26"/>
      <c r="N1141" s="134" t="s">
        <v>1</v>
      </c>
      <c r="O1141" s="135" t="s">
        <v>39</v>
      </c>
      <c r="P1141" s="136">
        <f t="shared" si="480"/>
        <v>0</v>
      </c>
      <c r="Q1141" s="136">
        <f t="shared" si="481"/>
        <v>0</v>
      </c>
      <c r="R1141" s="136">
        <f t="shared" si="482"/>
        <v>0</v>
      </c>
      <c r="S1141" s="137">
        <v>0</v>
      </c>
      <c r="T1141" s="137">
        <f t="shared" si="483"/>
        <v>0</v>
      </c>
      <c r="U1141" s="137">
        <v>0</v>
      </c>
      <c r="V1141" s="137">
        <f t="shared" si="484"/>
        <v>0</v>
      </c>
      <c r="W1141" s="137">
        <v>0</v>
      </c>
      <c r="X1141" s="137">
        <f t="shared" si="485"/>
        <v>0</v>
      </c>
      <c r="Y1141" s="138" t="s">
        <v>1</v>
      </c>
      <c r="AR1141" s="139" t="s">
        <v>187</v>
      </c>
      <c r="AT1141" s="139" t="s">
        <v>147</v>
      </c>
      <c r="AU1141" s="139" t="s">
        <v>84</v>
      </c>
      <c r="AY1141" s="14" t="s">
        <v>145</v>
      </c>
      <c r="BE1141" s="140">
        <f t="shared" si="486"/>
        <v>0</v>
      </c>
      <c r="BF1141" s="140">
        <f t="shared" si="487"/>
        <v>0</v>
      </c>
      <c r="BG1141" s="140">
        <f t="shared" si="488"/>
        <v>0</v>
      </c>
      <c r="BH1141" s="140">
        <f t="shared" si="489"/>
        <v>0</v>
      </c>
      <c r="BI1141" s="140">
        <f t="shared" si="490"/>
        <v>0</v>
      </c>
      <c r="BJ1141" s="14" t="s">
        <v>84</v>
      </c>
      <c r="BK1141" s="140">
        <f t="shared" si="491"/>
        <v>0</v>
      </c>
      <c r="BL1141" s="14" t="s">
        <v>187</v>
      </c>
      <c r="BM1141" s="139" t="s">
        <v>206</v>
      </c>
    </row>
    <row r="1142" spans="2:65" s="1" customFormat="1" ht="24">
      <c r="B1142" s="127"/>
      <c r="C1142" s="128"/>
      <c r="D1142" s="128" t="s">
        <v>147</v>
      </c>
      <c r="E1142" s="157"/>
      <c r="F1142" s="158" t="s">
        <v>1105</v>
      </c>
      <c r="G1142" s="159" t="s">
        <v>348</v>
      </c>
      <c r="H1142" s="132">
        <v>1</v>
      </c>
      <c r="I1142" s="133"/>
      <c r="J1142" s="133"/>
      <c r="K1142" s="133">
        <f>ROUND(P1142*H1142,2)</f>
        <v>0</v>
      </c>
      <c r="L1142" s="130" t="s">
        <v>1</v>
      </c>
      <c r="M1142" s="26"/>
      <c r="N1142" s="134" t="s">
        <v>1</v>
      </c>
      <c r="O1142" s="135" t="s">
        <v>39</v>
      </c>
      <c r="P1142" s="136">
        <f t="shared" si="480"/>
        <v>0</v>
      </c>
      <c r="Q1142" s="136">
        <f t="shared" si="481"/>
        <v>0</v>
      </c>
      <c r="R1142" s="136">
        <f t="shared" si="482"/>
        <v>0</v>
      </c>
      <c r="S1142" s="137">
        <v>0</v>
      </c>
      <c r="T1142" s="137">
        <f t="shared" si="483"/>
        <v>0</v>
      </c>
      <c r="U1142" s="137">
        <v>0</v>
      </c>
      <c r="V1142" s="137">
        <f t="shared" si="484"/>
        <v>0</v>
      </c>
      <c r="W1142" s="137">
        <v>0</v>
      </c>
      <c r="X1142" s="137">
        <f t="shared" si="485"/>
        <v>0</v>
      </c>
      <c r="Y1142" s="138" t="s">
        <v>1</v>
      </c>
      <c r="AR1142" s="139" t="s">
        <v>187</v>
      </c>
      <c r="AT1142" s="139" t="s">
        <v>147</v>
      </c>
      <c r="AU1142" s="139" t="s">
        <v>84</v>
      </c>
      <c r="AY1142" s="14" t="s">
        <v>145</v>
      </c>
      <c r="BE1142" s="140">
        <f t="shared" si="486"/>
        <v>0</v>
      </c>
      <c r="BF1142" s="140">
        <f t="shared" si="487"/>
        <v>0</v>
      </c>
      <c r="BG1142" s="140">
        <f t="shared" si="488"/>
        <v>0</v>
      </c>
      <c r="BH1142" s="140">
        <f t="shared" si="489"/>
        <v>0</v>
      </c>
      <c r="BI1142" s="140">
        <f t="shared" si="490"/>
        <v>0</v>
      </c>
      <c r="BJ1142" s="14" t="s">
        <v>84</v>
      </c>
      <c r="BK1142" s="140">
        <f t="shared" si="491"/>
        <v>0</v>
      </c>
      <c r="BL1142" s="14" t="s">
        <v>187</v>
      </c>
      <c r="BM1142" s="139" t="s">
        <v>206</v>
      </c>
    </row>
    <row r="1143" spans="2:65" s="1" customFormat="1" ht="12">
      <c r="B1143" s="127"/>
      <c r="C1143" s="151"/>
      <c r="D1143" s="151"/>
      <c r="E1143" s="152"/>
      <c r="F1143" s="153" t="s">
        <v>1057</v>
      </c>
      <c r="G1143" s="154"/>
      <c r="H1143" s="155"/>
      <c r="I1143" s="156"/>
      <c r="J1143" s="156"/>
      <c r="K1143" s="156"/>
      <c r="L1143" s="153"/>
      <c r="M1143" s="26"/>
      <c r="N1143" s="134" t="s">
        <v>1</v>
      </c>
      <c r="O1143" s="135" t="s">
        <v>39</v>
      </c>
      <c r="P1143" s="136">
        <f t="shared" si="480"/>
        <v>0</v>
      </c>
      <c r="Q1143" s="136">
        <f t="shared" si="481"/>
        <v>0</v>
      </c>
      <c r="R1143" s="136">
        <f t="shared" si="482"/>
        <v>0</v>
      </c>
      <c r="S1143" s="137">
        <v>0</v>
      </c>
      <c r="T1143" s="137">
        <f t="shared" si="483"/>
        <v>0</v>
      </c>
      <c r="U1143" s="137">
        <v>0</v>
      </c>
      <c r="V1143" s="137">
        <f t="shared" si="484"/>
        <v>0</v>
      </c>
      <c r="W1143" s="137">
        <v>0</v>
      </c>
      <c r="X1143" s="137">
        <f t="shared" si="485"/>
        <v>0</v>
      </c>
      <c r="Y1143" s="138" t="s">
        <v>1</v>
      </c>
      <c r="AR1143" s="139" t="s">
        <v>149</v>
      </c>
      <c r="AT1143" s="139" t="s">
        <v>147</v>
      </c>
      <c r="AU1143" s="139" t="s">
        <v>84</v>
      </c>
      <c r="AY1143" s="14" t="s">
        <v>145</v>
      </c>
      <c r="BE1143" s="140">
        <f t="shared" si="486"/>
        <v>0</v>
      </c>
      <c r="BF1143" s="140">
        <f t="shared" si="487"/>
        <v>0</v>
      </c>
      <c r="BG1143" s="140">
        <f t="shared" si="488"/>
        <v>0</v>
      </c>
      <c r="BH1143" s="140">
        <f t="shared" si="489"/>
        <v>0</v>
      </c>
      <c r="BI1143" s="140">
        <f t="shared" si="490"/>
        <v>0</v>
      </c>
      <c r="BJ1143" s="14" t="s">
        <v>84</v>
      </c>
      <c r="BK1143" s="140">
        <f t="shared" si="491"/>
        <v>0</v>
      </c>
      <c r="BL1143" s="14" t="s">
        <v>149</v>
      </c>
      <c r="BM1143" s="139" t="s">
        <v>169</v>
      </c>
    </row>
    <row r="1144" spans="2:65" s="1" customFormat="1" ht="36">
      <c r="B1144" s="127"/>
      <c r="C1144" s="128"/>
      <c r="D1144" s="128" t="s">
        <v>147</v>
      </c>
      <c r="E1144" s="129"/>
      <c r="F1144" s="158" t="s">
        <v>1107</v>
      </c>
      <c r="G1144" s="159" t="s">
        <v>343</v>
      </c>
      <c r="H1144" s="132">
        <v>2</v>
      </c>
      <c r="I1144" s="133"/>
      <c r="J1144" s="133"/>
      <c r="K1144" s="133">
        <f aca="true" t="shared" si="492" ref="K1144:K1145">ROUND(P1144*H1144,2)</f>
        <v>0</v>
      </c>
      <c r="L1144" s="130" t="s">
        <v>1</v>
      </c>
      <c r="M1144" s="26"/>
      <c r="N1144" s="134" t="s">
        <v>1</v>
      </c>
      <c r="O1144" s="135" t="s">
        <v>39</v>
      </c>
      <c r="P1144" s="136">
        <f t="shared" si="480"/>
        <v>0</v>
      </c>
      <c r="Q1144" s="136">
        <f t="shared" si="481"/>
        <v>0</v>
      </c>
      <c r="R1144" s="136">
        <f t="shared" si="482"/>
        <v>0</v>
      </c>
      <c r="S1144" s="137">
        <v>0</v>
      </c>
      <c r="T1144" s="137">
        <f t="shared" si="483"/>
        <v>0</v>
      </c>
      <c r="U1144" s="137">
        <v>0</v>
      </c>
      <c r="V1144" s="137">
        <f t="shared" si="484"/>
        <v>0</v>
      </c>
      <c r="W1144" s="137">
        <v>0</v>
      </c>
      <c r="X1144" s="137">
        <f t="shared" si="485"/>
        <v>0</v>
      </c>
      <c r="Y1144" s="138" t="s">
        <v>1</v>
      </c>
      <c r="AR1144" s="139" t="s">
        <v>187</v>
      </c>
      <c r="AT1144" s="139" t="s">
        <v>147</v>
      </c>
      <c r="AU1144" s="139" t="s">
        <v>84</v>
      </c>
      <c r="AY1144" s="14" t="s">
        <v>145</v>
      </c>
      <c r="BE1144" s="140">
        <f t="shared" si="486"/>
        <v>0</v>
      </c>
      <c r="BF1144" s="140">
        <f t="shared" si="487"/>
        <v>0</v>
      </c>
      <c r="BG1144" s="140">
        <f t="shared" si="488"/>
        <v>0</v>
      </c>
      <c r="BH1144" s="140">
        <f t="shared" si="489"/>
        <v>0</v>
      </c>
      <c r="BI1144" s="140">
        <f t="shared" si="490"/>
        <v>0</v>
      </c>
      <c r="BJ1144" s="14" t="s">
        <v>84</v>
      </c>
      <c r="BK1144" s="140">
        <f t="shared" si="491"/>
        <v>0</v>
      </c>
      <c r="BL1144" s="14" t="s">
        <v>187</v>
      </c>
      <c r="BM1144" s="139" t="s">
        <v>206</v>
      </c>
    </row>
    <row r="1145" spans="2:65" s="1" customFormat="1" ht="16.5" customHeight="1">
      <c r="B1145" s="127"/>
      <c r="C1145" s="128"/>
      <c r="D1145" s="128" t="s">
        <v>147</v>
      </c>
      <c r="E1145" s="129"/>
      <c r="F1145" s="158" t="s">
        <v>1056</v>
      </c>
      <c r="G1145" s="159" t="s">
        <v>348</v>
      </c>
      <c r="H1145" s="132">
        <v>1</v>
      </c>
      <c r="I1145" s="133"/>
      <c r="J1145" s="133"/>
      <c r="K1145" s="133">
        <f t="shared" si="492"/>
        <v>0</v>
      </c>
      <c r="L1145" s="130" t="s">
        <v>1</v>
      </c>
      <c r="M1145" s="26"/>
      <c r="N1145" s="134" t="s">
        <v>1</v>
      </c>
      <c r="O1145" s="135" t="s">
        <v>39</v>
      </c>
      <c r="P1145" s="136">
        <f t="shared" si="480"/>
        <v>0</v>
      </c>
      <c r="Q1145" s="136">
        <f t="shared" si="481"/>
        <v>0</v>
      </c>
      <c r="R1145" s="136">
        <f t="shared" si="482"/>
        <v>0</v>
      </c>
      <c r="S1145" s="137">
        <v>0</v>
      </c>
      <c r="T1145" s="137">
        <f t="shared" si="483"/>
        <v>0</v>
      </c>
      <c r="U1145" s="137">
        <v>0</v>
      </c>
      <c r="V1145" s="137">
        <f t="shared" si="484"/>
        <v>0</v>
      </c>
      <c r="W1145" s="137">
        <v>0</v>
      </c>
      <c r="X1145" s="137">
        <f t="shared" si="485"/>
        <v>0</v>
      </c>
      <c r="Y1145" s="138" t="s">
        <v>1</v>
      </c>
      <c r="AR1145" s="139" t="s">
        <v>187</v>
      </c>
      <c r="AT1145" s="139" t="s">
        <v>147</v>
      </c>
      <c r="AU1145" s="139" t="s">
        <v>84</v>
      </c>
      <c r="AY1145" s="14" t="s">
        <v>145</v>
      </c>
      <c r="BE1145" s="140">
        <f t="shared" si="486"/>
        <v>0</v>
      </c>
      <c r="BF1145" s="140">
        <f t="shared" si="487"/>
        <v>0</v>
      </c>
      <c r="BG1145" s="140">
        <f t="shared" si="488"/>
        <v>0</v>
      </c>
      <c r="BH1145" s="140">
        <f t="shared" si="489"/>
        <v>0</v>
      </c>
      <c r="BI1145" s="140">
        <f t="shared" si="490"/>
        <v>0</v>
      </c>
      <c r="BJ1145" s="14" t="s">
        <v>84</v>
      </c>
      <c r="BK1145" s="140">
        <f t="shared" si="491"/>
        <v>0</v>
      </c>
      <c r="BL1145" s="14" t="s">
        <v>187</v>
      </c>
      <c r="BM1145" s="139" t="s">
        <v>206</v>
      </c>
    </row>
    <row r="1146" spans="2:51" s="12" customFormat="1" ht="33.75">
      <c r="B1146" s="141"/>
      <c r="D1146" s="142" t="s">
        <v>151</v>
      </c>
      <c r="E1146" s="143" t="s">
        <v>1</v>
      </c>
      <c r="F1146" s="144" t="s">
        <v>1108</v>
      </c>
      <c r="H1146" s="143" t="s">
        <v>1</v>
      </c>
      <c r="M1146" s="141"/>
      <c r="N1146" s="145"/>
      <c r="Y1146" s="146"/>
      <c r="AT1146" s="143" t="s">
        <v>151</v>
      </c>
      <c r="AU1146" s="143" t="s">
        <v>84</v>
      </c>
      <c r="AV1146" s="12" t="s">
        <v>84</v>
      </c>
      <c r="AW1146" s="12" t="s">
        <v>4</v>
      </c>
      <c r="AX1146" s="12" t="s">
        <v>76</v>
      </c>
      <c r="AY1146" s="143" t="s">
        <v>145</v>
      </c>
    </row>
    <row r="1147" spans="2:63" s="11" customFormat="1" ht="25.9" customHeight="1">
      <c r="B1147" s="115"/>
      <c r="C1147" s="160"/>
      <c r="D1147" s="161" t="s">
        <v>75</v>
      </c>
      <c r="E1147" s="162" t="s">
        <v>207</v>
      </c>
      <c r="F1147" s="162" t="s">
        <v>208</v>
      </c>
      <c r="G1147" s="160"/>
      <c r="H1147" s="160"/>
      <c r="I1147" s="160"/>
      <c r="J1147" s="160"/>
      <c r="K1147" s="163">
        <f>BK1147</f>
        <v>0</v>
      </c>
      <c r="L1147" s="160"/>
      <c r="M1147" s="115"/>
      <c r="N1147" s="119"/>
      <c r="Q1147" s="120">
        <f>SUM(Q1148:Q1227)</f>
        <v>0</v>
      </c>
      <c r="R1147" s="120">
        <f>SUM(R1148:R1227)</f>
        <v>0</v>
      </c>
      <c r="T1147" s="121">
        <f>SUM(T1148:T1227)</f>
        <v>0</v>
      </c>
      <c r="V1147" s="121">
        <f>SUM(V1148:V1227)</f>
        <v>0</v>
      </c>
      <c r="X1147" s="121">
        <f>SUM(X1148:X1227)</f>
        <v>0</v>
      </c>
      <c r="Y1147" s="122"/>
      <c r="AR1147" s="116" t="s">
        <v>86</v>
      </c>
      <c r="AT1147" s="123" t="s">
        <v>75</v>
      </c>
      <c r="AU1147" s="123" t="s">
        <v>76</v>
      </c>
      <c r="AY1147" s="116" t="s">
        <v>145</v>
      </c>
      <c r="BK1147" s="124">
        <f>SUM(BK1148:BK1227)</f>
        <v>0</v>
      </c>
    </row>
    <row r="1148" spans="2:65" s="1" customFormat="1" ht="24">
      <c r="B1148" s="127"/>
      <c r="C1148" s="151"/>
      <c r="D1148" s="151"/>
      <c r="E1148" s="152"/>
      <c r="F1148" s="153" t="s">
        <v>1109</v>
      </c>
      <c r="G1148" s="154"/>
      <c r="H1148" s="155"/>
      <c r="I1148" s="156"/>
      <c r="J1148" s="156"/>
      <c r="K1148" s="156"/>
      <c r="L1148" s="153"/>
      <c r="M1148" s="26"/>
      <c r="N1148" s="134" t="s">
        <v>1</v>
      </c>
      <c r="O1148" s="135" t="s">
        <v>39</v>
      </c>
      <c r="P1148" s="136">
        <f>I1148+J1148</f>
        <v>0</v>
      </c>
      <c r="Q1148" s="136">
        <f>ROUND(I1148*H1148,2)</f>
        <v>0</v>
      </c>
      <c r="R1148" s="136">
        <f>ROUND(J1148*H1148,2)</f>
        <v>0</v>
      </c>
      <c r="S1148" s="137">
        <v>0</v>
      </c>
      <c r="T1148" s="137">
        <f>S1148*H1148</f>
        <v>0</v>
      </c>
      <c r="U1148" s="137">
        <v>0</v>
      </c>
      <c r="V1148" s="137">
        <f>U1148*H1148</f>
        <v>0</v>
      </c>
      <c r="W1148" s="137">
        <v>0</v>
      </c>
      <c r="X1148" s="137">
        <f>W1148*H1148</f>
        <v>0</v>
      </c>
      <c r="Y1148" s="138" t="s">
        <v>1</v>
      </c>
      <c r="AR1148" s="139" t="s">
        <v>149</v>
      </c>
      <c r="AT1148" s="139" t="s">
        <v>147</v>
      </c>
      <c r="AU1148" s="139" t="s">
        <v>84</v>
      </c>
      <c r="AY1148" s="14" t="s">
        <v>145</v>
      </c>
      <c r="BE1148" s="140">
        <f>IF(O1148="základní",K1148,0)</f>
        <v>0</v>
      </c>
      <c r="BF1148" s="140">
        <f>IF(O1148="snížená",K1148,0)</f>
        <v>0</v>
      </c>
      <c r="BG1148" s="140">
        <f>IF(O1148="zákl. přenesená",K1148,0)</f>
        <v>0</v>
      </c>
      <c r="BH1148" s="140">
        <f>IF(O1148="sníž. přenesená",K1148,0)</f>
        <v>0</v>
      </c>
      <c r="BI1148" s="140">
        <f>IF(O1148="nulová",K1148,0)</f>
        <v>0</v>
      </c>
      <c r="BJ1148" s="14" t="s">
        <v>84</v>
      </c>
      <c r="BK1148" s="140">
        <f>ROUND(P1148*H1148,2)</f>
        <v>0</v>
      </c>
      <c r="BL1148" s="14" t="s">
        <v>149</v>
      </c>
      <c r="BM1148" s="139" t="s">
        <v>169</v>
      </c>
    </row>
    <row r="1149" spans="2:65" s="1" customFormat="1" ht="36">
      <c r="B1149" s="127"/>
      <c r="C1149" s="128"/>
      <c r="D1149" s="128" t="s">
        <v>147</v>
      </c>
      <c r="E1149" s="129"/>
      <c r="F1149" s="130" t="s">
        <v>1536</v>
      </c>
      <c r="G1149" s="131" t="s">
        <v>343</v>
      </c>
      <c r="H1149" s="132">
        <v>1</v>
      </c>
      <c r="I1149" s="133"/>
      <c r="J1149" s="133"/>
      <c r="K1149" s="133">
        <f>ROUND(P1149*H1149,2)</f>
        <v>0</v>
      </c>
      <c r="L1149" s="130" t="s">
        <v>1</v>
      </c>
      <c r="M1149" s="26"/>
      <c r="N1149" s="134" t="s">
        <v>1</v>
      </c>
      <c r="O1149" s="135" t="s">
        <v>39</v>
      </c>
      <c r="P1149" s="136">
        <f>I1149+J1149</f>
        <v>0</v>
      </c>
      <c r="Q1149" s="136">
        <f>ROUND(I1149*H1149,2)</f>
        <v>0</v>
      </c>
      <c r="R1149" s="136">
        <f>ROUND(J1149*H1149,2)</f>
        <v>0</v>
      </c>
      <c r="S1149" s="137">
        <v>0</v>
      </c>
      <c r="T1149" s="137">
        <f>S1149*H1149</f>
        <v>0</v>
      </c>
      <c r="U1149" s="137">
        <v>0</v>
      </c>
      <c r="V1149" s="137">
        <f>U1149*H1149</f>
        <v>0</v>
      </c>
      <c r="W1149" s="137">
        <v>0</v>
      </c>
      <c r="X1149" s="137">
        <f>W1149*H1149</f>
        <v>0</v>
      </c>
      <c r="Y1149" s="138" t="s">
        <v>1</v>
      </c>
      <c r="AR1149" s="139" t="s">
        <v>187</v>
      </c>
      <c r="AT1149" s="139" t="s">
        <v>147</v>
      </c>
      <c r="AU1149" s="139" t="s">
        <v>84</v>
      </c>
      <c r="AY1149" s="14" t="s">
        <v>145</v>
      </c>
      <c r="BE1149" s="140">
        <f>IF(O1149="základní",K1149,0)</f>
        <v>0</v>
      </c>
      <c r="BF1149" s="140">
        <f>IF(O1149="snížená",K1149,0)</f>
        <v>0</v>
      </c>
      <c r="BG1149" s="140">
        <f>IF(O1149="zákl. přenesená",K1149,0)</f>
        <v>0</v>
      </c>
      <c r="BH1149" s="140">
        <f>IF(O1149="sníž. přenesená",K1149,0)</f>
        <v>0</v>
      </c>
      <c r="BI1149" s="140">
        <f>IF(O1149="nulová",K1149,0)</f>
        <v>0</v>
      </c>
      <c r="BJ1149" s="14" t="s">
        <v>84</v>
      </c>
      <c r="BK1149" s="140">
        <f>ROUND(P1149*H1149,2)</f>
        <v>0</v>
      </c>
      <c r="BL1149" s="14" t="s">
        <v>187</v>
      </c>
      <c r="BM1149" s="139" t="s">
        <v>209</v>
      </c>
    </row>
    <row r="1150" spans="2:51" s="12" customFormat="1" ht="45">
      <c r="B1150" s="141"/>
      <c r="D1150" s="142" t="s">
        <v>151</v>
      </c>
      <c r="E1150" s="143" t="s">
        <v>1</v>
      </c>
      <c r="F1150" s="144" t="s">
        <v>1166</v>
      </c>
      <c r="H1150" s="143" t="s">
        <v>1</v>
      </c>
      <c r="M1150" s="141"/>
      <c r="N1150" s="145"/>
      <c r="Y1150" s="146"/>
      <c r="AT1150" s="143" t="s">
        <v>151</v>
      </c>
      <c r="AU1150" s="143" t="s">
        <v>84</v>
      </c>
      <c r="AV1150" s="12" t="s">
        <v>84</v>
      </c>
      <c r="AW1150" s="12" t="s">
        <v>4</v>
      </c>
      <c r="AX1150" s="12" t="s">
        <v>76</v>
      </c>
      <c r="AY1150" s="143" t="s">
        <v>145</v>
      </c>
    </row>
    <row r="1151" spans="2:65" s="1" customFormat="1" ht="24">
      <c r="B1151" s="127"/>
      <c r="C1151" s="128"/>
      <c r="D1151" s="128" t="s">
        <v>147</v>
      </c>
      <c r="E1151" s="129"/>
      <c r="F1151" s="130" t="s">
        <v>1110</v>
      </c>
      <c r="G1151" s="131" t="s">
        <v>343</v>
      </c>
      <c r="H1151" s="132">
        <v>2</v>
      </c>
      <c r="I1151" s="133"/>
      <c r="J1151" s="133"/>
      <c r="K1151" s="133">
        <f>ROUND(P1151*H1151,2)</f>
        <v>0</v>
      </c>
      <c r="L1151" s="130" t="s">
        <v>1</v>
      </c>
      <c r="M1151" s="26"/>
      <c r="N1151" s="134" t="s">
        <v>1</v>
      </c>
      <c r="O1151" s="135" t="s">
        <v>39</v>
      </c>
      <c r="P1151" s="136">
        <f>I1151+J1151</f>
        <v>0</v>
      </c>
      <c r="Q1151" s="136">
        <f>ROUND(I1151*H1151,2)</f>
        <v>0</v>
      </c>
      <c r="R1151" s="136">
        <f>ROUND(J1151*H1151,2)</f>
        <v>0</v>
      </c>
      <c r="S1151" s="137">
        <v>0</v>
      </c>
      <c r="T1151" s="137">
        <f>S1151*H1151</f>
        <v>0</v>
      </c>
      <c r="U1151" s="137">
        <v>0</v>
      </c>
      <c r="V1151" s="137">
        <f>U1151*H1151</f>
        <v>0</v>
      </c>
      <c r="W1151" s="137">
        <v>0</v>
      </c>
      <c r="X1151" s="137">
        <f>W1151*H1151</f>
        <v>0</v>
      </c>
      <c r="Y1151" s="138" t="s">
        <v>1</v>
      </c>
      <c r="AR1151" s="139" t="s">
        <v>187</v>
      </c>
      <c r="AT1151" s="139" t="s">
        <v>147</v>
      </c>
      <c r="AU1151" s="139" t="s">
        <v>84</v>
      </c>
      <c r="AY1151" s="14" t="s">
        <v>145</v>
      </c>
      <c r="BE1151" s="140">
        <f>IF(O1151="základní",K1151,0)</f>
        <v>0</v>
      </c>
      <c r="BF1151" s="140">
        <f>IF(O1151="snížená",K1151,0)</f>
        <v>0</v>
      </c>
      <c r="BG1151" s="140">
        <f>IF(O1151="zákl. přenesená",K1151,0)</f>
        <v>0</v>
      </c>
      <c r="BH1151" s="140">
        <f>IF(O1151="sníž. přenesená",K1151,0)</f>
        <v>0</v>
      </c>
      <c r="BI1151" s="140">
        <f>IF(O1151="nulová",K1151,0)</f>
        <v>0</v>
      </c>
      <c r="BJ1151" s="14" t="s">
        <v>84</v>
      </c>
      <c r="BK1151" s="140">
        <f>ROUND(P1151*H1151,2)</f>
        <v>0</v>
      </c>
      <c r="BL1151" s="14" t="s">
        <v>187</v>
      </c>
      <c r="BM1151" s="139" t="s">
        <v>209</v>
      </c>
    </row>
    <row r="1152" spans="2:51" s="12" customFormat="1" ht="45">
      <c r="B1152" s="141"/>
      <c r="D1152" s="142" t="s">
        <v>151</v>
      </c>
      <c r="E1152" s="143" t="s">
        <v>1</v>
      </c>
      <c r="F1152" s="144" t="s">
        <v>1111</v>
      </c>
      <c r="H1152" s="143" t="s">
        <v>1</v>
      </c>
      <c r="M1152" s="141"/>
      <c r="N1152" s="145"/>
      <c r="Y1152" s="146"/>
      <c r="AT1152" s="143" t="s">
        <v>151</v>
      </c>
      <c r="AU1152" s="143" t="s">
        <v>84</v>
      </c>
      <c r="AV1152" s="12" t="s">
        <v>84</v>
      </c>
      <c r="AW1152" s="12" t="s">
        <v>4</v>
      </c>
      <c r="AX1152" s="12" t="s">
        <v>76</v>
      </c>
      <c r="AY1152" s="143" t="s">
        <v>145</v>
      </c>
    </row>
    <row r="1153" spans="2:65" s="1" customFormat="1" ht="16.5" customHeight="1">
      <c r="B1153" s="127"/>
      <c r="C1153" s="128"/>
      <c r="D1153" s="128" t="s">
        <v>147</v>
      </c>
      <c r="E1153" s="129"/>
      <c r="F1153" s="130" t="s">
        <v>1112</v>
      </c>
      <c r="G1153" s="131" t="s">
        <v>343</v>
      </c>
      <c r="H1153" s="132">
        <v>2</v>
      </c>
      <c r="I1153" s="133"/>
      <c r="J1153" s="133"/>
      <c r="K1153" s="133">
        <f aca="true" t="shared" si="493" ref="K1153:K1173">ROUND(P1153*H1153,2)</f>
        <v>0</v>
      </c>
      <c r="L1153" s="130" t="s">
        <v>1</v>
      </c>
      <c r="M1153" s="26"/>
      <c r="N1153" s="134" t="s">
        <v>1</v>
      </c>
      <c r="O1153" s="135" t="s">
        <v>39</v>
      </c>
      <c r="P1153" s="136">
        <f aca="true" t="shared" si="494" ref="P1153:P1184">I1153+J1153</f>
        <v>0</v>
      </c>
      <c r="Q1153" s="136">
        <f aca="true" t="shared" si="495" ref="Q1153:Q1184">ROUND(I1153*H1153,2)</f>
        <v>0</v>
      </c>
      <c r="R1153" s="136">
        <f aca="true" t="shared" si="496" ref="R1153:R1184">ROUND(J1153*H1153,2)</f>
        <v>0</v>
      </c>
      <c r="S1153" s="137">
        <v>0</v>
      </c>
      <c r="T1153" s="137">
        <f aca="true" t="shared" si="497" ref="T1153:T1184">S1153*H1153</f>
        <v>0</v>
      </c>
      <c r="U1153" s="137">
        <v>0</v>
      </c>
      <c r="V1153" s="137">
        <f aca="true" t="shared" si="498" ref="V1153:V1184">U1153*H1153</f>
        <v>0</v>
      </c>
      <c r="W1153" s="137">
        <v>0</v>
      </c>
      <c r="X1153" s="137">
        <f aca="true" t="shared" si="499" ref="X1153:X1184">W1153*H1153</f>
        <v>0</v>
      </c>
      <c r="Y1153" s="138" t="s">
        <v>1</v>
      </c>
      <c r="AR1153" s="139" t="s">
        <v>187</v>
      </c>
      <c r="AT1153" s="139" t="s">
        <v>147</v>
      </c>
      <c r="AU1153" s="139" t="s">
        <v>84</v>
      </c>
      <c r="AY1153" s="14" t="s">
        <v>145</v>
      </c>
      <c r="BE1153" s="140">
        <f aca="true" t="shared" si="500" ref="BE1153:BE1184">IF(O1153="základní",K1153,0)</f>
        <v>0</v>
      </c>
      <c r="BF1153" s="140">
        <f aca="true" t="shared" si="501" ref="BF1153:BF1184">IF(O1153="snížená",K1153,0)</f>
        <v>0</v>
      </c>
      <c r="BG1153" s="140">
        <f aca="true" t="shared" si="502" ref="BG1153:BG1184">IF(O1153="zákl. přenesená",K1153,0)</f>
        <v>0</v>
      </c>
      <c r="BH1153" s="140">
        <f aca="true" t="shared" si="503" ref="BH1153:BH1184">IF(O1153="sníž. přenesená",K1153,0)</f>
        <v>0</v>
      </c>
      <c r="BI1153" s="140">
        <f aca="true" t="shared" si="504" ref="BI1153:BI1184">IF(O1153="nulová",K1153,0)</f>
        <v>0</v>
      </c>
      <c r="BJ1153" s="14" t="s">
        <v>84</v>
      </c>
      <c r="BK1153" s="140">
        <f aca="true" t="shared" si="505" ref="BK1153:BK1184">ROUND(P1153*H1153,2)</f>
        <v>0</v>
      </c>
      <c r="BL1153" s="14" t="s">
        <v>187</v>
      </c>
      <c r="BM1153" s="139" t="s">
        <v>209</v>
      </c>
    </row>
    <row r="1154" spans="2:65" s="1" customFormat="1" ht="16.5" customHeight="1">
      <c r="B1154" s="127"/>
      <c r="C1154" s="128"/>
      <c r="D1154" s="128" t="s">
        <v>147</v>
      </c>
      <c r="E1154" s="129"/>
      <c r="F1154" s="130" t="s">
        <v>1113</v>
      </c>
      <c r="G1154" s="131" t="s">
        <v>343</v>
      </c>
      <c r="H1154" s="132">
        <v>6</v>
      </c>
      <c r="I1154" s="133"/>
      <c r="J1154" s="133"/>
      <c r="K1154" s="133">
        <f t="shared" si="493"/>
        <v>0</v>
      </c>
      <c r="L1154" s="130" t="s">
        <v>1</v>
      </c>
      <c r="M1154" s="26"/>
      <c r="N1154" s="134" t="s">
        <v>1</v>
      </c>
      <c r="O1154" s="135" t="s">
        <v>39</v>
      </c>
      <c r="P1154" s="136">
        <f t="shared" si="494"/>
        <v>0</v>
      </c>
      <c r="Q1154" s="136">
        <f t="shared" si="495"/>
        <v>0</v>
      </c>
      <c r="R1154" s="136">
        <f t="shared" si="496"/>
        <v>0</v>
      </c>
      <c r="S1154" s="137">
        <v>0</v>
      </c>
      <c r="T1154" s="137">
        <f t="shared" si="497"/>
        <v>0</v>
      </c>
      <c r="U1154" s="137">
        <v>0</v>
      </c>
      <c r="V1154" s="137">
        <f t="shared" si="498"/>
        <v>0</v>
      </c>
      <c r="W1154" s="137">
        <v>0</v>
      </c>
      <c r="X1154" s="137">
        <f t="shared" si="499"/>
        <v>0</v>
      </c>
      <c r="Y1154" s="138" t="s">
        <v>1</v>
      </c>
      <c r="AR1154" s="139" t="s">
        <v>187</v>
      </c>
      <c r="AT1154" s="139" t="s">
        <v>147</v>
      </c>
      <c r="AU1154" s="139" t="s">
        <v>84</v>
      </c>
      <c r="AY1154" s="14" t="s">
        <v>145</v>
      </c>
      <c r="BE1154" s="140">
        <f t="shared" si="500"/>
        <v>0</v>
      </c>
      <c r="BF1154" s="140">
        <f t="shared" si="501"/>
        <v>0</v>
      </c>
      <c r="BG1154" s="140">
        <f t="shared" si="502"/>
        <v>0</v>
      </c>
      <c r="BH1154" s="140">
        <f t="shared" si="503"/>
        <v>0</v>
      </c>
      <c r="BI1154" s="140">
        <f t="shared" si="504"/>
        <v>0</v>
      </c>
      <c r="BJ1154" s="14" t="s">
        <v>84</v>
      </c>
      <c r="BK1154" s="140">
        <f t="shared" si="505"/>
        <v>0</v>
      </c>
      <c r="BL1154" s="14" t="s">
        <v>187</v>
      </c>
      <c r="BM1154" s="139" t="s">
        <v>209</v>
      </c>
    </row>
    <row r="1155" spans="2:65" s="1" customFormat="1" ht="16.5" customHeight="1">
      <c r="B1155" s="127"/>
      <c r="C1155" s="128"/>
      <c r="D1155" s="128" t="s">
        <v>147</v>
      </c>
      <c r="E1155" s="129"/>
      <c r="F1155" s="130" t="s">
        <v>1114</v>
      </c>
      <c r="G1155" s="131" t="s">
        <v>343</v>
      </c>
      <c r="H1155" s="132">
        <v>6</v>
      </c>
      <c r="I1155" s="133"/>
      <c r="J1155" s="133"/>
      <c r="K1155" s="133">
        <f t="shared" si="493"/>
        <v>0</v>
      </c>
      <c r="L1155" s="130" t="s">
        <v>1</v>
      </c>
      <c r="M1155" s="26"/>
      <c r="N1155" s="134" t="s">
        <v>1</v>
      </c>
      <c r="O1155" s="135" t="s">
        <v>39</v>
      </c>
      <c r="P1155" s="136">
        <f t="shared" si="494"/>
        <v>0</v>
      </c>
      <c r="Q1155" s="136">
        <f t="shared" si="495"/>
        <v>0</v>
      </c>
      <c r="R1155" s="136">
        <f t="shared" si="496"/>
        <v>0</v>
      </c>
      <c r="S1155" s="137">
        <v>0</v>
      </c>
      <c r="T1155" s="137">
        <f t="shared" si="497"/>
        <v>0</v>
      </c>
      <c r="U1155" s="137">
        <v>0</v>
      </c>
      <c r="V1155" s="137">
        <f t="shared" si="498"/>
        <v>0</v>
      </c>
      <c r="W1155" s="137">
        <v>0</v>
      </c>
      <c r="X1155" s="137">
        <f t="shared" si="499"/>
        <v>0</v>
      </c>
      <c r="Y1155" s="138" t="s">
        <v>1</v>
      </c>
      <c r="AR1155" s="139" t="s">
        <v>187</v>
      </c>
      <c r="AT1155" s="139" t="s">
        <v>147</v>
      </c>
      <c r="AU1155" s="139" t="s">
        <v>84</v>
      </c>
      <c r="AY1155" s="14" t="s">
        <v>145</v>
      </c>
      <c r="BE1155" s="140">
        <f t="shared" si="500"/>
        <v>0</v>
      </c>
      <c r="BF1155" s="140">
        <f t="shared" si="501"/>
        <v>0</v>
      </c>
      <c r="BG1155" s="140">
        <f t="shared" si="502"/>
        <v>0</v>
      </c>
      <c r="BH1155" s="140">
        <f t="shared" si="503"/>
        <v>0</v>
      </c>
      <c r="BI1155" s="140">
        <f t="shared" si="504"/>
        <v>0</v>
      </c>
      <c r="BJ1155" s="14" t="s">
        <v>84</v>
      </c>
      <c r="BK1155" s="140">
        <f t="shared" si="505"/>
        <v>0</v>
      </c>
      <c r="BL1155" s="14" t="s">
        <v>187</v>
      </c>
      <c r="BM1155" s="139" t="s">
        <v>209</v>
      </c>
    </row>
    <row r="1156" spans="2:65" s="1" customFormat="1" ht="16.5" customHeight="1">
      <c r="B1156" s="127"/>
      <c r="C1156" s="128"/>
      <c r="D1156" s="128" t="s">
        <v>147</v>
      </c>
      <c r="E1156" s="129"/>
      <c r="F1156" s="130" t="s">
        <v>1115</v>
      </c>
      <c r="G1156" s="131" t="s">
        <v>343</v>
      </c>
      <c r="H1156" s="132">
        <v>2</v>
      </c>
      <c r="I1156" s="133"/>
      <c r="J1156" s="133"/>
      <c r="K1156" s="133">
        <f t="shared" si="493"/>
        <v>0</v>
      </c>
      <c r="L1156" s="130" t="s">
        <v>1</v>
      </c>
      <c r="M1156" s="26"/>
      <c r="N1156" s="134" t="s">
        <v>1</v>
      </c>
      <c r="O1156" s="135" t="s">
        <v>39</v>
      </c>
      <c r="P1156" s="136">
        <f t="shared" si="494"/>
        <v>0</v>
      </c>
      <c r="Q1156" s="136">
        <f t="shared" si="495"/>
        <v>0</v>
      </c>
      <c r="R1156" s="136">
        <f t="shared" si="496"/>
        <v>0</v>
      </c>
      <c r="S1156" s="137">
        <v>0</v>
      </c>
      <c r="T1156" s="137">
        <f t="shared" si="497"/>
        <v>0</v>
      </c>
      <c r="U1156" s="137">
        <v>0</v>
      </c>
      <c r="V1156" s="137">
        <f t="shared" si="498"/>
        <v>0</v>
      </c>
      <c r="W1156" s="137">
        <v>0</v>
      </c>
      <c r="X1156" s="137">
        <f t="shared" si="499"/>
        <v>0</v>
      </c>
      <c r="Y1156" s="138" t="s">
        <v>1</v>
      </c>
      <c r="AR1156" s="139" t="s">
        <v>187</v>
      </c>
      <c r="AT1156" s="139" t="s">
        <v>147</v>
      </c>
      <c r="AU1156" s="139" t="s">
        <v>84</v>
      </c>
      <c r="AY1156" s="14" t="s">
        <v>145</v>
      </c>
      <c r="BE1156" s="140">
        <f t="shared" si="500"/>
        <v>0</v>
      </c>
      <c r="BF1156" s="140">
        <f t="shared" si="501"/>
        <v>0</v>
      </c>
      <c r="BG1156" s="140">
        <f t="shared" si="502"/>
        <v>0</v>
      </c>
      <c r="BH1156" s="140">
        <f t="shared" si="503"/>
        <v>0</v>
      </c>
      <c r="BI1156" s="140">
        <f t="shared" si="504"/>
        <v>0</v>
      </c>
      <c r="BJ1156" s="14" t="s">
        <v>84</v>
      </c>
      <c r="BK1156" s="140">
        <f t="shared" si="505"/>
        <v>0</v>
      </c>
      <c r="BL1156" s="14" t="s">
        <v>187</v>
      </c>
      <c r="BM1156" s="139" t="s">
        <v>209</v>
      </c>
    </row>
    <row r="1157" spans="2:65" s="1" customFormat="1" ht="24">
      <c r="B1157" s="127"/>
      <c r="C1157" s="128"/>
      <c r="D1157" s="128" t="s">
        <v>147</v>
      </c>
      <c r="E1157" s="129"/>
      <c r="F1157" s="130" t="s">
        <v>1116</v>
      </c>
      <c r="G1157" s="131" t="s">
        <v>343</v>
      </c>
      <c r="H1157" s="132">
        <v>2</v>
      </c>
      <c r="I1157" s="133"/>
      <c r="J1157" s="133"/>
      <c r="K1157" s="133">
        <f t="shared" si="493"/>
        <v>0</v>
      </c>
      <c r="L1157" s="130" t="s">
        <v>1</v>
      </c>
      <c r="M1157" s="26"/>
      <c r="N1157" s="134" t="s">
        <v>1</v>
      </c>
      <c r="O1157" s="135" t="s">
        <v>39</v>
      </c>
      <c r="P1157" s="136">
        <f t="shared" si="494"/>
        <v>0</v>
      </c>
      <c r="Q1157" s="136">
        <f t="shared" si="495"/>
        <v>0</v>
      </c>
      <c r="R1157" s="136">
        <f t="shared" si="496"/>
        <v>0</v>
      </c>
      <c r="S1157" s="137">
        <v>0</v>
      </c>
      <c r="T1157" s="137">
        <f t="shared" si="497"/>
        <v>0</v>
      </c>
      <c r="U1157" s="137">
        <v>0</v>
      </c>
      <c r="V1157" s="137">
        <f t="shared" si="498"/>
        <v>0</v>
      </c>
      <c r="W1157" s="137">
        <v>0</v>
      </c>
      <c r="X1157" s="137">
        <f t="shared" si="499"/>
        <v>0</v>
      </c>
      <c r="Y1157" s="138" t="s">
        <v>1</v>
      </c>
      <c r="AR1157" s="139" t="s">
        <v>187</v>
      </c>
      <c r="AT1157" s="139" t="s">
        <v>147</v>
      </c>
      <c r="AU1157" s="139" t="s">
        <v>84</v>
      </c>
      <c r="AY1157" s="14" t="s">
        <v>145</v>
      </c>
      <c r="BE1157" s="140">
        <f t="shared" si="500"/>
        <v>0</v>
      </c>
      <c r="BF1157" s="140">
        <f t="shared" si="501"/>
        <v>0</v>
      </c>
      <c r="BG1157" s="140">
        <f t="shared" si="502"/>
        <v>0</v>
      </c>
      <c r="BH1157" s="140">
        <f t="shared" si="503"/>
        <v>0</v>
      </c>
      <c r="BI1157" s="140">
        <f t="shared" si="504"/>
        <v>0</v>
      </c>
      <c r="BJ1157" s="14" t="s">
        <v>84</v>
      </c>
      <c r="BK1157" s="140">
        <f t="shared" si="505"/>
        <v>0</v>
      </c>
      <c r="BL1157" s="14" t="s">
        <v>187</v>
      </c>
      <c r="BM1157" s="139" t="s">
        <v>209</v>
      </c>
    </row>
    <row r="1158" spans="2:65" s="1" customFormat="1" ht="24">
      <c r="B1158" s="127"/>
      <c r="C1158" s="128"/>
      <c r="D1158" s="128" t="s">
        <v>147</v>
      </c>
      <c r="E1158" s="129"/>
      <c r="F1158" s="130" t="s">
        <v>1117</v>
      </c>
      <c r="G1158" s="131" t="s">
        <v>343</v>
      </c>
      <c r="H1158" s="132">
        <v>2</v>
      </c>
      <c r="I1158" s="133"/>
      <c r="J1158" s="133"/>
      <c r="K1158" s="133">
        <f t="shared" si="493"/>
        <v>0</v>
      </c>
      <c r="L1158" s="130" t="s">
        <v>1</v>
      </c>
      <c r="M1158" s="26"/>
      <c r="N1158" s="134" t="s">
        <v>1</v>
      </c>
      <c r="O1158" s="135" t="s">
        <v>39</v>
      </c>
      <c r="P1158" s="136">
        <f t="shared" si="494"/>
        <v>0</v>
      </c>
      <c r="Q1158" s="136">
        <f t="shared" si="495"/>
        <v>0</v>
      </c>
      <c r="R1158" s="136">
        <f t="shared" si="496"/>
        <v>0</v>
      </c>
      <c r="S1158" s="137">
        <v>0</v>
      </c>
      <c r="T1158" s="137">
        <f t="shared" si="497"/>
        <v>0</v>
      </c>
      <c r="U1158" s="137">
        <v>0</v>
      </c>
      <c r="V1158" s="137">
        <f t="shared" si="498"/>
        <v>0</v>
      </c>
      <c r="W1158" s="137">
        <v>0</v>
      </c>
      <c r="X1158" s="137">
        <f t="shared" si="499"/>
        <v>0</v>
      </c>
      <c r="Y1158" s="138" t="s">
        <v>1</v>
      </c>
      <c r="AR1158" s="139" t="s">
        <v>187</v>
      </c>
      <c r="AT1158" s="139" t="s">
        <v>147</v>
      </c>
      <c r="AU1158" s="139" t="s">
        <v>84</v>
      </c>
      <c r="AY1158" s="14" t="s">
        <v>145</v>
      </c>
      <c r="BE1158" s="140">
        <f t="shared" si="500"/>
        <v>0</v>
      </c>
      <c r="BF1158" s="140">
        <f t="shared" si="501"/>
        <v>0</v>
      </c>
      <c r="BG1158" s="140">
        <f t="shared" si="502"/>
        <v>0</v>
      </c>
      <c r="BH1158" s="140">
        <f t="shared" si="503"/>
        <v>0</v>
      </c>
      <c r="BI1158" s="140">
        <f t="shared" si="504"/>
        <v>0</v>
      </c>
      <c r="BJ1158" s="14" t="s">
        <v>84</v>
      </c>
      <c r="BK1158" s="140">
        <f t="shared" si="505"/>
        <v>0</v>
      </c>
      <c r="BL1158" s="14" t="s">
        <v>187</v>
      </c>
      <c r="BM1158" s="139" t="s">
        <v>209</v>
      </c>
    </row>
    <row r="1159" spans="2:65" s="1" customFormat="1" ht="16.5" customHeight="1">
      <c r="B1159" s="127"/>
      <c r="C1159" s="128"/>
      <c r="D1159" s="128" t="s">
        <v>147</v>
      </c>
      <c r="E1159" s="129"/>
      <c r="F1159" s="130" t="s">
        <v>1118</v>
      </c>
      <c r="G1159" s="131" t="s">
        <v>343</v>
      </c>
      <c r="H1159" s="132">
        <v>2</v>
      </c>
      <c r="I1159" s="133"/>
      <c r="J1159" s="133"/>
      <c r="K1159" s="133">
        <f t="shared" si="493"/>
        <v>0</v>
      </c>
      <c r="L1159" s="130" t="s">
        <v>1</v>
      </c>
      <c r="M1159" s="26"/>
      <c r="N1159" s="134" t="s">
        <v>1</v>
      </c>
      <c r="O1159" s="135" t="s">
        <v>39</v>
      </c>
      <c r="P1159" s="136">
        <f t="shared" si="494"/>
        <v>0</v>
      </c>
      <c r="Q1159" s="136">
        <f t="shared" si="495"/>
        <v>0</v>
      </c>
      <c r="R1159" s="136">
        <f t="shared" si="496"/>
        <v>0</v>
      </c>
      <c r="S1159" s="137">
        <v>0</v>
      </c>
      <c r="T1159" s="137">
        <f t="shared" si="497"/>
        <v>0</v>
      </c>
      <c r="U1159" s="137">
        <v>0</v>
      </c>
      <c r="V1159" s="137">
        <f t="shared" si="498"/>
        <v>0</v>
      </c>
      <c r="W1159" s="137">
        <v>0</v>
      </c>
      <c r="X1159" s="137">
        <f t="shared" si="499"/>
        <v>0</v>
      </c>
      <c r="Y1159" s="138" t="s">
        <v>1</v>
      </c>
      <c r="AR1159" s="139" t="s">
        <v>187</v>
      </c>
      <c r="AT1159" s="139" t="s">
        <v>147</v>
      </c>
      <c r="AU1159" s="139" t="s">
        <v>84</v>
      </c>
      <c r="AY1159" s="14" t="s">
        <v>145</v>
      </c>
      <c r="BE1159" s="140">
        <f t="shared" si="500"/>
        <v>0</v>
      </c>
      <c r="BF1159" s="140">
        <f t="shared" si="501"/>
        <v>0</v>
      </c>
      <c r="BG1159" s="140">
        <f t="shared" si="502"/>
        <v>0</v>
      </c>
      <c r="BH1159" s="140">
        <f t="shared" si="503"/>
        <v>0</v>
      </c>
      <c r="BI1159" s="140">
        <f t="shared" si="504"/>
        <v>0</v>
      </c>
      <c r="BJ1159" s="14" t="s">
        <v>84</v>
      </c>
      <c r="BK1159" s="140">
        <f t="shared" si="505"/>
        <v>0</v>
      </c>
      <c r="BL1159" s="14" t="s">
        <v>187</v>
      </c>
      <c r="BM1159" s="139" t="s">
        <v>209</v>
      </c>
    </row>
    <row r="1160" spans="2:65" s="1" customFormat="1" ht="24">
      <c r="B1160" s="127"/>
      <c r="C1160" s="128"/>
      <c r="D1160" s="128" t="s">
        <v>147</v>
      </c>
      <c r="E1160" s="129"/>
      <c r="F1160" s="130" t="s">
        <v>1119</v>
      </c>
      <c r="G1160" s="131" t="s">
        <v>343</v>
      </c>
      <c r="H1160" s="132">
        <v>2</v>
      </c>
      <c r="I1160" s="133"/>
      <c r="J1160" s="133"/>
      <c r="K1160" s="133">
        <f t="shared" si="493"/>
        <v>0</v>
      </c>
      <c r="L1160" s="130" t="s">
        <v>1</v>
      </c>
      <c r="M1160" s="26"/>
      <c r="N1160" s="134" t="s">
        <v>1</v>
      </c>
      <c r="O1160" s="135" t="s">
        <v>39</v>
      </c>
      <c r="P1160" s="136">
        <f t="shared" si="494"/>
        <v>0</v>
      </c>
      <c r="Q1160" s="136">
        <f t="shared" si="495"/>
        <v>0</v>
      </c>
      <c r="R1160" s="136">
        <f t="shared" si="496"/>
        <v>0</v>
      </c>
      <c r="S1160" s="137">
        <v>0</v>
      </c>
      <c r="T1160" s="137">
        <f t="shared" si="497"/>
        <v>0</v>
      </c>
      <c r="U1160" s="137">
        <v>0</v>
      </c>
      <c r="V1160" s="137">
        <f t="shared" si="498"/>
        <v>0</v>
      </c>
      <c r="W1160" s="137">
        <v>0</v>
      </c>
      <c r="X1160" s="137">
        <f t="shared" si="499"/>
        <v>0</v>
      </c>
      <c r="Y1160" s="138" t="s">
        <v>1</v>
      </c>
      <c r="AR1160" s="139" t="s">
        <v>187</v>
      </c>
      <c r="AT1160" s="139" t="s">
        <v>147</v>
      </c>
      <c r="AU1160" s="139" t="s">
        <v>84</v>
      </c>
      <c r="AY1160" s="14" t="s">
        <v>145</v>
      </c>
      <c r="BE1160" s="140">
        <f t="shared" si="500"/>
        <v>0</v>
      </c>
      <c r="BF1160" s="140">
        <f t="shared" si="501"/>
        <v>0</v>
      </c>
      <c r="BG1160" s="140">
        <f t="shared" si="502"/>
        <v>0</v>
      </c>
      <c r="BH1160" s="140">
        <f t="shared" si="503"/>
        <v>0</v>
      </c>
      <c r="BI1160" s="140">
        <f t="shared" si="504"/>
        <v>0</v>
      </c>
      <c r="BJ1160" s="14" t="s">
        <v>84</v>
      </c>
      <c r="BK1160" s="140">
        <f t="shared" si="505"/>
        <v>0</v>
      </c>
      <c r="BL1160" s="14" t="s">
        <v>187</v>
      </c>
      <c r="BM1160" s="139" t="s">
        <v>209</v>
      </c>
    </row>
    <row r="1161" spans="2:65" s="1" customFormat="1" ht="16.5" customHeight="1">
      <c r="B1161" s="127"/>
      <c r="C1161" s="128"/>
      <c r="D1161" s="128" t="s">
        <v>147</v>
      </c>
      <c r="E1161" s="129"/>
      <c r="F1161" s="130" t="s">
        <v>1120</v>
      </c>
      <c r="G1161" s="131" t="s">
        <v>343</v>
      </c>
      <c r="H1161" s="132">
        <v>2</v>
      </c>
      <c r="I1161" s="133"/>
      <c r="J1161" s="133"/>
      <c r="K1161" s="133">
        <f t="shared" si="493"/>
        <v>0</v>
      </c>
      <c r="L1161" s="130" t="s">
        <v>1</v>
      </c>
      <c r="M1161" s="26"/>
      <c r="N1161" s="134" t="s">
        <v>1</v>
      </c>
      <c r="O1161" s="135" t="s">
        <v>39</v>
      </c>
      <c r="P1161" s="136">
        <f t="shared" si="494"/>
        <v>0</v>
      </c>
      <c r="Q1161" s="136">
        <f t="shared" si="495"/>
        <v>0</v>
      </c>
      <c r="R1161" s="136">
        <f t="shared" si="496"/>
        <v>0</v>
      </c>
      <c r="S1161" s="137">
        <v>0</v>
      </c>
      <c r="T1161" s="137">
        <f t="shared" si="497"/>
        <v>0</v>
      </c>
      <c r="U1161" s="137">
        <v>0</v>
      </c>
      <c r="V1161" s="137">
        <f t="shared" si="498"/>
        <v>0</v>
      </c>
      <c r="W1161" s="137">
        <v>0</v>
      </c>
      <c r="X1161" s="137">
        <f t="shared" si="499"/>
        <v>0</v>
      </c>
      <c r="Y1161" s="138" t="s">
        <v>1</v>
      </c>
      <c r="AR1161" s="139" t="s">
        <v>187</v>
      </c>
      <c r="AT1161" s="139" t="s">
        <v>147</v>
      </c>
      <c r="AU1161" s="139" t="s">
        <v>84</v>
      </c>
      <c r="AY1161" s="14" t="s">
        <v>145</v>
      </c>
      <c r="BE1161" s="140">
        <f t="shared" si="500"/>
        <v>0</v>
      </c>
      <c r="BF1161" s="140">
        <f t="shared" si="501"/>
        <v>0</v>
      </c>
      <c r="BG1161" s="140">
        <f t="shared" si="502"/>
        <v>0</v>
      </c>
      <c r="BH1161" s="140">
        <f t="shared" si="503"/>
        <v>0</v>
      </c>
      <c r="BI1161" s="140">
        <f t="shared" si="504"/>
        <v>0</v>
      </c>
      <c r="BJ1161" s="14" t="s">
        <v>84</v>
      </c>
      <c r="BK1161" s="140">
        <f t="shared" si="505"/>
        <v>0</v>
      </c>
      <c r="BL1161" s="14" t="s">
        <v>187</v>
      </c>
      <c r="BM1161" s="139" t="s">
        <v>209</v>
      </c>
    </row>
    <row r="1162" spans="2:65" s="1" customFormat="1" ht="16.5" customHeight="1">
      <c r="B1162" s="127"/>
      <c r="C1162" s="128"/>
      <c r="D1162" s="128" t="s">
        <v>147</v>
      </c>
      <c r="E1162" s="129"/>
      <c r="F1162" s="130" t="s">
        <v>1121</v>
      </c>
      <c r="G1162" s="131" t="s">
        <v>343</v>
      </c>
      <c r="H1162" s="132">
        <v>2</v>
      </c>
      <c r="I1162" s="133"/>
      <c r="J1162" s="133"/>
      <c r="K1162" s="133">
        <f t="shared" si="493"/>
        <v>0</v>
      </c>
      <c r="L1162" s="130" t="s">
        <v>1</v>
      </c>
      <c r="M1162" s="26"/>
      <c r="N1162" s="134" t="s">
        <v>1</v>
      </c>
      <c r="O1162" s="135" t="s">
        <v>39</v>
      </c>
      <c r="P1162" s="136">
        <f t="shared" si="494"/>
        <v>0</v>
      </c>
      <c r="Q1162" s="136">
        <f t="shared" si="495"/>
        <v>0</v>
      </c>
      <c r="R1162" s="136">
        <f t="shared" si="496"/>
        <v>0</v>
      </c>
      <c r="S1162" s="137">
        <v>0</v>
      </c>
      <c r="T1162" s="137">
        <f t="shared" si="497"/>
        <v>0</v>
      </c>
      <c r="U1162" s="137">
        <v>0</v>
      </c>
      <c r="V1162" s="137">
        <f t="shared" si="498"/>
        <v>0</v>
      </c>
      <c r="W1162" s="137">
        <v>0</v>
      </c>
      <c r="X1162" s="137">
        <f t="shared" si="499"/>
        <v>0</v>
      </c>
      <c r="Y1162" s="138" t="s">
        <v>1</v>
      </c>
      <c r="AR1162" s="139" t="s">
        <v>187</v>
      </c>
      <c r="AT1162" s="139" t="s">
        <v>147</v>
      </c>
      <c r="AU1162" s="139" t="s">
        <v>84</v>
      </c>
      <c r="AY1162" s="14" t="s">
        <v>145</v>
      </c>
      <c r="BE1162" s="140">
        <f t="shared" si="500"/>
        <v>0</v>
      </c>
      <c r="BF1162" s="140">
        <f t="shared" si="501"/>
        <v>0</v>
      </c>
      <c r="BG1162" s="140">
        <f t="shared" si="502"/>
        <v>0</v>
      </c>
      <c r="BH1162" s="140">
        <f t="shared" si="503"/>
        <v>0</v>
      </c>
      <c r="BI1162" s="140">
        <f t="shared" si="504"/>
        <v>0</v>
      </c>
      <c r="BJ1162" s="14" t="s">
        <v>84</v>
      </c>
      <c r="BK1162" s="140">
        <f t="shared" si="505"/>
        <v>0</v>
      </c>
      <c r="BL1162" s="14" t="s">
        <v>187</v>
      </c>
      <c r="BM1162" s="139" t="s">
        <v>209</v>
      </c>
    </row>
    <row r="1163" spans="2:65" s="1" customFormat="1" ht="16.5" customHeight="1">
      <c r="B1163" s="127"/>
      <c r="C1163" s="128"/>
      <c r="D1163" s="128" t="s">
        <v>147</v>
      </c>
      <c r="E1163" s="129"/>
      <c r="F1163" s="130" t="s">
        <v>1122</v>
      </c>
      <c r="G1163" s="131" t="s">
        <v>343</v>
      </c>
      <c r="H1163" s="132">
        <v>2</v>
      </c>
      <c r="I1163" s="133"/>
      <c r="J1163" s="133"/>
      <c r="K1163" s="133">
        <f t="shared" si="493"/>
        <v>0</v>
      </c>
      <c r="L1163" s="130" t="s">
        <v>1</v>
      </c>
      <c r="M1163" s="26"/>
      <c r="N1163" s="134" t="s">
        <v>1</v>
      </c>
      <c r="O1163" s="135" t="s">
        <v>39</v>
      </c>
      <c r="P1163" s="136">
        <f t="shared" si="494"/>
        <v>0</v>
      </c>
      <c r="Q1163" s="136">
        <f t="shared" si="495"/>
        <v>0</v>
      </c>
      <c r="R1163" s="136">
        <f t="shared" si="496"/>
        <v>0</v>
      </c>
      <c r="S1163" s="137">
        <v>0</v>
      </c>
      <c r="T1163" s="137">
        <f t="shared" si="497"/>
        <v>0</v>
      </c>
      <c r="U1163" s="137">
        <v>0</v>
      </c>
      <c r="V1163" s="137">
        <f t="shared" si="498"/>
        <v>0</v>
      </c>
      <c r="W1163" s="137">
        <v>0</v>
      </c>
      <c r="X1163" s="137">
        <f t="shared" si="499"/>
        <v>0</v>
      </c>
      <c r="Y1163" s="138" t="s">
        <v>1</v>
      </c>
      <c r="AR1163" s="139" t="s">
        <v>187</v>
      </c>
      <c r="AT1163" s="139" t="s">
        <v>147</v>
      </c>
      <c r="AU1163" s="139" t="s">
        <v>84</v>
      </c>
      <c r="AY1163" s="14" t="s">
        <v>145</v>
      </c>
      <c r="BE1163" s="140">
        <f t="shared" si="500"/>
        <v>0</v>
      </c>
      <c r="BF1163" s="140">
        <f t="shared" si="501"/>
        <v>0</v>
      </c>
      <c r="BG1163" s="140">
        <f t="shared" si="502"/>
        <v>0</v>
      </c>
      <c r="BH1163" s="140">
        <f t="shared" si="503"/>
        <v>0</v>
      </c>
      <c r="BI1163" s="140">
        <f t="shared" si="504"/>
        <v>0</v>
      </c>
      <c r="BJ1163" s="14" t="s">
        <v>84</v>
      </c>
      <c r="BK1163" s="140">
        <f t="shared" si="505"/>
        <v>0</v>
      </c>
      <c r="BL1163" s="14" t="s">
        <v>187</v>
      </c>
      <c r="BM1163" s="139" t="s">
        <v>209</v>
      </c>
    </row>
    <row r="1164" spans="2:65" s="1" customFormat="1" ht="16.5" customHeight="1">
      <c r="B1164" s="127"/>
      <c r="C1164" s="128"/>
      <c r="D1164" s="128" t="s">
        <v>147</v>
      </c>
      <c r="E1164" s="129"/>
      <c r="F1164" s="130" t="s">
        <v>1123</v>
      </c>
      <c r="G1164" s="131" t="s">
        <v>343</v>
      </c>
      <c r="H1164" s="132">
        <v>18</v>
      </c>
      <c r="I1164" s="133"/>
      <c r="J1164" s="133"/>
      <c r="K1164" s="133">
        <f t="shared" si="493"/>
        <v>0</v>
      </c>
      <c r="L1164" s="130" t="s">
        <v>1</v>
      </c>
      <c r="M1164" s="26"/>
      <c r="N1164" s="134" t="s">
        <v>1</v>
      </c>
      <c r="O1164" s="135" t="s">
        <v>39</v>
      </c>
      <c r="P1164" s="136">
        <f t="shared" si="494"/>
        <v>0</v>
      </c>
      <c r="Q1164" s="136">
        <f t="shared" si="495"/>
        <v>0</v>
      </c>
      <c r="R1164" s="136">
        <f t="shared" si="496"/>
        <v>0</v>
      </c>
      <c r="S1164" s="137">
        <v>0</v>
      </c>
      <c r="T1164" s="137">
        <f t="shared" si="497"/>
        <v>0</v>
      </c>
      <c r="U1164" s="137">
        <v>0</v>
      </c>
      <c r="V1164" s="137">
        <f t="shared" si="498"/>
        <v>0</v>
      </c>
      <c r="W1164" s="137">
        <v>0</v>
      </c>
      <c r="X1164" s="137">
        <f t="shared" si="499"/>
        <v>0</v>
      </c>
      <c r="Y1164" s="138" t="s">
        <v>1</v>
      </c>
      <c r="AR1164" s="139" t="s">
        <v>187</v>
      </c>
      <c r="AT1164" s="139" t="s">
        <v>147</v>
      </c>
      <c r="AU1164" s="139" t="s">
        <v>84</v>
      </c>
      <c r="AY1164" s="14" t="s">
        <v>145</v>
      </c>
      <c r="BE1164" s="140">
        <f t="shared" si="500"/>
        <v>0</v>
      </c>
      <c r="BF1164" s="140">
        <f t="shared" si="501"/>
        <v>0</v>
      </c>
      <c r="BG1164" s="140">
        <f t="shared" si="502"/>
        <v>0</v>
      </c>
      <c r="BH1164" s="140">
        <f t="shared" si="503"/>
        <v>0</v>
      </c>
      <c r="BI1164" s="140">
        <f t="shared" si="504"/>
        <v>0</v>
      </c>
      <c r="BJ1164" s="14" t="s">
        <v>84</v>
      </c>
      <c r="BK1164" s="140">
        <f t="shared" si="505"/>
        <v>0</v>
      </c>
      <c r="BL1164" s="14" t="s">
        <v>187</v>
      </c>
      <c r="BM1164" s="139" t="s">
        <v>209</v>
      </c>
    </row>
    <row r="1165" spans="2:65" s="1" customFormat="1" ht="16.5" customHeight="1">
      <c r="B1165" s="127"/>
      <c r="C1165" s="128"/>
      <c r="D1165" s="128" t="s">
        <v>147</v>
      </c>
      <c r="E1165" s="129"/>
      <c r="F1165" s="130" t="s">
        <v>1124</v>
      </c>
      <c r="G1165" s="131" t="s">
        <v>343</v>
      </c>
      <c r="H1165" s="132">
        <v>8</v>
      </c>
      <c r="I1165" s="133"/>
      <c r="J1165" s="133"/>
      <c r="K1165" s="133">
        <f t="shared" si="493"/>
        <v>0</v>
      </c>
      <c r="L1165" s="130" t="s">
        <v>1</v>
      </c>
      <c r="M1165" s="26"/>
      <c r="N1165" s="134" t="s">
        <v>1</v>
      </c>
      <c r="O1165" s="135" t="s">
        <v>39</v>
      </c>
      <c r="P1165" s="136">
        <f t="shared" si="494"/>
        <v>0</v>
      </c>
      <c r="Q1165" s="136">
        <f t="shared" si="495"/>
        <v>0</v>
      </c>
      <c r="R1165" s="136">
        <f t="shared" si="496"/>
        <v>0</v>
      </c>
      <c r="S1165" s="137">
        <v>0</v>
      </c>
      <c r="T1165" s="137">
        <f t="shared" si="497"/>
        <v>0</v>
      </c>
      <c r="U1165" s="137">
        <v>0</v>
      </c>
      <c r="V1165" s="137">
        <f t="shared" si="498"/>
        <v>0</v>
      </c>
      <c r="W1165" s="137">
        <v>0</v>
      </c>
      <c r="X1165" s="137">
        <f t="shared" si="499"/>
        <v>0</v>
      </c>
      <c r="Y1165" s="138" t="s">
        <v>1</v>
      </c>
      <c r="AR1165" s="139" t="s">
        <v>187</v>
      </c>
      <c r="AT1165" s="139" t="s">
        <v>147</v>
      </c>
      <c r="AU1165" s="139" t="s">
        <v>84</v>
      </c>
      <c r="AY1165" s="14" t="s">
        <v>145</v>
      </c>
      <c r="BE1165" s="140">
        <f t="shared" si="500"/>
        <v>0</v>
      </c>
      <c r="BF1165" s="140">
        <f t="shared" si="501"/>
        <v>0</v>
      </c>
      <c r="BG1165" s="140">
        <f t="shared" si="502"/>
        <v>0</v>
      </c>
      <c r="BH1165" s="140">
        <f t="shared" si="503"/>
        <v>0</v>
      </c>
      <c r="BI1165" s="140">
        <f t="shared" si="504"/>
        <v>0</v>
      </c>
      <c r="BJ1165" s="14" t="s">
        <v>84</v>
      </c>
      <c r="BK1165" s="140">
        <f t="shared" si="505"/>
        <v>0</v>
      </c>
      <c r="BL1165" s="14" t="s">
        <v>187</v>
      </c>
      <c r="BM1165" s="139" t="s">
        <v>209</v>
      </c>
    </row>
    <row r="1166" spans="2:65" s="1" customFormat="1" ht="16.5" customHeight="1">
      <c r="B1166" s="127"/>
      <c r="C1166" s="128"/>
      <c r="D1166" s="128" t="s">
        <v>147</v>
      </c>
      <c r="E1166" s="129"/>
      <c r="F1166" s="130" t="s">
        <v>1125</v>
      </c>
      <c r="G1166" s="131" t="s">
        <v>343</v>
      </c>
      <c r="H1166" s="132">
        <v>2</v>
      </c>
      <c r="I1166" s="133"/>
      <c r="J1166" s="133"/>
      <c r="K1166" s="133">
        <f t="shared" si="493"/>
        <v>0</v>
      </c>
      <c r="L1166" s="130" t="s">
        <v>1</v>
      </c>
      <c r="M1166" s="26"/>
      <c r="N1166" s="134" t="s">
        <v>1</v>
      </c>
      <c r="O1166" s="135" t="s">
        <v>39</v>
      </c>
      <c r="P1166" s="136">
        <f t="shared" si="494"/>
        <v>0</v>
      </c>
      <c r="Q1166" s="136">
        <f t="shared" si="495"/>
        <v>0</v>
      </c>
      <c r="R1166" s="136">
        <f t="shared" si="496"/>
        <v>0</v>
      </c>
      <c r="S1166" s="137">
        <v>0</v>
      </c>
      <c r="T1166" s="137">
        <f t="shared" si="497"/>
        <v>0</v>
      </c>
      <c r="U1166" s="137">
        <v>0</v>
      </c>
      <c r="V1166" s="137">
        <f t="shared" si="498"/>
        <v>0</v>
      </c>
      <c r="W1166" s="137">
        <v>0</v>
      </c>
      <c r="X1166" s="137">
        <f t="shared" si="499"/>
        <v>0</v>
      </c>
      <c r="Y1166" s="138" t="s">
        <v>1</v>
      </c>
      <c r="AR1166" s="139" t="s">
        <v>187</v>
      </c>
      <c r="AT1166" s="139" t="s">
        <v>147</v>
      </c>
      <c r="AU1166" s="139" t="s">
        <v>84</v>
      </c>
      <c r="AY1166" s="14" t="s">
        <v>145</v>
      </c>
      <c r="BE1166" s="140">
        <f t="shared" si="500"/>
        <v>0</v>
      </c>
      <c r="BF1166" s="140">
        <f t="shared" si="501"/>
        <v>0</v>
      </c>
      <c r="BG1166" s="140">
        <f t="shared" si="502"/>
        <v>0</v>
      </c>
      <c r="BH1166" s="140">
        <f t="shared" si="503"/>
        <v>0</v>
      </c>
      <c r="BI1166" s="140">
        <f t="shared" si="504"/>
        <v>0</v>
      </c>
      <c r="BJ1166" s="14" t="s">
        <v>84</v>
      </c>
      <c r="BK1166" s="140">
        <f t="shared" si="505"/>
        <v>0</v>
      </c>
      <c r="BL1166" s="14" t="s">
        <v>187</v>
      </c>
      <c r="BM1166" s="139" t="s">
        <v>209</v>
      </c>
    </row>
    <row r="1167" spans="2:65" s="1" customFormat="1" ht="16.5" customHeight="1">
      <c r="B1167" s="127"/>
      <c r="C1167" s="128"/>
      <c r="D1167" s="128" t="s">
        <v>147</v>
      </c>
      <c r="E1167" s="129"/>
      <c r="F1167" s="130" t="s">
        <v>1126</v>
      </c>
      <c r="G1167" s="131" t="s">
        <v>343</v>
      </c>
      <c r="H1167" s="132">
        <v>2</v>
      </c>
      <c r="I1167" s="133"/>
      <c r="J1167" s="133"/>
      <c r="K1167" s="133">
        <f t="shared" si="493"/>
        <v>0</v>
      </c>
      <c r="L1167" s="130" t="s">
        <v>1</v>
      </c>
      <c r="M1167" s="26"/>
      <c r="N1167" s="134" t="s">
        <v>1</v>
      </c>
      <c r="O1167" s="135" t="s">
        <v>39</v>
      </c>
      <c r="P1167" s="136">
        <f t="shared" si="494"/>
        <v>0</v>
      </c>
      <c r="Q1167" s="136">
        <f t="shared" si="495"/>
        <v>0</v>
      </c>
      <c r="R1167" s="136">
        <f t="shared" si="496"/>
        <v>0</v>
      </c>
      <c r="S1167" s="137">
        <v>0</v>
      </c>
      <c r="T1167" s="137">
        <f t="shared" si="497"/>
        <v>0</v>
      </c>
      <c r="U1167" s="137">
        <v>0</v>
      </c>
      <c r="V1167" s="137">
        <f t="shared" si="498"/>
        <v>0</v>
      </c>
      <c r="W1167" s="137">
        <v>0</v>
      </c>
      <c r="X1167" s="137">
        <f t="shared" si="499"/>
        <v>0</v>
      </c>
      <c r="Y1167" s="138" t="s">
        <v>1</v>
      </c>
      <c r="AR1167" s="139" t="s">
        <v>187</v>
      </c>
      <c r="AT1167" s="139" t="s">
        <v>147</v>
      </c>
      <c r="AU1167" s="139" t="s">
        <v>84</v>
      </c>
      <c r="AY1167" s="14" t="s">
        <v>145</v>
      </c>
      <c r="BE1167" s="140">
        <f t="shared" si="500"/>
        <v>0</v>
      </c>
      <c r="BF1167" s="140">
        <f t="shared" si="501"/>
        <v>0</v>
      </c>
      <c r="BG1167" s="140">
        <f t="shared" si="502"/>
        <v>0</v>
      </c>
      <c r="BH1167" s="140">
        <f t="shared" si="503"/>
        <v>0</v>
      </c>
      <c r="BI1167" s="140">
        <f t="shared" si="504"/>
        <v>0</v>
      </c>
      <c r="BJ1167" s="14" t="s">
        <v>84</v>
      </c>
      <c r="BK1167" s="140">
        <f t="shared" si="505"/>
        <v>0</v>
      </c>
      <c r="BL1167" s="14" t="s">
        <v>187</v>
      </c>
      <c r="BM1167" s="139" t="s">
        <v>209</v>
      </c>
    </row>
    <row r="1168" spans="2:65" s="1" customFormat="1" ht="16.5" customHeight="1">
      <c r="B1168" s="127"/>
      <c r="C1168" s="128"/>
      <c r="D1168" s="128" t="s">
        <v>147</v>
      </c>
      <c r="E1168" s="129"/>
      <c r="F1168" s="130" t="s">
        <v>1127</v>
      </c>
      <c r="G1168" s="131" t="s">
        <v>343</v>
      </c>
      <c r="H1168" s="132">
        <v>2</v>
      </c>
      <c r="I1168" s="133"/>
      <c r="J1168" s="133"/>
      <c r="K1168" s="133">
        <f t="shared" si="493"/>
        <v>0</v>
      </c>
      <c r="L1168" s="130" t="s">
        <v>1</v>
      </c>
      <c r="M1168" s="26"/>
      <c r="N1168" s="134" t="s">
        <v>1</v>
      </c>
      <c r="O1168" s="135" t="s">
        <v>39</v>
      </c>
      <c r="P1168" s="136">
        <f t="shared" si="494"/>
        <v>0</v>
      </c>
      <c r="Q1168" s="136">
        <f t="shared" si="495"/>
        <v>0</v>
      </c>
      <c r="R1168" s="136">
        <f t="shared" si="496"/>
        <v>0</v>
      </c>
      <c r="S1168" s="137">
        <v>0</v>
      </c>
      <c r="T1168" s="137">
        <f t="shared" si="497"/>
        <v>0</v>
      </c>
      <c r="U1168" s="137">
        <v>0</v>
      </c>
      <c r="V1168" s="137">
        <f t="shared" si="498"/>
        <v>0</v>
      </c>
      <c r="W1168" s="137">
        <v>0</v>
      </c>
      <c r="X1168" s="137">
        <f t="shared" si="499"/>
        <v>0</v>
      </c>
      <c r="Y1168" s="138" t="s">
        <v>1</v>
      </c>
      <c r="AR1168" s="139" t="s">
        <v>187</v>
      </c>
      <c r="AT1168" s="139" t="s">
        <v>147</v>
      </c>
      <c r="AU1168" s="139" t="s">
        <v>84</v>
      </c>
      <c r="AY1168" s="14" t="s">
        <v>145</v>
      </c>
      <c r="BE1168" s="140">
        <f t="shared" si="500"/>
        <v>0</v>
      </c>
      <c r="BF1168" s="140">
        <f t="shared" si="501"/>
        <v>0</v>
      </c>
      <c r="BG1168" s="140">
        <f t="shared" si="502"/>
        <v>0</v>
      </c>
      <c r="BH1168" s="140">
        <f t="shared" si="503"/>
        <v>0</v>
      </c>
      <c r="BI1168" s="140">
        <f t="shared" si="504"/>
        <v>0</v>
      </c>
      <c r="BJ1168" s="14" t="s">
        <v>84</v>
      </c>
      <c r="BK1168" s="140">
        <f t="shared" si="505"/>
        <v>0</v>
      </c>
      <c r="BL1168" s="14" t="s">
        <v>187</v>
      </c>
      <c r="BM1168" s="139" t="s">
        <v>209</v>
      </c>
    </row>
    <row r="1169" spans="2:65" s="1" customFormat="1" ht="16.5" customHeight="1">
      <c r="B1169" s="127"/>
      <c r="C1169" s="128"/>
      <c r="D1169" s="128" t="s">
        <v>147</v>
      </c>
      <c r="E1169" s="129"/>
      <c r="F1169" s="130" t="s">
        <v>1128</v>
      </c>
      <c r="G1169" s="131" t="s">
        <v>343</v>
      </c>
      <c r="H1169" s="132">
        <v>2</v>
      </c>
      <c r="I1169" s="133"/>
      <c r="J1169" s="133"/>
      <c r="K1169" s="133">
        <f t="shared" si="493"/>
        <v>0</v>
      </c>
      <c r="L1169" s="130" t="s">
        <v>1</v>
      </c>
      <c r="M1169" s="26"/>
      <c r="N1169" s="134" t="s">
        <v>1</v>
      </c>
      <c r="O1169" s="135" t="s">
        <v>39</v>
      </c>
      <c r="P1169" s="136">
        <f t="shared" si="494"/>
        <v>0</v>
      </c>
      <c r="Q1169" s="136">
        <f t="shared" si="495"/>
        <v>0</v>
      </c>
      <c r="R1169" s="136">
        <f t="shared" si="496"/>
        <v>0</v>
      </c>
      <c r="S1169" s="137">
        <v>0</v>
      </c>
      <c r="T1169" s="137">
        <f t="shared" si="497"/>
        <v>0</v>
      </c>
      <c r="U1169" s="137">
        <v>0</v>
      </c>
      <c r="V1169" s="137">
        <f t="shared" si="498"/>
        <v>0</v>
      </c>
      <c r="W1169" s="137">
        <v>0</v>
      </c>
      <c r="X1169" s="137">
        <f t="shared" si="499"/>
        <v>0</v>
      </c>
      <c r="Y1169" s="138" t="s">
        <v>1</v>
      </c>
      <c r="AR1169" s="139" t="s">
        <v>187</v>
      </c>
      <c r="AT1169" s="139" t="s">
        <v>147</v>
      </c>
      <c r="AU1169" s="139" t="s">
        <v>84</v>
      </c>
      <c r="AY1169" s="14" t="s">
        <v>145</v>
      </c>
      <c r="BE1169" s="140">
        <f t="shared" si="500"/>
        <v>0</v>
      </c>
      <c r="BF1169" s="140">
        <f t="shared" si="501"/>
        <v>0</v>
      </c>
      <c r="BG1169" s="140">
        <f t="shared" si="502"/>
        <v>0</v>
      </c>
      <c r="BH1169" s="140">
        <f t="shared" si="503"/>
        <v>0</v>
      </c>
      <c r="BI1169" s="140">
        <f t="shared" si="504"/>
        <v>0</v>
      </c>
      <c r="BJ1169" s="14" t="s">
        <v>84</v>
      </c>
      <c r="BK1169" s="140">
        <f t="shared" si="505"/>
        <v>0</v>
      </c>
      <c r="BL1169" s="14" t="s">
        <v>187</v>
      </c>
      <c r="BM1169" s="139" t="s">
        <v>209</v>
      </c>
    </row>
    <row r="1170" spans="2:65" s="1" customFormat="1" ht="16.5" customHeight="1">
      <c r="B1170" s="127"/>
      <c r="C1170" s="128"/>
      <c r="D1170" s="128" t="s">
        <v>147</v>
      </c>
      <c r="E1170" s="129"/>
      <c r="F1170" s="130" t="s">
        <v>1129</v>
      </c>
      <c r="G1170" s="131" t="s">
        <v>343</v>
      </c>
      <c r="H1170" s="132">
        <v>6</v>
      </c>
      <c r="I1170" s="133"/>
      <c r="J1170" s="133"/>
      <c r="K1170" s="133">
        <f t="shared" si="493"/>
        <v>0</v>
      </c>
      <c r="L1170" s="130" t="s">
        <v>1</v>
      </c>
      <c r="M1170" s="26"/>
      <c r="N1170" s="134" t="s">
        <v>1</v>
      </c>
      <c r="O1170" s="135" t="s">
        <v>39</v>
      </c>
      <c r="P1170" s="136">
        <f t="shared" si="494"/>
        <v>0</v>
      </c>
      <c r="Q1170" s="136">
        <f t="shared" si="495"/>
        <v>0</v>
      </c>
      <c r="R1170" s="136">
        <f t="shared" si="496"/>
        <v>0</v>
      </c>
      <c r="S1170" s="137">
        <v>0</v>
      </c>
      <c r="T1170" s="137">
        <f t="shared" si="497"/>
        <v>0</v>
      </c>
      <c r="U1170" s="137">
        <v>0</v>
      </c>
      <c r="V1170" s="137">
        <f t="shared" si="498"/>
        <v>0</v>
      </c>
      <c r="W1170" s="137">
        <v>0</v>
      </c>
      <c r="X1170" s="137">
        <f t="shared" si="499"/>
        <v>0</v>
      </c>
      <c r="Y1170" s="138" t="s">
        <v>1</v>
      </c>
      <c r="AR1170" s="139" t="s">
        <v>187</v>
      </c>
      <c r="AT1170" s="139" t="s">
        <v>147</v>
      </c>
      <c r="AU1170" s="139" t="s">
        <v>84</v>
      </c>
      <c r="AY1170" s="14" t="s">
        <v>145</v>
      </c>
      <c r="BE1170" s="140">
        <f t="shared" si="500"/>
        <v>0</v>
      </c>
      <c r="BF1170" s="140">
        <f t="shared" si="501"/>
        <v>0</v>
      </c>
      <c r="BG1170" s="140">
        <f t="shared" si="502"/>
        <v>0</v>
      </c>
      <c r="BH1170" s="140">
        <f t="shared" si="503"/>
        <v>0</v>
      </c>
      <c r="BI1170" s="140">
        <f t="shared" si="504"/>
        <v>0</v>
      </c>
      <c r="BJ1170" s="14" t="s">
        <v>84</v>
      </c>
      <c r="BK1170" s="140">
        <f t="shared" si="505"/>
        <v>0</v>
      </c>
      <c r="BL1170" s="14" t="s">
        <v>187</v>
      </c>
      <c r="BM1170" s="139" t="s">
        <v>209</v>
      </c>
    </row>
    <row r="1171" spans="2:65" s="1" customFormat="1" ht="16.5" customHeight="1">
      <c r="B1171" s="127"/>
      <c r="C1171" s="128"/>
      <c r="D1171" s="128" t="s">
        <v>147</v>
      </c>
      <c r="E1171" s="129"/>
      <c r="F1171" s="130" t="s">
        <v>1130</v>
      </c>
      <c r="G1171" s="131" t="s">
        <v>343</v>
      </c>
      <c r="H1171" s="132">
        <v>2</v>
      </c>
      <c r="I1171" s="133"/>
      <c r="J1171" s="133"/>
      <c r="K1171" s="133">
        <f t="shared" si="493"/>
        <v>0</v>
      </c>
      <c r="L1171" s="130" t="s">
        <v>1</v>
      </c>
      <c r="M1171" s="26"/>
      <c r="N1171" s="134" t="s">
        <v>1</v>
      </c>
      <c r="O1171" s="135" t="s">
        <v>39</v>
      </c>
      <c r="P1171" s="136">
        <f t="shared" si="494"/>
        <v>0</v>
      </c>
      <c r="Q1171" s="136">
        <f t="shared" si="495"/>
        <v>0</v>
      </c>
      <c r="R1171" s="136">
        <f t="shared" si="496"/>
        <v>0</v>
      </c>
      <c r="S1171" s="137">
        <v>0</v>
      </c>
      <c r="T1171" s="137">
        <f t="shared" si="497"/>
        <v>0</v>
      </c>
      <c r="U1171" s="137">
        <v>0</v>
      </c>
      <c r="V1171" s="137">
        <f t="shared" si="498"/>
        <v>0</v>
      </c>
      <c r="W1171" s="137">
        <v>0</v>
      </c>
      <c r="X1171" s="137">
        <f t="shared" si="499"/>
        <v>0</v>
      </c>
      <c r="Y1171" s="138" t="s">
        <v>1</v>
      </c>
      <c r="AR1171" s="139" t="s">
        <v>187</v>
      </c>
      <c r="AT1171" s="139" t="s">
        <v>147</v>
      </c>
      <c r="AU1171" s="139" t="s">
        <v>84</v>
      </c>
      <c r="AY1171" s="14" t="s">
        <v>145</v>
      </c>
      <c r="BE1171" s="140">
        <f t="shared" si="500"/>
        <v>0</v>
      </c>
      <c r="BF1171" s="140">
        <f t="shared" si="501"/>
        <v>0</v>
      </c>
      <c r="BG1171" s="140">
        <f t="shared" si="502"/>
        <v>0</v>
      </c>
      <c r="BH1171" s="140">
        <f t="shared" si="503"/>
        <v>0</v>
      </c>
      <c r="BI1171" s="140">
        <f t="shared" si="504"/>
        <v>0</v>
      </c>
      <c r="BJ1171" s="14" t="s">
        <v>84</v>
      </c>
      <c r="BK1171" s="140">
        <f t="shared" si="505"/>
        <v>0</v>
      </c>
      <c r="BL1171" s="14" t="s">
        <v>187</v>
      </c>
      <c r="BM1171" s="139" t="s">
        <v>209</v>
      </c>
    </row>
    <row r="1172" spans="2:65" s="1" customFormat="1" ht="16.5" customHeight="1">
      <c r="B1172" s="127"/>
      <c r="C1172" s="128"/>
      <c r="D1172" s="128" t="s">
        <v>147</v>
      </c>
      <c r="E1172" s="129"/>
      <c r="F1172" s="130" t="s">
        <v>1131</v>
      </c>
      <c r="G1172" s="131" t="s">
        <v>343</v>
      </c>
      <c r="H1172" s="132">
        <v>2</v>
      </c>
      <c r="I1172" s="133"/>
      <c r="J1172" s="133"/>
      <c r="K1172" s="133">
        <f t="shared" si="493"/>
        <v>0</v>
      </c>
      <c r="L1172" s="130" t="s">
        <v>1</v>
      </c>
      <c r="M1172" s="26"/>
      <c r="N1172" s="134" t="s">
        <v>1</v>
      </c>
      <c r="O1172" s="135" t="s">
        <v>39</v>
      </c>
      <c r="P1172" s="136">
        <f t="shared" si="494"/>
        <v>0</v>
      </c>
      <c r="Q1172" s="136">
        <f t="shared" si="495"/>
        <v>0</v>
      </c>
      <c r="R1172" s="136">
        <f t="shared" si="496"/>
        <v>0</v>
      </c>
      <c r="S1172" s="137">
        <v>0</v>
      </c>
      <c r="T1172" s="137">
        <f t="shared" si="497"/>
        <v>0</v>
      </c>
      <c r="U1172" s="137">
        <v>0</v>
      </c>
      <c r="V1172" s="137">
        <f t="shared" si="498"/>
        <v>0</v>
      </c>
      <c r="W1172" s="137">
        <v>0</v>
      </c>
      <c r="X1172" s="137">
        <f t="shared" si="499"/>
        <v>0</v>
      </c>
      <c r="Y1172" s="138" t="s">
        <v>1</v>
      </c>
      <c r="AR1172" s="139" t="s">
        <v>187</v>
      </c>
      <c r="AT1172" s="139" t="s">
        <v>147</v>
      </c>
      <c r="AU1172" s="139" t="s">
        <v>84</v>
      </c>
      <c r="AY1172" s="14" t="s">
        <v>145</v>
      </c>
      <c r="BE1172" s="140">
        <f t="shared" si="500"/>
        <v>0</v>
      </c>
      <c r="BF1172" s="140">
        <f t="shared" si="501"/>
        <v>0</v>
      </c>
      <c r="BG1172" s="140">
        <f t="shared" si="502"/>
        <v>0</v>
      </c>
      <c r="BH1172" s="140">
        <f t="shared" si="503"/>
        <v>0</v>
      </c>
      <c r="BI1172" s="140">
        <f t="shared" si="504"/>
        <v>0</v>
      </c>
      <c r="BJ1172" s="14" t="s">
        <v>84</v>
      </c>
      <c r="BK1172" s="140">
        <f t="shared" si="505"/>
        <v>0</v>
      </c>
      <c r="BL1172" s="14" t="s">
        <v>187</v>
      </c>
      <c r="BM1172" s="139" t="s">
        <v>209</v>
      </c>
    </row>
    <row r="1173" spans="2:65" s="1" customFormat="1" ht="24">
      <c r="B1173" s="127"/>
      <c r="C1173" s="128"/>
      <c r="D1173" s="128" t="s">
        <v>147</v>
      </c>
      <c r="E1173" s="129"/>
      <c r="F1173" s="130" t="s">
        <v>1132</v>
      </c>
      <c r="G1173" s="131" t="s">
        <v>1133</v>
      </c>
      <c r="H1173" s="132">
        <v>2</v>
      </c>
      <c r="I1173" s="133"/>
      <c r="J1173" s="133"/>
      <c r="K1173" s="133">
        <f t="shared" si="493"/>
        <v>0</v>
      </c>
      <c r="L1173" s="130" t="s">
        <v>1</v>
      </c>
      <c r="M1173" s="26"/>
      <c r="N1173" s="134" t="s">
        <v>1</v>
      </c>
      <c r="O1173" s="135" t="s">
        <v>39</v>
      </c>
      <c r="P1173" s="136">
        <f t="shared" si="494"/>
        <v>0</v>
      </c>
      <c r="Q1173" s="136">
        <f t="shared" si="495"/>
        <v>0</v>
      </c>
      <c r="R1173" s="136">
        <f t="shared" si="496"/>
        <v>0</v>
      </c>
      <c r="S1173" s="137">
        <v>0</v>
      </c>
      <c r="T1173" s="137">
        <f t="shared" si="497"/>
        <v>0</v>
      </c>
      <c r="U1173" s="137">
        <v>0</v>
      </c>
      <c r="V1173" s="137">
        <f t="shared" si="498"/>
        <v>0</v>
      </c>
      <c r="W1173" s="137">
        <v>0</v>
      </c>
      <c r="X1173" s="137">
        <f t="shared" si="499"/>
        <v>0</v>
      </c>
      <c r="Y1173" s="138" t="s">
        <v>1</v>
      </c>
      <c r="AR1173" s="139" t="s">
        <v>187</v>
      </c>
      <c r="AT1173" s="139" t="s">
        <v>147</v>
      </c>
      <c r="AU1173" s="139" t="s">
        <v>84</v>
      </c>
      <c r="AY1173" s="14" t="s">
        <v>145</v>
      </c>
      <c r="BE1173" s="140">
        <f t="shared" si="500"/>
        <v>0</v>
      </c>
      <c r="BF1173" s="140">
        <f t="shared" si="501"/>
        <v>0</v>
      </c>
      <c r="BG1173" s="140">
        <f t="shared" si="502"/>
        <v>0</v>
      </c>
      <c r="BH1173" s="140">
        <f t="shared" si="503"/>
        <v>0</v>
      </c>
      <c r="BI1173" s="140">
        <f t="shared" si="504"/>
        <v>0</v>
      </c>
      <c r="BJ1173" s="14" t="s">
        <v>84</v>
      </c>
      <c r="BK1173" s="140">
        <f t="shared" si="505"/>
        <v>0</v>
      </c>
      <c r="BL1173" s="14" t="s">
        <v>187</v>
      </c>
      <c r="BM1173" s="139" t="s">
        <v>209</v>
      </c>
    </row>
    <row r="1174" spans="2:65" s="1" customFormat="1" ht="12">
      <c r="B1174" s="127"/>
      <c r="C1174" s="151"/>
      <c r="D1174" s="151"/>
      <c r="E1174" s="152"/>
      <c r="F1174" s="153" t="s">
        <v>1134</v>
      </c>
      <c r="G1174" s="154"/>
      <c r="H1174" s="155"/>
      <c r="I1174" s="156"/>
      <c r="J1174" s="156"/>
      <c r="K1174" s="156"/>
      <c r="L1174" s="153"/>
      <c r="M1174" s="26"/>
      <c r="N1174" s="134" t="s">
        <v>1</v>
      </c>
      <c r="O1174" s="135" t="s">
        <v>39</v>
      </c>
      <c r="P1174" s="136">
        <f t="shared" si="494"/>
        <v>0</v>
      </c>
      <c r="Q1174" s="136">
        <f t="shared" si="495"/>
        <v>0</v>
      </c>
      <c r="R1174" s="136">
        <f t="shared" si="496"/>
        <v>0</v>
      </c>
      <c r="S1174" s="137">
        <v>0</v>
      </c>
      <c r="T1174" s="137">
        <f t="shared" si="497"/>
        <v>0</v>
      </c>
      <c r="U1174" s="137">
        <v>0</v>
      </c>
      <c r="V1174" s="137">
        <f t="shared" si="498"/>
        <v>0</v>
      </c>
      <c r="W1174" s="137">
        <v>0</v>
      </c>
      <c r="X1174" s="137">
        <f t="shared" si="499"/>
        <v>0</v>
      </c>
      <c r="Y1174" s="138" t="s">
        <v>1</v>
      </c>
      <c r="AR1174" s="139" t="s">
        <v>149</v>
      </c>
      <c r="AT1174" s="139" t="s">
        <v>147</v>
      </c>
      <c r="AU1174" s="139" t="s">
        <v>84</v>
      </c>
      <c r="AY1174" s="14" t="s">
        <v>145</v>
      </c>
      <c r="BE1174" s="140">
        <f t="shared" si="500"/>
        <v>0</v>
      </c>
      <c r="BF1174" s="140">
        <f t="shared" si="501"/>
        <v>0</v>
      </c>
      <c r="BG1174" s="140">
        <f t="shared" si="502"/>
        <v>0</v>
      </c>
      <c r="BH1174" s="140">
        <f t="shared" si="503"/>
        <v>0</v>
      </c>
      <c r="BI1174" s="140">
        <f t="shared" si="504"/>
        <v>0</v>
      </c>
      <c r="BJ1174" s="14" t="s">
        <v>84</v>
      </c>
      <c r="BK1174" s="140">
        <f t="shared" si="505"/>
        <v>0</v>
      </c>
      <c r="BL1174" s="14" t="s">
        <v>149</v>
      </c>
      <c r="BM1174" s="139" t="s">
        <v>169</v>
      </c>
    </row>
    <row r="1175" spans="2:65" s="1" customFormat="1" ht="16.5" customHeight="1">
      <c r="B1175" s="127"/>
      <c r="C1175" s="128"/>
      <c r="D1175" s="128" t="s">
        <v>147</v>
      </c>
      <c r="E1175" s="129"/>
      <c r="F1175" s="130" t="s">
        <v>1135</v>
      </c>
      <c r="G1175" s="131" t="s">
        <v>458</v>
      </c>
      <c r="H1175" s="132">
        <v>4</v>
      </c>
      <c r="I1175" s="133"/>
      <c r="J1175" s="133"/>
      <c r="K1175" s="133">
        <f aca="true" t="shared" si="506" ref="K1175:K1202">ROUND(P1175*H1175,2)</f>
        <v>0</v>
      </c>
      <c r="L1175" s="130" t="s">
        <v>1</v>
      </c>
      <c r="M1175" s="26"/>
      <c r="N1175" s="134" t="s">
        <v>1</v>
      </c>
      <c r="O1175" s="135" t="s">
        <v>39</v>
      </c>
      <c r="P1175" s="136">
        <f t="shared" si="494"/>
        <v>0</v>
      </c>
      <c r="Q1175" s="136">
        <f t="shared" si="495"/>
        <v>0</v>
      </c>
      <c r="R1175" s="136">
        <f t="shared" si="496"/>
        <v>0</v>
      </c>
      <c r="S1175" s="137">
        <v>0</v>
      </c>
      <c r="T1175" s="137">
        <f t="shared" si="497"/>
        <v>0</v>
      </c>
      <c r="U1175" s="137">
        <v>0</v>
      </c>
      <c r="V1175" s="137">
        <f t="shared" si="498"/>
        <v>0</v>
      </c>
      <c r="W1175" s="137">
        <v>0</v>
      </c>
      <c r="X1175" s="137">
        <f t="shared" si="499"/>
        <v>0</v>
      </c>
      <c r="Y1175" s="138" t="s">
        <v>1</v>
      </c>
      <c r="AR1175" s="139" t="s">
        <v>187</v>
      </c>
      <c r="AT1175" s="139" t="s">
        <v>147</v>
      </c>
      <c r="AU1175" s="139" t="s">
        <v>84</v>
      </c>
      <c r="AY1175" s="14" t="s">
        <v>145</v>
      </c>
      <c r="BE1175" s="140">
        <f t="shared" si="500"/>
        <v>0</v>
      </c>
      <c r="BF1175" s="140">
        <f t="shared" si="501"/>
        <v>0</v>
      </c>
      <c r="BG1175" s="140">
        <f t="shared" si="502"/>
        <v>0</v>
      </c>
      <c r="BH1175" s="140">
        <f t="shared" si="503"/>
        <v>0</v>
      </c>
      <c r="BI1175" s="140">
        <f t="shared" si="504"/>
        <v>0</v>
      </c>
      <c r="BJ1175" s="14" t="s">
        <v>84</v>
      </c>
      <c r="BK1175" s="140">
        <f t="shared" si="505"/>
        <v>0</v>
      </c>
      <c r="BL1175" s="14" t="s">
        <v>187</v>
      </c>
      <c r="BM1175" s="139" t="s">
        <v>209</v>
      </c>
    </row>
    <row r="1176" spans="2:65" s="1" customFormat="1" ht="16.5" customHeight="1">
      <c r="B1176" s="127"/>
      <c r="C1176" s="128"/>
      <c r="D1176" s="128" t="s">
        <v>147</v>
      </c>
      <c r="E1176" s="129"/>
      <c r="F1176" s="130" t="s">
        <v>1136</v>
      </c>
      <c r="G1176" s="131" t="s">
        <v>458</v>
      </c>
      <c r="H1176" s="132">
        <v>28</v>
      </c>
      <c r="I1176" s="133"/>
      <c r="J1176" s="133"/>
      <c r="K1176" s="133">
        <f t="shared" si="506"/>
        <v>0</v>
      </c>
      <c r="L1176" s="130" t="s">
        <v>1</v>
      </c>
      <c r="M1176" s="26"/>
      <c r="N1176" s="134" t="s">
        <v>1</v>
      </c>
      <c r="O1176" s="135" t="s">
        <v>39</v>
      </c>
      <c r="P1176" s="136">
        <f t="shared" si="494"/>
        <v>0</v>
      </c>
      <c r="Q1176" s="136">
        <f t="shared" si="495"/>
        <v>0</v>
      </c>
      <c r="R1176" s="136">
        <f t="shared" si="496"/>
        <v>0</v>
      </c>
      <c r="S1176" s="137">
        <v>0</v>
      </c>
      <c r="T1176" s="137">
        <f t="shared" si="497"/>
        <v>0</v>
      </c>
      <c r="U1176" s="137">
        <v>0</v>
      </c>
      <c r="V1176" s="137">
        <f t="shared" si="498"/>
        <v>0</v>
      </c>
      <c r="W1176" s="137">
        <v>0</v>
      </c>
      <c r="X1176" s="137">
        <f t="shared" si="499"/>
        <v>0</v>
      </c>
      <c r="Y1176" s="138" t="s">
        <v>1</v>
      </c>
      <c r="AR1176" s="139" t="s">
        <v>187</v>
      </c>
      <c r="AT1176" s="139" t="s">
        <v>147</v>
      </c>
      <c r="AU1176" s="139" t="s">
        <v>84</v>
      </c>
      <c r="AY1176" s="14" t="s">
        <v>145</v>
      </c>
      <c r="BE1176" s="140">
        <f t="shared" si="500"/>
        <v>0</v>
      </c>
      <c r="BF1176" s="140">
        <f t="shared" si="501"/>
        <v>0</v>
      </c>
      <c r="BG1176" s="140">
        <f t="shared" si="502"/>
        <v>0</v>
      </c>
      <c r="BH1176" s="140">
        <f t="shared" si="503"/>
        <v>0</v>
      </c>
      <c r="BI1176" s="140">
        <f t="shared" si="504"/>
        <v>0</v>
      </c>
      <c r="BJ1176" s="14" t="s">
        <v>84</v>
      </c>
      <c r="BK1176" s="140">
        <f t="shared" si="505"/>
        <v>0</v>
      </c>
      <c r="BL1176" s="14" t="s">
        <v>187</v>
      </c>
      <c r="BM1176" s="139" t="s">
        <v>209</v>
      </c>
    </row>
    <row r="1177" spans="2:65" s="1" customFormat="1" ht="16.5" customHeight="1">
      <c r="B1177" s="127"/>
      <c r="C1177" s="128"/>
      <c r="D1177" s="128" t="s">
        <v>147</v>
      </c>
      <c r="E1177" s="129"/>
      <c r="F1177" s="130" t="s">
        <v>1137</v>
      </c>
      <c r="G1177" s="131" t="s">
        <v>1138</v>
      </c>
      <c r="H1177" s="132">
        <v>54</v>
      </c>
      <c r="I1177" s="133"/>
      <c r="J1177" s="133"/>
      <c r="K1177" s="133">
        <f t="shared" si="506"/>
        <v>0</v>
      </c>
      <c r="L1177" s="130" t="s">
        <v>1</v>
      </c>
      <c r="M1177" s="26"/>
      <c r="N1177" s="134" t="s">
        <v>1</v>
      </c>
      <c r="O1177" s="135" t="s">
        <v>39</v>
      </c>
      <c r="P1177" s="136">
        <f t="shared" si="494"/>
        <v>0</v>
      </c>
      <c r="Q1177" s="136">
        <f t="shared" si="495"/>
        <v>0</v>
      </c>
      <c r="R1177" s="136">
        <f t="shared" si="496"/>
        <v>0</v>
      </c>
      <c r="S1177" s="137">
        <v>0</v>
      </c>
      <c r="T1177" s="137">
        <f t="shared" si="497"/>
        <v>0</v>
      </c>
      <c r="U1177" s="137">
        <v>0</v>
      </c>
      <c r="V1177" s="137">
        <f t="shared" si="498"/>
        <v>0</v>
      </c>
      <c r="W1177" s="137">
        <v>0</v>
      </c>
      <c r="X1177" s="137">
        <f t="shared" si="499"/>
        <v>0</v>
      </c>
      <c r="Y1177" s="138" t="s">
        <v>1</v>
      </c>
      <c r="AR1177" s="139" t="s">
        <v>187</v>
      </c>
      <c r="AT1177" s="139" t="s">
        <v>147</v>
      </c>
      <c r="AU1177" s="139" t="s">
        <v>84</v>
      </c>
      <c r="AY1177" s="14" t="s">
        <v>145</v>
      </c>
      <c r="BE1177" s="140">
        <f t="shared" si="500"/>
        <v>0</v>
      </c>
      <c r="BF1177" s="140">
        <f t="shared" si="501"/>
        <v>0</v>
      </c>
      <c r="BG1177" s="140">
        <f t="shared" si="502"/>
        <v>0</v>
      </c>
      <c r="BH1177" s="140">
        <f t="shared" si="503"/>
        <v>0</v>
      </c>
      <c r="BI1177" s="140">
        <f t="shared" si="504"/>
        <v>0</v>
      </c>
      <c r="BJ1177" s="14" t="s">
        <v>84</v>
      </c>
      <c r="BK1177" s="140">
        <f t="shared" si="505"/>
        <v>0</v>
      </c>
      <c r="BL1177" s="14" t="s">
        <v>187</v>
      </c>
      <c r="BM1177" s="139" t="s">
        <v>209</v>
      </c>
    </row>
    <row r="1178" spans="2:65" s="1" customFormat="1" ht="16.5" customHeight="1">
      <c r="B1178" s="127"/>
      <c r="C1178" s="128"/>
      <c r="D1178" s="128" t="s">
        <v>147</v>
      </c>
      <c r="E1178" s="129"/>
      <c r="F1178" s="130" t="s">
        <v>1139</v>
      </c>
      <c r="G1178" s="131" t="s">
        <v>1138</v>
      </c>
      <c r="H1178" s="132">
        <v>36</v>
      </c>
      <c r="I1178" s="133"/>
      <c r="J1178" s="133"/>
      <c r="K1178" s="133">
        <f t="shared" si="506"/>
        <v>0</v>
      </c>
      <c r="L1178" s="130" t="s">
        <v>1</v>
      </c>
      <c r="M1178" s="26"/>
      <c r="N1178" s="134" t="s">
        <v>1</v>
      </c>
      <c r="O1178" s="135" t="s">
        <v>39</v>
      </c>
      <c r="P1178" s="136">
        <f t="shared" si="494"/>
        <v>0</v>
      </c>
      <c r="Q1178" s="136">
        <f t="shared" si="495"/>
        <v>0</v>
      </c>
      <c r="R1178" s="136">
        <f t="shared" si="496"/>
        <v>0</v>
      </c>
      <c r="S1178" s="137">
        <v>0</v>
      </c>
      <c r="T1178" s="137">
        <f t="shared" si="497"/>
        <v>0</v>
      </c>
      <c r="U1178" s="137">
        <v>0</v>
      </c>
      <c r="V1178" s="137">
        <f t="shared" si="498"/>
        <v>0</v>
      </c>
      <c r="W1178" s="137">
        <v>0</v>
      </c>
      <c r="X1178" s="137">
        <f t="shared" si="499"/>
        <v>0</v>
      </c>
      <c r="Y1178" s="138" t="s">
        <v>1</v>
      </c>
      <c r="AR1178" s="139" t="s">
        <v>187</v>
      </c>
      <c r="AT1178" s="139" t="s">
        <v>147</v>
      </c>
      <c r="AU1178" s="139" t="s">
        <v>84</v>
      </c>
      <c r="AY1178" s="14" t="s">
        <v>145</v>
      </c>
      <c r="BE1178" s="140">
        <f t="shared" si="500"/>
        <v>0</v>
      </c>
      <c r="BF1178" s="140">
        <f t="shared" si="501"/>
        <v>0</v>
      </c>
      <c r="BG1178" s="140">
        <f t="shared" si="502"/>
        <v>0</v>
      </c>
      <c r="BH1178" s="140">
        <f t="shared" si="503"/>
        <v>0</v>
      </c>
      <c r="BI1178" s="140">
        <f t="shared" si="504"/>
        <v>0</v>
      </c>
      <c r="BJ1178" s="14" t="s">
        <v>84</v>
      </c>
      <c r="BK1178" s="140">
        <f t="shared" si="505"/>
        <v>0</v>
      </c>
      <c r="BL1178" s="14" t="s">
        <v>187</v>
      </c>
      <c r="BM1178" s="139" t="s">
        <v>209</v>
      </c>
    </row>
    <row r="1179" spans="2:65" s="1" customFormat="1" ht="16.5" customHeight="1">
      <c r="B1179" s="127"/>
      <c r="C1179" s="128"/>
      <c r="D1179" s="128" t="s">
        <v>147</v>
      </c>
      <c r="E1179" s="129"/>
      <c r="F1179" s="130" t="s">
        <v>1140</v>
      </c>
      <c r="G1179" s="131" t="s">
        <v>458</v>
      </c>
      <c r="H1179" s="132">
        <v>4</v>
      </c>
      <c r="I1179" s="133"/>
      <c r="J1179" s="133"/>
      <c r="K1179" s="133">
        <f t="shared" si="506"/>
        <v>0</v>
      </c>
      <c r="L1179" s="130" t="s">
        <v>1</v>
      </c>
      <c r="M1179" s="26"/>
      <c r="N1179" s="134" t="s">
        <v>1</v>
      </c>
      <c r="O1179" s="135" t="s">
        <v>39</v>
      </c>
      <c r="P1179" s="136">
        <f t="shared" si="494"/>
        <v>0</v>
      </c>
      <c r="Q1179" s="136">
        <f t="shared" si="495"/>
        <v>0</v>
      </c>
      <c r="R1179" s="136">
        <f t="shared" si="496"/>
        <v>0</v>
      </c>
      <c r="S1179" s="137">
        <v>0</v>
      </c>
      <c r="T1179" s="137">
        <f t="shared" si="497"/>
        <v>0</v>
      </c>
      <c r="U1179" s="137">
        <v>0</v>
      </c>
      <c r="V1179" s="137">
        <f t="shared" si="498"/>
        <v>0</v>
      </c>
      <c r="W1179" s="137">
        <v>0</v>
      </c>
      <c r="X1179" s="137">
        <f t="shared" si="499"/>
        <v>0</v>
      </c>
      <c r="Y1179" s="138" t="s">
        <v>1</v>
      </c>
      <c r="AR1179" s="139" t="s">
        <v>187</v>
      </c>
      <c r="AT1179" s="139" t="s">
        <v>147</v>
      </c>
      <c r="AU1179" s="139" t="s">
        <v>84</v>
      </c>
      <c r="AY1179" s="14" t="s">
        <v>145</v>
      </c>
      <c r="BE1179" s="140">
        <f t="shared" si="500"/>
        <v>0</v>
      </c>
      <c r="BF1179" s="140">
        <f t="shared" si="501"/>
        <v>0</v>
      </c>
      <c r="BG1179" s="140">
        <f t="shared" si="502"/>
        <v>0</v>
      </c>
      <c r="BH1179" s="140">
        <f t="shared" si="503"/>
        <v>0</v>
      </c>
      <c r="BI1179" s="140">
        <f t="shared" si="504"/>
        <v>0</v>
      </c>
      <c r="BJ1179" s="14" t="s">
        <v>84</v>
      </c>
      <c r="BK1179" s="140">
        <f t="shared" si="505"/>
        <v>0</v>
      </c>
      <c r="BL1179" s="14" t="s">
        <v>187</v>
      </c>
      <c r="BM1179" s="139" t="s">
        <v>209</v>
      </c>
    </row>
    <row r="1180" spans="2:65" s="1" customFormat="1" ht="16.5" customHeight="1">
      <c r="B1180" s="127"/>
      <c r="C1180" s="128"/>
      <c r="D1180" s="128" t="s">
        <v>147</v>
      </c>
      <c r="E1180" s="129"/>
      <c r="F1180" s="130" t="s">
        <v>1141</v>
      </c>
      <c r="G1180" s="131" t="s">
        <v>343</v>
      </c>
      <c r="H1180" s="132">
        <v>12</v>
      </c>
      <c r="I1180" s="133"/>
      <c r="J1180" s="133"/>
      <c r="K1180" s="133">
        <f t="shared" si="506"/>
        <v>0</v>
      </c>
      <c r="L1180" s="130" t="s">
        <v>1</v>
      </c>
      <c r="M1180" s="26"/>
      <c r="N1180" s="134" t="s">
        <v>1</v>
      </c>
      <c r="O1180" s="135" t="s">
        <v>39</v>
      </c>
      <c r="P1180" s="136">
        <f t="shared" si="494"/>
        <v>0</v>
      </c>
      <c r="Q1180" s="136">
        <f t="shared" si="495"/>
        <v>0</v>
      </c>
      <c r="R1180" s="136">
        <f t="shared" si="496"/>
        <v>0</v>
      </c>
      <c r="S1180" s="137">
        <v>0</v>
      </c>
      <c r="T1180" s="137">
        <f t="shared" si="497"/>
        <v>0</v>
      </c>
      <c r="U1180" s="137">
        <v>0</v>
      </c>
      <c r="V1180" s="137">
        <f t="shared" si="498"/>
        <v>0</v>
      </c>
      <c r="W1180" s="137">
        <v>0</v>
      </c>
      <c r="X1180" s="137">
        <f t="shared" si="499"/>
        <v>0</v>
      </c>
      <c r="Y1180" s="138" t="s">
        <v>1</v>
      </c>
      <c r="AR1180" s="139" t="s">
        <v>187</v>
      </c>
      <c r="AT1180" s="139" t="s">
        <v>147</v>
      </c>
      <c r="AU1180" s="139" t="s">
        <v>84</v>
      </c>
      <c r="AY1180" s="14" t="s">
        <v>145</v>
      </c>
      <c r="BE1180" s="140">
        <f t="shared" si="500"/>
        <v>0</v>
      </c>
      <c r="BF1180" s="140">
        <f t="shared" si="501"/>
        <v>0</v>
      </c>
      <c r="BG1180" s="140">
        <f t="shared" si="502"/>
        <v>0</v>
      </c>
      <c r="BH1180" s="140">
        <f t="shared" si="503"/>
        <v>0</v>
      </c>
      <c r="BI1180" s="140">
        <f t="shared" si="504"/>
        <v>0</v>
      </c>
      <c r="BJ1180" s="14" t="s">
        <v>84</v>
      </c>
      <c r="BK1180" s="140">
        <f t="shared" si="505"/>
        <v>0</v>
      </c>
      <c r="BL1180" s="14" t="s">
        <v>187</v>
      </c>
      <c r="BM1180" s="139" t="s">
        <v>209</v>
      </c>
    </row>
    <row r="1181" spans="2:65" s="1" customFormat="1" ht="16.5" customHeight="1">
      <c r="B1181" s="127"/>
      <c r="C1181" s="128"/>
      <c r="D1181" s="128" t="s">
        <v>147</v>
      </c>
      <c r="E1181" s="129"/>
      <c r="F1181" s="130" t="s">
        <v>1142</v>
      </c>
      <c r="G1181" s="131" t="s">
        <v>343</v>
      </c>
      <c r="H1181" s="132">
        <v>12</v>
      </c>
      <c r="I1181" s="133"/>
      <c r="J1181" s="133"/>
      <c r="K1181" s="133">
        <f t="shared" si="506"/>
        <v>0</v>
      </c>
      <c r="L1181" s="130" t="s">
        <v>1</v>
      </c>
      <c r="M1181" s="26"/>
      <c r="N1181" s="134" t="s">
        <v>1</v>
      </c>
      <c r="O1181" s="135" t="s">
        <v>39</v>
      </c>
      <c r="P1181" s="136">
        <f t="shared" si="494"/>
        <v>0</v>
      </c>
      <c r="Q1181" s="136">
        <f t="shared" si="495"/>
        <v>0</v>
      </c>
      <c r="R1181" s="136">
        <f t="shared" si="496"/>
        <v>0</v>
      </c>
      <c r="S1181" s="137">
        <v>0</v>
      </c>
      <c r="T1181" s="137">
        <f t="shared" si="497"/>
        <v>0</v>
      </c>
      <c r="U1181" s="137">
        <v>0</v>
      </c>
      <c r="V1181" s="137">
        <f t="shared" si="498"/>
        <v>0</v>
      </c>
      <c r="W1181" s="137">
        <v>0</v>
      </c>
      <c r="X1181" s="137">
        <f t="shared" si="499"/>
        <v>0</v>
      </c>
      <c r="Y1181" s="138" t="s">
        <v>1</v>
      </c>
      <c r="AR1181" s="139" t="s">
        <v>187</v>
      </c>
      <c r="AT1181" s="139" t="s">
        <v>147</v>
      </c>
      <c r="AU1181" s="139" t="s">
        <v>84</v>
      </c>
      <c r="AY1181" s="14" t="s">
        <v>145</v>
      </c>
      <c r="BE1181" s="140">
        <f t="shared" si="500"/>
        <v>0</v>
      </c>
      <c r="BF1181" s="140">
        <f t="shared" si="501"/>
        <v>0</v>
      </c>
      <c r="BG1181" s="140">
        <f t="shared" si="502"/>
        <v>0</v>
      </c>
      <c r="BH1181" s="140">
        <f t="shared" si="503"/>
        <v>0</v>
      </c>
      <c r="BI1181" s="140">
        <f t="shared" si="504"/>
        <v>0</v>
      </c>
      <c r="BJ1181" s="14" t="s">
        <v>84</v>
      </c>
      <c r="BK1181" s="140">
        <f t="shared" si="505"/>
        <v>0</v>
      </c>
      <c r="BL1181" s="14" t="s">
        <v>187</v>
      </c>
      <c r="BM1181" s="139" t="s">
        <v>209</v>
      </c>
    </row>
    <row r="1182" spans="2:65" s="1" customFormat="1" ht="16.5" customHeight="1">
      <c r="B1182" s="127"/>
      <c r="C1182" s="128"/>
      <c r="D1182" s="128" t="s">
        <v>147</v>
      </c>
      <c r="E1182" s="129"/>
      <c r="F1182" s="130" t="s">
        <v>1143</v>
      </c>
      <c r="G1182" s="131" t="s">
        <v>343</v>
      </c>
      <c r="H1182" s="132">
        <v>16</v>
      </c>
      <c r="I1182" s="133"/>
      <c r="J1182" s="133"/>
      <c r="K1182" s="133">
        <f t="shared" si="506"/>
        <v>0</v>
      </c>
      <c r="L1182" s="130" t="s">
        <v>1</v>
      </c>
      <c r="M1182" s="26"/>
      <c r="N1182" s="134" t="s">
        <v>1</v>
      </c>
      <c r="O1182" s="135" t="s">
        <v>39</v>
      </c>
      <c r="P1182" s="136">
        <f t="shared" si="494"/>
        <v>0</v>
      </c>
      <c r="Q1182" s="136">
        <f t="shared" si="495"/>
        <v>0</v>
      </c>
      <c r="R1182" s="136">
        <f t="shared" si="496"/>
        <v>0</v>
      </c>
      <c r="S1182" s="137">
        <v>0</v>
      </c>
      <c r="T1182" s="137">
        <f t="shared" si="497"/>
        <v>0</v>
      </c>
      <c r="U1182" s="137">
        <v>0</v>
      </c>
      <c r="V1182" s="137">
        <f t="shared" si="498"/>
        <v>0</v>
      </c>
      <c r="W1182" s="137">
        <v>0</v>
      </c>
      <c r="X1182" s="137">
        <f t="shared" si="499"/>
        <v>0</v>
      </c>
      <c r="Y1182" s="138" t="s">
        <v>1</v>
      </c>
      <c r="AR1182" s="139" t="s">
        <v>187</v>
      </c>
      <c r="AT1182" s="139" t="s">
        <v>147</v>
      </c>
      <c r="AU1182" s="139" t="s">
        <v>84</v>
      </c>
      <c r="AY1182" s="14" t="s">
        <v>145</v>
      </c>
      <c r="BE1182" s="140">
        <f t="shared" si="500"/>
        <v>0</v>
      </c>
      <c r="BF1182" s="140">
        <f t="shared" si="501"/>
        <v>0</v>
      </c>
      <c r="BG1182" s="140">
        <f t="shared" si="502"/>
        <v>0</v>
      </c>
      <c r="BH1182" s="140">
        <f t="shared" si="503"/>
        <v>0</v>
      </c>
      <c r="BI1182" s="140">
        <f t="shared" si="504"/>
        <v>0</v>
      </c>
      <c r="BJ1182" s="14" t="s">
        <v>84</v>
      </c>
      <c r="BK1182" s="140">
        <f t="shared" si="505"/>
        <v>0</v>
      </c>
      <c r="BL1182" s="14" t="s">
        <v>187</v>
      </c>
      <c r="BM1182" s="139" t="s">
        <v>209</v>
      </c>
    </row>
    <row r="1183" spans="2:65" s="1" customFormat="1" ht="16.5" customHeight="1">
      <c r="B1183" s="127"/>
      <c r="C1183" s="128"/>
      <c r="D1183" s="128" t="s">
        <v>147</v>
      </c>
      <c r="E1183" s="129"/>
      <c r="F1183" s="130" t="s">
        <v>1144</v>
      </c>
      <c r="G1183" s="131" t="s">
        <v>343</v>
      </c>
      <c r="H1183" s="132">
        <v>64</v>
      </c>
      <c r="I1183" s="133"/>
      <c r="J1183" s="133"/>
      <c r="K1183" s="133">
        <f t="shared" si="506"/>
        <v>0</v>
      </c>
      <c r="L1183" s="130" t="s">
        <v>1</v>
      </c>
      <c r="M1183" s="26"/>
      <c r="N1183" s="134" t="s">
        <v>1</v>
      </c>
      <c r="O1183" s="135" t="s">
        <v>39</v>
      </c>
      <c r="P1183" s="136">
        <f t="shared" si="494"/>
        <v>0</v>
      </c>
      <c r="Q1183" s="136">
        <f t="shared" si="495"/>
        <v>0</v>
      </c>
      <c r="R1183" s="136">
        <f t="shared" si="496"/>
        <v>0</v>
      </c>
      <c r="S1183" s="137">
        <v>0</v>
      </c>
      <c r="T1183" s="137">
        <f t="shared" si="497"/>
        <v>0</v>
      </c>
      <c r="U1183" s="137">
        <v>0</v>
      </c>
      <c r="V1183" s="137">
        <f t="shared" si="498"/>
        <v>0</v>
      </c>
      <c r="W1183" s="137">
        <v>0</v>
      </c>
      <c r="X1183" s="137">
        <f t="shared" si="499"/>
        <v>0</v>
      </c>
      <c r="Y1183" s="138" t="s">
        <v>1</v>
      </c>
      <c r="AR1183" s="139" t="s">
        <v>187</v>
      </c>
      <c r="AT1183" s="139" t="s">
        <v>147</v>
      </c>
      <c r="AU1183" s="139" t="s">
        <v>84</v>
      </c>
      <c r="AY1183" s="14" t="s">
        <v>145</v>
      </c>
      <c r="BE1183" s="140">
        <f t="shared" si="500"/>
        <v>0</v>
      </c>
      <c r="BF1183" s="140">
        <f t="shared" si="501"/>
        <v>0</v>
      </c>
      <c r="BG1183" s="140">
        <f t="shared" si="502"/>
        <v>0</v>
      </c>
      <c r="BH1183" s="140">
        <f t="shared" si="503"/>
        <v>0</v>
      </c>
      <c r="BI1183" s="140">
        <f t="shared" si="504"/>
        <v>0</v>
      </c>
      <c r="BJ1183" s="14" t="s">
        <v>84</v>
      </c>
      <c r="BK1183" s="140">
        <f t="shared" si="505"/>
        <v>0</v>
      </c>
      <c r="BL1183" s="14" t="s">
        <v>187</v>
      </c>
      <c r="BM1183" s="139" t="s">
        <v>209</v>
      </c>
    </row>
    <row r="1184" spans="2:65" s="1" customFormat="1" ht="16.5" customHeight="1">
      <c r="B1184" s="127"/>
      <c r="C1184" s="128"/>
      <c r="D1184" s="128" t="s">
        <v>147</v>
      </c>
      <c r="E1184" s="129"/>
      <c r="F1184" s="130" t="s">
        <v>1145</v>
      </c>
      <c r="G1184" s="131" t="s">
        <v>343</v>
      </c>
      <c r="H1184" s="132">
        <v>12</v>
      </c>
      <c r="I1184" s="133"/>
      <c r="J1184" s="133"/>
      <c r="K1184" s="133">
        <f t="shared" si="506"/>
        <v>0</v>
      </c>
      <c r="L1184" s="130" t="s">
        <v>1</v>
      </c>
      <c r="M1184" s="26"/>
      <c r="N1184" s="134" t="s">
        <v>1</v>
      </c>
      <c r="O1184" s="135" t="s">
        <v>39</v>
      </c>
      <c r="P1184" s="136">
        <f t="shared" si="494"/>
        <v>0</v>
      </c>
      <c r="Q1184" s="136">
        <f t="shared" si="495"/>
        <v>0</v>
      </c>
      <c r="R1184" s="136">
        <f t="shared" si="496"/>
        <v>0</v>
      </c>
      <c r="S1184" s="137">
        <v>0</v>
      </c>
      <c r="T1184" s="137">
        <f t="shared" si="497"/>
        <v>0</v>
      </c>
      <c r="U1184" s="137">
        <v>0</v>
      </c>
      <c r="V1184" s="137">
        <f t="shared" si="498"/>
        <v>0</v>
      </c>
      <c r="W1184" s="137">
        <v>0</v>
      </c>
      <c r="X1184" s="137">
        <f t="shared" si="499"/>
        <v>0</v>
      </c>
      <c r="Y1184" s="138" t="s">
        <v>1</v>
      </c>
      <c r="AR1184" s="139" t="s">
        <v>187</v>
      </c>
      <c r="AT1184" s="139" t="s">
        <v>147</v>
      </c>
      <c r="AU1184" s="139" t="s">
        <v>84</v>
      </c>
      <c r="AY1184" s="14" t="s">
        <v>145</v>
      </c>
      <c r="BE1184" s="140">
        <f t="shared" si="500"/>
        <v>0</v>
      </c>
      <c r="BF1184" s="140">
        <f t="shared" si="501"/>
        <v>0</v>
      </c>
      <c r="BG1184" s="140">
        <f t="shared" si="502"/>
        <v>0</v>
      </c>
      <c r="BH1184" s="140">
        <f t="shared" si="503"/>
        <v>0</v>
      </c>
      <c r="BI1184" s="140">
        <f t="shared" si="504"/>
        <v>0</v>
      </c>
      <c r="BJ1184" s="14" t="s">
        <v>84</v>
      </c>
      <c r="BK1184" s="140">
        <f t="shared" si="505"/>
        <v>0</v>
      </c>
      <c r="BL1184" s="14" t="s">
        <v>187</v>
      </c>
      <c r="BM1184" s="139" t="s">
        <v>209</v>
      </c>
    </row>
    <row r="1185" spans="2:65" s="1" customFormat="1" ht="16.5" customHeight="1">
      <c r="B1185" s="127"/>
      <c r="C1185" s="128"/>
      <c r="D1185" s="128" t="s">
        <v>147</v>
      </c>
      <c r="E1185" s="129"/>
      <c r="F1185" s="130" t="s">
        <v>1146</v>
      </c>
      <c r="G1185" s="131" t="s">
        <v>343</v>
      </c>
      <c r="H1185" s="132">
        <v>10</v>
      </c>
      <c r="I1185" s="133"/>
      <c r="J1185" s="133"/>
      <c r="K1185" s="133">
        <f t="shared" si="506"/>
        <v>0</v>
      </c>
      <c r="L1185" s="130" t="s">
        <v>1</v>
      </c>
      <c r="M1185" s="26"/>
      <c r="N1185" s="134" t="s">
        <v>1</v>
      </c>
      <c r="O1185" s="135" t="s">
        <v>39</v>
      </c>
      <c r="P1185" s="136">
        <f aca="true" t="shared" si="507" ref="P1185:P1217">I1185+J1185</f>
        <v>0</v>
      </c>
      <c r="Q1185" s="136">
        <f aca="true" t="shared" si="508" ref="Q1185:Q1217">ROUND(I1185*H1185,2)</f>
        <v>0</v>
      </c>
      <c r="R1185" s="136">
        <f aca="true" t="shared" si="509" ref="R1185:R1217">ROUND(J1185*H1185,2)</f>
        <v>0</v>
      </c>
      <c r="S1185" s="137">
        <v>0</v>
      </c>
      <c r="T1185" s="137">
        <f aca="true" t="shared" si="510" ref="T1185:T1217">S1185*H1185</f>
        <v>0</v>
      </c>
      <c r="U1185" s="137">
        <v>0</v>
      </c>
      <c r="V1185" s="137">
        <f aca="true" t="shared" si="511" ref="V1185:V1217">U1185*H1185</f>
        <v>0</v>
      </c>
      <c r="W1185" s="137">
        <v>0</v>
      </c>
      <c r="X1185" s="137">
        <f aca="true" t="shared" si="512" ref="X1185:X1217">W1185*H1185</f>
        <v>0</v>
      </c>
      <c r="Y1185" s="138" t="s">
        <v>1</v>
      </c>
      <c r="AR1185" s="139" t="s">
        <v>187</v>
      </c>
      <c r="AT1185" s="139" t="s">
        <v>147</v>
      </c>
      <c r="AU1185" s="139" t="s">
        <v>84</v>
      </c>
      <c r="AY1185" s="14" t="s">
        <v>145</v>
      </c>
      <c r="BE1185" s="140">
        <f aca="true" t="shared" si="513" ref="BE1185:BE1217">IF(O1185="základní",K1185,0)</f>
        <v>0</v>
      </c>
      <c r="BF1185" s="140">
        <f aca="true" t="shared" si="514" ref="BF1185:BF1217">IF(O1185="snížená",K1185,0)</f>
        <v>0</v>
      </c>
      <c r="BG1185" s="140">
        <f aca="true" t="shared" si="515" ref="BG1185:BG1217">IF(O1185="zákl. přenesená",K1185,0)</f>
        <v>0</v>
      </c>
      <c r="BH1185" s="140">
        <f aca="true" t="shared" si="516" ref="BH1185:BH1217">IF(O1185="sníž. přenesená",K1185,0)</f>
        <v>0</v>
      </c>
      <c r="BI1185" s="140">
        <f aca="true" t="shared" si="517" ref="BI1185:BI1217">IF(O1185="nulová",K1185,0)</f>
        <v>0</v>
      </c>
      <c r="BJ1185" s="14" t="s">
        <v>84</v>
      </c>
      <c r="BK1185" s="140">
        <f aca="true" t="shared" si="518" ref="BK1185:BK1217">ROUND(P1185*H1185,2)</f>
        <v>0</v>
      </c>
      <c r="BL1185" s="14" t="s">
        <v>187</v>
      </c>
      <c r="BM1185" s="139" t="s">
        <v>209</v>
      </c>
    </row>
    <row r="1186" spans="2:65" s="1" customFormat="1" ht="16.5" customHeight="1">
      <c r="B1186" s="127"/>
      <c r="C1186" s="128"/>
      <c r="D1186" s="128" t="s">
        <v>147</v>
      </c>
      <c r="E1186" s="129"/>
      <c r="F1186" s="130" t="s">
        <v>1147</v>
      </c>
      <c r="G1186" s="131" t="s">
        <v>1148</v>
      </c>
      <c r="H1186" s="132">
        <v>10</v>
      </c>
      <c r="I1186" s="133"/>
      <c r="J1186" s="133"/>
      <c r="K1186" s="133">
        <f t="shared" si="506"/>
        <v>0</v>
      </c>
      <c r="L1186" s="130" t="s">
        <v>1</v>
      </c>
      <c r="M1186" s="26"/>
      <c r="N1186" s="134" t="s">
        <v>1</v>
      </c>
      <c r="O1186" s="135" t="s">
        <v>39</v>
      </c>
      <c r="P1186" s="136">
        <f t="shared" si="507"/>
        <v>0</v>
      </c>
      <c r="Q1186" s="136">
        <f t="shared" si="508"/>
        <v>0</v>
      </c>
      <c r="R1186" s="136">
        <f t="shared" si="509"/>
        <v>0</v>
      </c>
      <c r="S1186" s="137">
        <v>0</v>
      </c>
      <c r="T1186" s="137">
        <f t="shared" si="510"/>
        <v>0</v>
      </c>
      <c r="U1186" s="137">
        <v>0</v>
      </c>
      <c r="V1186" s="137">
        <f t="shared" si="511"/>
        <v>0</v>
      </c>
      <c r="W1186" s="137">
        <v>0</v>
      </c>
      <c r="X1186" s="137">
        <f t="shared" si="512"/>
        <v>0</v>
      </c>
      <c r="Y1186" s="138" t="s">
        <v>1</v>
      </c>
      <c r="AR1186" s="139" t="s">
        <v>187</v>
      </c>
      <c r="AT1186" s="139" t="s">
        <v>147</v>
      </c>
      <c r="AU1186" s="139" t="s">
        <v>84</v>
      </c>
      <c r="AY1186" s="14" t="s">
        <v>145</v>
      </c>
      <c r="BE1186" s="140">
        <f t="shared" si="513"/>
        <v>0</v>
      </c>
      <c r="BF1186" s="140">
        <f t="shared" si="514"/>
        <v>0</v>
      </c>
      <c r="BG1186" s="140">
        <f t="shared" si="515"/>
        <v>0</v>
      </c>
      <c r="BH1186" s="140">
        <f t="shared" si="516"/>
        <v>0</v>
      </c>
      <c r="BI1186" s="140">
        <f t="shared" si="517"/>
        <v>0</v>
      </c>
      <c r="BJ1186" s="14" t="s">
        <v>84</v>
      </c>
      <c r="BK1186" s="140">
        <f t="shared" si="518"/>
        <v>0</v>
      </c>
      <c r="BL1186" s="14" t="s">
        <v>187</v>
      </c>
      <c r="BM1186" s="139" t="s">
        <v>209</v>
      </c>
    </row>
    <row r="1187" spans="2:65" s="1" customFormat="1" ht="16.5" customHeight="1">
      <c r="B1187" s="127"/>
      <c r="C1187" s="128"/>
      <c r="D1187" s="128" t="s">
        <v>147</v>
      </c>
      <c r="E1187" s="129"/>
      <c r="F1187" s="130" t="s">
        <v>1149</v>
      </c>
      <c r="G1187" s="131" t="s">
        <v>343</v>
      </c>
      <c r="H1187" s="132">
        <v>8</v>
      </c>
      <c r="I1187" s="133"/>
      <c r="J1187" s="133"/>
      <c r="K1187" s="133">
        <f t="shared" si="506"/>
        <v>0</v>
      </c>
      <c r="L1187" s="130" t="s">
        <v>1</v>
      </c>
      <c r="M1187" s="26"/>
      <c r="N1187" s="134" t="s">
        <v>1</v>
      </c>
      <c r="O1187" s="135" t="s">
        <v>39</v>
      </c>
      <c r="P1187" s="136">
        <f t="shared" si="507"/>
        <v>0</v>
      </c>
      <c r="Q1187" s="136">
        <f t="shared" si="508"/>
        <v>0</v>
      </c>
      <c r="R1187" s="136">
        <f t="shared" si="509"/>
        <v>0</v>
      </c>
      <c r="S1187" s="137">
        <v>0</v>
      </c>
      <c r="T1187" s="137">
        <f t="shared" si="510"/>
        <v>0</v>
      </c>
      <c r="U1187" s="137">
        <v>0</v>
      </c>
      <c r="V1187" s="137">
        <f t="shared" si="511"/>
        <v>0</v>
      </c>
      <c r="W1187" s="137">
        <v>0</v>
      </c>
      <c r="X1187" s="137">
        <f t="shared" si="512"/>
        <v>0</v>
      </c>
      <c r="Y1187" s="138" t="s">
        <v>1</v>
      </c>
      <c r="AR1187" s="139" t="s">
        <v>187</v>
      </c>
      <c r="AT1187" s="139" t="s">
        <v>147</v>
      </c>
      <c r="AU1187" s="139" t="s">
        <v>84</v>
      </c>
      <c r="AY1187" s="14" t="s">
        <v>145</v>
      </c>
      <c r="BE1187" s="140">
        <f t="shared" si="513"/>
        <v>0</v>
      </c>
      <c r="BF1187" s="140">
        <f t="shared" si="514"/>
        <v>0</v>
      </c>
      <c r="BG1187" s="140">
        <f t="shared" si="515"/>
        <v>0</v>
      </c>
      <c r="BH1187" s="140">
        <f t="shared" si="516"/>
        <v>0</v>
      </c>
      <c r="BI1187" s="140">
        <f t="shared" si="517"/>
        <v>0</v>
      </c>
      <c r="BJ1187" s="14" t="s">
        <v>84</v>
      </c>
      <c r="BK1187" s="140">
        <f t="shared" si="518"/>
        <v>0</v>
      </c>
      <c r="BL1187" s="14" t="s">
        <v>187</v>
      </c>
      <c r="BM1187" s="139" t="s">
        <v>209</v>
      </c>
    </row>
    <row r="1188" spans="2:65" s="1" customFormat="1" ht="16.5" customHeight="1">
      <c r="B1188" s="127"/>
      <c r="C1188" s="128"/>
      <c r="D1188" s="128" t="s">
        <v>147</v>
      </c>
      <c r="E1188" s="129"/>
      <c r="F1188" s="130" t="s">
        <v>1150</v>
      </c>
      <c r="G1188" s="131" t="s">
        <v>343</v>
      </c>
      <c r="H1188" s="132">
        <v>2</v>
      </c>
      <c r="I1188" s="133"/>
      <c r="J1188" s="133"/>
      <c r="K1188" s="133">
        <f t="shared" si="506"/>
        <v>0</v>
      </c>
      <c r="L1188" s="130" t="s">
        <v>1</v>
      </c>
      <c r="M1188" s="26"/>
      <c r="N1188" s="134" t="s">
        <v>1</v>
      </c>
      <c r="O1188" s="135" t="s">
        <v>39</v>
      </c>
      <c r="P1188" s="136">
        <f t="shared" si="507"/>
        <v>0</v>
      </c>
      <c r="Q1188" s="136">
        <f t="shared" si="508"/>
        <v>0</v>
      </c>
      <c r="R1188" s="136">
        <f t="shared" si="509"/>
        <v>0</v>
      </c>
      <c r="S1188" s="137">
        <v>0</v>
      </c>
      <c r="T1188" s="137">
        <f t="shared" si="510"/>
        <v>0</v>
      </c>
      <c r="U1188" s="137">
        <v>0</v>
      </c>
      <c r="V1188" s="137">
        <f t="shared" si="511"/>
        <v>0</v>
      </c>
      <c r="W1188" s="137">
        <v>0</v>
      </c>
      <c r="X1188" s="137">
        <f t="shared" si="512"/>
        <v>0</v>
      </c>
      <c r="Y1188" s="138" t="s">
        <v>1</v>
      </c>
      <c r="AR1188" s="139" t="s">
        <v>187</v>
      </c>
      <c r="AT1188" s="139" t="s">
        <v>147</v>
      </c>
      <c r="AU1188" s="139" t="s">
        <v>84</v>
      </c>
      <c r="AY1188" s="14" t="s">
        <v>145</v>
      </c>
      <c r="BE1188" s="140">
        <f t="shared" si="513"/>
        <v>0</v>
      </c>
      <c r="BF1188" s="140">
        <f t="shared" si="514"/>
        <v>0</v>
      </c>
      <c r="BG1188" s="140">
        <f t="shared" si="515"/>
        <v>0</v>
      </c>
      <c r="BH1188" s="140">
        <f t="shared" si="516"/>
        <v>0</v>
      </c>
      <c r="BI1188" s="140">
        <f t="shared" si="517"/>
        <v>0</v>
      </c>
      <c r="BJ1188" s="14" t="s">
        <v>84</v>
      </c>
      <c r="BK1188" s="140">
        <f t="shared" si="518"/>
        <v>0</v>
      </c>
      <c r="BL1188" s="14" t="s">
        <v>187</v>
      </c>
      <c r="BM1188" s="139" t="s">
        <v>209</v>
      </c>
    </row>
    <row r="1189" spans="2:65" s="1" customFormat="1" ht="16.5" customHeight="1">
      <c r="B1189" s="127"/>
      <c r="C1189" s="128"/>
      <c r="D1189" s="128" t="s">
        <v>147</v>
      </c>
      <c r="E1189" s="129"/>
      <c r="F1189" s="130" t="s">
        <v>1151</v>
      </c>
      <c r="G1189" s="131" t="s">
        <v>343</v>
      </c>
      <c r="H1189" s="132">
        <v>8</v>
      </c>
      <c r="I1189" s="133"/>
      <c r="J1189" s="133"/>
      <c r="K1189" s="133">
        <f t="shared" si="506"/>
        <v>0</v>
      </c>
      <c r="L1189" s="130" t="s">
        <v>1</v>
      </c>
      <c r="M1189" s="26"/>
      <c r="N1189" s="134" t="s">
        <v>1</v>
      </c>
      <c r="O1189" s="135" t="s">
        <v>39</v>
      </c>
      <c r="P1189" s="136">
        <f t="shared" si="507"/>
        <v>0</v>
      </c>
      <c r="Q1189" s="136">
        <f t="shared" si="508"/>
        <v>0</v>
      </c>
      <c r="R1189" s="136">
        <f t="shared" si="509"/>
        <v>0</v>
      </c>
      <c r="S1189" s="137">
        <v>0</v>
      </c>
      <c r="T1189" s="137">
        <f t="shared" si="510"/>
        <v>0</v>
      </c>
      <c r="U1189" s="137">
        <v>0</v>
      </c>
      <c r="V1189" s="137">
        <f t="shared" si="511"/>
        <v>0</v>
      </c>
      <c r="W1189" s="137">
        <v>0</v>
      </c>
      <c r="X1189" s="137">
        <f t="shared" si="512"/>
        <v>0</v>
      </c>
      <c r="Y1189" s="138" t="s">
        <v>1</v>
      </c>
      <c r="AR1189" s="139" t="s">
        <v>187</v>
      </c>
      <c r="AT1189" s="139" t="s">
        <v>147</v>
      </c>
      <c r="AU1189" s="139" t="s">
        <v>84</v>
      </c>
      <c r="AY1189" s="14" t="s">
        <v>145</v>
      </c>
      <c r="BE1189" s="140">
        <f t="shared" si="513"/>
        <v>0</v>
      </c>
      <c r="BF1189" s="140">
        <f t="shared" si="514"/>
        <v>0</v>
      </c>
      <c r="BG1189" s="140">
        <f t="shared" si="515"/>
        <v>0</v>
      </c>
      <c r="BH1189" s="140">
        <f t="shared" si="516"/>
        <v>0</v>
      </c>
      <c r="BI1189" s="140">
        <f t="shared" si="517"/>
        <v>0</v>
      </c>
      <c r="BJ1189" s="14" t="s">
        <v>84</v>
      </c>
      <c r="BK1189" s="140">
        <f t="shared" si="518"/>
        <v>0</v>
      </c>
      <c r="BL1189" s="14" t="s">
        <v>187</v>
      </c>
      <c r="BM1189" s="139" t="s">
        <v>209</v>
      </c>
    </row>
    <row r="1190" spans="2:65" s="1" customFormat="1" ht="16.5" customHeight="1">
      <c r="B1190" s="127"/>
      <c r="C1190" s="128"/>
      <c r="D1190" s="128" t="s">
        <v>147</v>
      </c>
      <c r="E1190" s="129"/>
      <c r="F1190" s="130" t="s">
        <v>1152</v>
      </c>
      <c r="G1190" s="131" t="s">
        <v>343</v>
      </c>
      <c r="H1190" s="132">
        <v>8</v>
      </c>
      <c r="I1190" s="133"/>
      <c r="J1190" s="133"/>
      <c r="K1190" s="133">
        <f t="shared" si="506"/>
        <v>0</v>
      </c>
      <c r="L1190" s="130" t="s">
        <v>1</v>
      </c>
      <c r="M1190" s="26"/>
      <c r="N1190" s="134" t="s">
        <v>1</v>
      </c>
      <c r="O1190" s="135" t="s">
        <v>39</v>
      </c>
      <c r="P1190" s="136">
        <f t="shared" si="507"/>
        <v>0</v>
      </c>
      <c r="Q1190" s="136">
        <f t="shared" si="508"/>
        <v>0</v>
      </c>
      <c r="R1190" s="136">
        <f t="shared" si="509"/>
        <v>0</v>
      </c>
      <c r="S1190" s="137">
        <v>0</v>
      </c>
      <c r="T1190" s="137">
        <f t="shared" si="510"/>
        <v>0</v>
      </c>
      <c r="U1190" s="137">
        <v>0</v>
      </c>
      <c r="V1190" s="137">
        <f t="shared" si="511"/>
        <v>0</v>
      </c>
      <c r="W1190" s="137">
        <v>0</v>
      </c>
      <c r="X1190" s="137">
        <f t="shared" si="512"/>
        <v>0</v>
      </c>
      <c r="Y1190" s="138" t="s">
        <v>1</v>
      </c>
      <c r="AR1190" s="139" t="s">
        <v>187</v>
      </c>
      <c r="AT1190" s="139" t="s">
        <v>147</v>
      </c>
      <c r="AU1190" s="139" t="s">
        <v>84</v>
      </c>
      <c r="AY1190" s="14" t="s">
        <v>145</v>
      </c>
      <c r="BE1190" s="140">
        <f t="shared" si="513"/>
        <v>0</v>
      </c>
      <c r="BF1190" s="140">
        <f t="shared" si="514"/>
        <v>0</v>
      </c>
      <c r="BG1190" s="140">
        <f t="shared" si="515"/>
        <v>0</v>
      </c>
      <c r="BH1190" s="140">
        <f t="shared" si="516"/>
        <v>0</v>
      </c>
      <c r="BI1190" s="140">
        <f t="shared" si="517"/>
        <v>0</v>
      </c>
      <c r="BJ1190" s="14" t="s">
        <v>84</v>
      </c>
      <c r="BK1190" s="140">
        <f t="shared" si="518"/>
        <v>0</v>
      </c>
      <c r="BL1190" s="14" t="s">
        <v>187</v>
      </c>
      <c r="BM1190" s="139" t="s">
        <v>209</v>
      </c>
    </row>
    <row r="1191" spans="2:65" s="1" customFormat="1" ht="16.5" customHeight="1">
      <c r="B1191" s="127"/>
      <c r="C1191" s="128"/>
      <c r="D1191" s="128" t="s">
        <v>147</v>
      </c>
      <c r="E1191" s="129"/>
      <c r="F1191" s="130" t="s">
        <v>1153</v>
      </c>
      <c r="G1191" s="131" t="s">
        <v>343</v>
      </c>
      <c r="H1191" s="132">
        <v>72</v>
      </c>
      <c r="I1191" s="133"/>
      <c r="J1191" s="133"/>
      <c r="K1191" s="133">
        <f t="shared" si="506"/>
        <v>0</v>
      </c>
      <c r="L1191" s="130" t="s">
        <v>1</v>
      </c>
      <c r="M1191" s="26"/>
      <c r="N1191" s="134" t="s">
        <v>1</v>
      </c>
      <c r="O1191" s="135" t="s">
        <v>39</v>
      </c>
      <c r="P1191" s="136">
        <f t="shared" si="507"/>
        <v>0</v>
      </c>
      <c r="Q1191" s="136">
        <f t="shared" si="508"/>
        <v>0</v>
      </c>
      <c r="R1191" s="136">
        <f t="shared" si="509"/>
        <v>0</v>
      </c>
      <c r="S1191" s="137">
        <v>0</v>
      </c>
      <c r="T1191" s="137">
        <f t="shared" si="510"/>
        <v>0</v>
      </c>
      <c r="U1191" s="137">
        <v>0</v>
      </c>
      <c r="V1191" s="137">
        <f t="shared" si="511"/>
        <v>0</v>
      </c>
      <c r="W1191" s="137">
        <v>0</v>
      </c>
      <c r="X1191" s="137">
        <f t="shared" si="512"/>
        <v>0</v>
      </c>
      <c r="Y1191" s="138" t="s">
        <v>1</v>
      </c>
      <c r="AR1191" s="139" t="s">
        <v>187</v>
      </c>
      <c r="AT1191" s="139" t="s">
        <v>147</v>
      </c>
      <c r="AU1191" s="139" t="s">
        <v>84</v>
      </c>
      <c r="AY1191" s="14" t="s">
        <v>145</v>
      </c>
      <c r="BE1191" s="140">
        <f t="shared" si="513"/>
        <v>0</v>
      </c>
      <c r="BF1191" s="140">
        <f t="shared" si="514"/>
        <v>0</v>
      </c>
      <c r="BG1191" s="140">
        <f t="shared" si="515"/>
        <v>0</v>
      </c>
      <c r="BH1191" s="140">
        <f t="shared" si="516"/>
        <v>0</v>
      </c>
      <c r="BI1191" s="140">
        <f t="shared" si="517"/>
        <v>0</v>
      </c>
      <c r="BJ1191" s="14" t="s">
        <v>84</v>
      </c>
      <c r="BK1191" s="140">
        <f t="shared" si="518"/>
        <v>0</v>
      </c>
      <c r="BL1191" s="14" t="s">
        <v>187</v>
      </c>
      <c r="BM1191" s="139" t="s">
        <v>209</v>
      </c>
    </row>
    <row r="1192" spans="2:65" s="1" customFormat="1" ht="16.5" customHeight="1">
      <c r="B1192" s="127"/>
      <c r="C1192" s="128"/>
      <c r="D1192" s="128" t="s">
        <v>147</v>
      </c>
      <c r="E1192" s="129"/>
      <c r="F1192" s="130" t="s">
        <v>1154</v>
      </c>
      <c r="G1192" s="131" t="s">
        <v>343</v>
      </c>
      <c r="H1192" s="132">
        <v>28</v>
      </c>
      <c r="I1192" s="133"/>
      <c r="J1192" s="133"/>
      <c r="K1192" s="133">
        <f t="shared" si="506"/>
        <v>0</v>
      </c>
      <c r="L1192" s="130" t="s">
        <v>1</v>
      </c>
      <c r="M1192" s="26"/>
      <c r="N1192" s="134" t="s">
        <v>1</v>
      </c>
      <c r="O1192" s="135" t="s">
        <v>39</v>
      </c>
      <c r="P1192" s="136">
        <f t="shared" si="507"/>
        <v>0</v>
      </c>
      <c r="Q1192" s="136">
        <f t="shared" si="508"/>
        <v>0</v>
      </c>
      <c r="R1192" s="136">
        <f t="shared" si="509"/>
        <v>0</v>
      </c>
      <c r="S1192" s="137">
        <v>0</v>
      </c>
      <c r="T1192" s="137">
        <f t="shared" si="510"/>
        <v>0</v>
      </c>
      <c r="U1192" s="137">
        <v>0</v>
      </c>
      <c r="V1192" s="137">
        <f t="shared" si="511"/>
        <v>0</v>
      </c>
      <c r="W1192" s="137">
        <v>0</v>
      </c>
      <c r="X1192" s="137">
        <f t="shared" si="512"/>
        <v>0</v>
      </c>
      <c r="Y1192" s="138" t="s">
        <v>1</v>
      </c>
      <c r="AR1192" s="139" t="s">
        <v>187</v>
      </c>
      <c r="AT1192" s="139" t="s">
        <v>147</v>
      </c>
      <c r="AU1192" s="139" t="s">
        <v>84</v>
      </c>
      <c r="AY1192" s="14" t="s">
        <v>145</v>
      </c>
      <c r="BE1192" s="140">
        <f t="shared" si="513"/>
        <v>0</v>
      </c>
      <c r="BF1192" s="140">
        <f t="shared" si="514"/>
        <v>0</v>
      </c>
      <c r="BG1192" s="140">
        <f t="shared" si="515"/>
        <v>0</v>
      </c>
      <c r="BH1192" s="140">
        <f t="shared" si="516"/>
        <v>0</v>
      </c>
      <c r="BI1192" s="140">
        <f t="shared" si="517"/>
        <v>0</v>
      </c>
      <c r="BJ1192" s="14" t="s">
        <v>84</v>
      </c>
      <c r="BK1192" s="140">
        <f t="shared" si="518"/>
        <v>0</v>
      </c>
      <c r="BL1192" s="14" t="s">
        <v>187</v>
      </c>
      <c r="BM1192" s="139" t="s">
        <v>209</v>
      </c>
    </row>
    <row r="1193" spans="2:65" s="1" customFormat="1" ht="16.5" customHeight="1">
      <c r="B1193" s="127"/>
      <c r="C1193" s="128"/>
      <c r="D1193" s="128" t="s">
        <v>147</v>
      </c>
      <c r="E1193" s="129"/>
      <c r="F1193" s="130" t="s">
        <v>1155</v>
      </c>
      <c r="G1193" s="131" t="s">
        <v>343</v>
      </c>
      <c r="H1193" s="132">
        <v>8</v>
      </c>
      <c r="I1193" s="133"/>
      <c r="J1193" s="133"/>
      <c r="K1193" s="133">
        <f t="shared" si="506"/>
        <v>0</v>
      </c>
      <c r="L1193" s="130" t="s">
        <v>1</v>
      </c>
      <c r="M1193" s="26"/>
      <c r="N1193" s="134" t="s">
        <v>1</v>
      </c>
      <c r="O1193" s="135" t="s">
        <v>39</v>
      </c>
      <c r="P1193" s="136">
        <f t="shared" si="507"/>
        <v>0</v>
      </c>
      <c r="Q1193" s="136">
        <f t="shared" si="508"/>
        <v>0</v>
      </c>
      <c r="R1193" s="136">
        <f t="shared" si="509"/>
        <v>0</v>
      </c>
      <c r="S1193" s="137">
        <v>0</v>
      </c>
      <c r="T1193" s="137">
        <f t="shared" si="510"/>
        <v>0</v>
      </c>
      <c r="U1193" s="137">
        <v>0</v>
      </c>
      <c r="V1193" s="137">
        <f t="shared" si="511"/>
        <v>0</v>
      </c>
      <c r="W1193" s="137">
        <v>0</v>
      </c>
      <c r="X1193" s="137">
        <f t="shared" si="512"/>
        <v>0</v>
      </c>
      <c r="Y1193" s="138" t="s">
        <v>1</v>
      </c>
      <c r="AR1193" s="139" t="s">
        <v>187</v>
      </c>
      <c r="AT1193" s="139" t="s">
        <v>147</v>
      </c>
      <c r="AU1193" s="139" t="s">
        <v>84</v>
      </c>
      <c r="AY1193" s="14" t="s">
        <v>145</v>
      </c>
      <c r="BE1193" s="140">
        <f t="shared" si="513"/>
        <v>0</v>
      </c>
      <c r="BF1193" s="140">
        <f t="shared" si="514"/>
        <v>0</v>
      </c>
      <c r="BG1193" s="140">
        <f t="shared" si="515"/>
        <v>0</v>
      </c>
      <c r="BH1193" s="140">
        <f t="shared" si="516"/>
        <v>0</v>
      </c>
      <c r="BI1193" s="140">
        <f t="shared" si="517"/>
        <v>0</v>
      </c>
      <c r="BJ1193" s="14" t="s">
        <v>84</v>
      </c>
      <c r="BK1193" s="140">
        <f t="shared" si="518"/>
        <v>0</v>
      </c>
      <c r="BL1193" s="14" t="s">
        <v>187</v>
      </c>
      <c r="BM1193" s="139" t="s">
        <v>209</v>
      </c>
    </row>
    <row r="1194" spans="2:65" s="1" customFormat="1" ht="16.5" customHeight="1">
      <c r="B1194" s="127"/>
      <c r="C1194" s="128"/>
      <c r="D1194" s="128" t="s">
        <v>147</v>
      </c>
      <c r="E1194" s="129"/>
      <c r="F1194" s="130" t="s">
        <v>1156</v>
      </c>
      <c r="G1194" s="131" t="s">
        <v>343</v>
      </c>
      <c r="H1194" s="132">
        <v>8</v>
      </c>
      <c r="I1194" s="133"/>
      <c r="J1194" s="133"/>
      <c r="K1194" s="133">
        <f t="shared" si="506"/>
        <v>0</v>
      </c>
      <c r="L1194" s="130" t="s">
        <v>1</v>
      </c>
      <c r="M1194" s="26"/>
      <c r="N1194" s="134" t="s">
        <v>1</v>
      </c>
      <c r="O1194" s="135" t="s">
        <v>39</v>
      </c>
      <c r="P1194" s="136">
        <f t="shared" si="507"/>
        <v>0</v>
      </c>
      <c r="Q1194" s="136">
        <f t="shared" si="508"/>
        <v>0</v>
      </c>
      <c r="R1194" s="136">
        <f t="shared" si="509"/>
        <v>0</v>
      </c>
      <c r="S1194" s="137">
        <v>0</v>
      </c>
      <c r="T1194" s="137">
        <f t="shared" si="510"/>
        <v>0</v>
      </c>
      <c r="U1194" s="137">
        <v>0</v>
      </c>
      <c r="V1194" s="137">
        <f t="shared" si="511"/>
        <v>0</v>
      </c>
      <c r="W1194" s="137">
        <v>0</v>
      </c>
      <c r="X1194" s="137">
        <f t="shared" si="512"/>
        <v>0</v>
      </c>
      <c r="Y1194" s="138" t="s">
        <v>1</v>
      </c>
      <c r="AR1194" s="139" t="s">
        <v>187</v>
      </c>
      <c r="AT1194" s="139" t="s">
        <v>147</v>
      </c>
      <c r="AU1194" s="139" t="s">
        <v>84</v>
      </c>
      <c r="AY1194" s="14" t="s">
        <v>145</v>
      </c>
      <c r="BE1194" s="140">
        <f t="shared" si="513"/>
        <v>0</v>
      </c>
      <c r="BF1194" s="140">
        <f t="shared" si="514"/>
        <v>0</v>
      </c>
      <c r="BG1194" s="140">
        <f t="shared" si="515"/>
        <v>0</v>
      </c>
      <c r="BH1194" s="140">
        <f t="shared" si="516"/>
        <v>0</v>
      </c>
      <c r="BI1194" s="140">
        <f t="shared" si="517"/>
        <v>0</v>
      </c>
      <c r="BJ1194" s="14" t="s">
        <v>84</v>
      </c>
      <c r="BK1194" s="140">
        <f t="shared" si="518"/>
        <v>0</v>
      </c>
      <c r="BL1194" s="14" t="s">
        <v>187</v>
      </c>
      <c r="BM1194" s="139" t="s">
        <v>209</v>
      </c>
    </row>
    <row r="1195" spans="2:65" s="1" customFormat="1" ht="16.5" customHeight="1">
      <c r="B1195" s="127"/>
      <c r="C1195" s="128"/>
      <c r="D1195" s="128" t="s">
        <v>147</v>
      </c>
      <c r="E1195" s="129"/>
      <c r="F1195" s="130" t="s">
        <v>1157</v>
      </c>
      <c r="G1195" s="131" t="s">
        <v>343</v>
      </c>
      <c r="H1195" s="132">
        <v>76</v>
      </c>
      <c r="I1195" s="133"/>
      <c r="J1195" s="133"/>
      <c r="K1195" s="133">
        <f t="shared" si="506"/>
        <v>0</v>
      </c>
      <c r="L1195" s="130" t="s">
        <v>1</v>
      </c>
      <c r="M1195" s="26"/>
      <c r="N1195" s="134" t="s">
        <v>1</v>
      </c>
      <c r="O1195" s="135" t="s">
        <v>39</v>
      </c>
      <c r="P1195" s="136">
        <f t="shared" si="507"/>
        <v>0</v>
      </c>
      <c r="Q1195" s="136">
        <f t="shared" si="508"/>
        <v>0</v>
      </c>
      <c r="R1195" s="136">
        <f t="shared" si="509"/>
        <v>0</v>
      </c>
      <c r="S1195" s="137">
        <v>0</v>
      </c>
      <c r="T1195" s="137">
        <f t="shared" si="510"/>
        <v>0</v>
      </c>
      <c r="U1195" s="137">
        <v>0</v>
      </c>
      <c r="V1195" s="137">
        <f t="shared" si="511"/>
        <v>0</v>
      </c>
      <c r="W1195" s="137">
        <v>0</v>
      </c>
      <c r="X1195" s="137">
        <f t="shared" si="512"/>
        <v>0</v>
      </c>
      <c r="Y1195" s="138" t="s">
        <v>1</v>
      </c>
      <c r="AR1195" s="139" t="s">
        <v>187</v>
      </c>
      <c r="AT1195" s="139" t="s">
        <v>147</v>
      </c>
      <c r="AU1195" s="139" t="s">
        <v>84</v>
      </c>
      <c r="AY1195" s="14" t="s">
        <v>145</v>
      </c>
      <c r="BE1195" s="140">
        <f t="shared" si="513"/>
        <v>0</v>
      </c>
      <c r="BF1195" s="140">
        <f t="shared" si="514"/>
        <v>0</v>
      </c>
      <c r="BG1195" s="140">
        <f t="shared" si="515"/>
        <v>0</v>
      </c>
      <c r="BH1195" s="140">
        <f t="shared" si="516"/>
        <v>0</v>
      </c>
      <c r="BI1195" s="140">
        <f t="shared" si="517"/>
        <v>0</v>
      </c>
      <c r="BJ1195" s="14" t="s">
        <v>84</v>
      </c>
      <c r="BK1195" s="140">
        <f t="shared" si="518"/>
        <v>0</v>
      </c>
      <c r="BL1195" s="14" t="s">
        <v>187</v>
      </c>
      <c r="BM1195" s="139" t="s">
        <v>209</v>
      </c>
    </row>
    <row r="1196" spans="2:65" s="1" customFormat="1" ht="16.5" customHeight="1">
      <c r="B1196" s="127"/>
      <c r="C1196" s="128"/>
      <c r="D1196" s="128" t="s">
        <v>147</v>
      </c>
      <c r="E1196" s="129"/>
      <c r="F1196" s="130" t="s">
        <v>1158</v>
      </c>
      <c r="G1196" s="131" t="s">
        <v>343</v>
      </c>
      <c r="H1196" s="132">
        <v>34</v>
      </c>
      <c r="I1196" s="133"/>
      <c r="J1196" s="133"/>
      <c r="K1196" s="133">
        <f t="shared" si="506"/>
        <v>0</v>
      </c>
      <c r="L1196" s="130" t="s">
        <v>1</v>
      </c>
      <c r="M1196" s="26"/>
      <c r="N1196" s="134" t="s">
        <v>1</v>
      </c>
      <c r="O1196" s="135" t="s">
        <v>39</v>
      </c>
      <c r="P1196" s="136">
        <f t="shared" si="507"/>
        <v>0</v>
      </c>
      <c r="Q1196" s="136">
        <f t="shared" si="508"/>
        <v>0</v>
      </c>
      <c r="R1196" s="136">
        <f t="shared" si="509"/>
        <v>0</v>
      </c>
      <c r="S1196" s="137">
        <v>0</v>
      </c>
      <c r="T1196" s="137">
        <f t="shared" si="510"/>
        <v>0</v>
      </c>
      <c r="U1196" s="137">
        <v>0</v>
      </c>
      <c r="V1196" s="137">
        <f t="shared" si="511"/>
        <v>0</v>
      </c>
      <c r="W1196" s="137">
        <v>0</v>
      </c>
      <c r="X1196" s="137">
        <f t="shared" si="512"/>
        <v>0</v>
      </c>
      <c r="Y1196" s="138" t="s">
        <v>1</v>
      </c>
      <c r="AR1196" s="139" t="s">
        <v>187</v>
      </c>
      <c r="AT1196" s="139" t="s">
        <v>147</v>
      </c>
      <c r="AU1196" s="139" t="s">
        <v>84</v>
      </c>
      <c r="AY1196" s="14" t="s">
        <v>145</v>
      </c>
      <c r="BE1196" s="140">
        <f t="shared" si="513"/>
        <v>0</v>
      </c>
      <c r="BF1196" s="140">
        <f t="shared" si="514"/>
        <v>0</v>
      </c>
      <c r="BG1196" s="140">
        <f t="shared" si="515"/>
        <v>0</v>
      </c>
      <c r="BH1196" s="140">
        <f t="shared" si="516"/>
        <v>0</v>
      </c>
      <c r="BI1196" s="140">
        <f t="shared" si="517"/>
        <v>0</v>
      </c>
      <c r="BJ1196" s="14" t="s">
        <v>84</v>
      </c>
      <c r="BK1196" s="140">
        <f t="shared" si="518"/>
        <v>0</v>
      </c>
      <c r="BL1196" s="14" t="s">
        <v>187</v>
      </c>
      <c r="BM1196" s="139" t="s">
        <v>209</v>
      </c>
    </row>
    <row r="1197" spans="2:65" s="1" customFormat="1" ht="16.5" customHeight="1">
      <c r="B1197" s="127"/>
      <c r="C1197" s="128"/>
      <c r="D1197" s="128" t="s">
        <v>147</v>
      </c>
      <c r="E1197" s="129"/>
      <c r="F1197" s="130" t="s">
        <v>1159</v>
      </c>
      <c r="G1197" s="131" t="s">
        <v>458</v>
      </c>
      <c r="H1197" s="132">
        <v>30</v>
      </c>
      <c r="I1197" s="133"/>
      <c r="J1197" s="133"/>
      <c r="K1197" s="133">
        <f t="shared" si="506"/>
        <v>0</v>
      </c>
      <c r="L1197" s="130" t="s">
        <v>1</v>
      </c>
      <c r="M1197" s="26"/>
      <c r="N1197" s="134" t="s">
        <v>1</v>
      </c>
      <c r="O1197" s="135" t="s">
        <v>39</v>
      </c>
      <c r="P1197" s="136">
        <f t="shared" si="507"/>
        <v>0</v>
      </c>
      <c r="Q1197" s="136">
        <f t="shared" si="508"/>
        <v>0</v>
      </c>
      <c r="R1197" s="136">
        <f t="shared" si="509"/>
        <v>0</v>
      </c>
      <c r="S1197" s="137">
        <v>0</v>
      </c>
      <c r="T1197" s="137">
        <f t="shared" si="510"/>
        <v>0</v>
      </c>
      <c r="U1197" s="137">
        <v>0</v>
      </c>
      <c r="V1197" s="137">
        <f t="shared" si="511"/>
        <v>0</v>
      </c>
      <c r="W1197" s="137">
        <v>0</v>
      </c>
      <c r="X1197" s="137">
        <f t="shared" si="512"/>
        <v>0</v>
      </c>
      <c r="Y1197" s="138" t="s">
        <v>1</v>
      </c>
      <c r="AR1197" s="139" t="s">
        <v>187</v>
      </c>
      <c r="AT1197" s="139" t="s">
        <v>147</v>
      </c>
      <c r="AU1197" s="139" t="s">
        <v>84</v>
      </c>
      <c r="AY1197" s="14" t="s">
        <v>145</v>
      </c>
      <c r="BE1197" s="140">
        <f t="shared" si="513"/>
        <v>0</v>
      </c>
      <c r="BF1197" s="140">
        <f t="shared" si="514"/>
        <v>0</v>
      </c>
      <c r="BG1197" s="140">
        <f t="shared" si="515"/>
        <v>0</v>
      </c>
      <c r="BH1197" s="140">
        <f t="shared" si="516"/>
        <v>0</v>
      </c>
      <c r="BI1197" s="140">
        <f t="shared" si="517"/>
        <v>0</v>
      </c>
      <c r="BJ1197" s="14" t="s">
        <v>84</v>
      </c>
      <c r="BK1197" s="140">
        <f t="shared" si="518"/>
        <v>0</v>
      </c>
      <c r="BL1197" s="14" t="s">
        <v>187</v>
      </c>
      <c r="BM1197" s="139" t="s">
        <v>209</v>
      </c>
    </row>
    <row r="1198" spans="2:65" s="1" customFormat="1" ht="16.5" customHeight="1">
      <c r="B1198" s="127"/>
      <c r="C1198" s="128"/>
      <c r="D1198" s="128" t="s">
        <v>147</v>
      </c>
      <c r="E1198" s="129"/>
      <c r="F1198" s="130" t="s">
        <v>1160</v>
      </c>
      <c r="G1198" s="131" t="s">
        <v>343</v>
      </c>
      <c r="H1198" s="132">
        <v>114</v>
      </c>
      <c r="I1198" s="133"/>
      <c r="J1198" s="133"/>
      <c r="K1198" s="133">
        <f t="shared" si="506"/>
        <v>0</v>
      </c>
      <c r="L1198" s="130" t="s">
        <v>1</v>
      </c>
      <c r="M1198" s="26"/>
      <c r="N1198" s="134" t="s">
        <v>1</v>
      </c>
      <c r="O1198" s="135" t="s">
        <v>39</v>
      </c>
      <c r="P1198" s="136">
        <f t="shared" si="507"/>
        <v>0</v>
      </c>
      <c r="Q1198" s="136">
        <f t="shared" si="508"/>
        <v>0</v>
      </c>
      <c r="R1198" s="136">
        <f t="shared" si="509"/>
        <v>0</v>
      </c>
      <c r="S1198" s="137">
        <v>0</v>
      </c>
      <c r="T1198" s="137">
        <f t="shared" si="510"/>
        <v>0</v>
      </c>
      <c r="U1198" s="137">
        <v>0</v>
      </c>
      <c r="V1198" s="137">
        <f t="shared" si="511"/>
        <v>0</v>
      </c>
      <c r="W1198" s="137">
        <v>0</v>
      </c>
      <c r="X1198" s="137">
        <f t="shared" si="512"/>
        <v>0</v>
      </c>
      <c r="Y1198" s="138" t="s">
        <v>1</v>
      </c>
      <c r="AR1198" s="139" t="s">
        <v>187</v>
      </c>
      <c r="AT1198" s="139" t="s">
        <v>147</v>
      </c>
      <c r="AU1198" s="139" t="s">
        <v>84</v>
      </c>
      <c r="AY1198" s="14" t="s">
        <v>145</v>
      </c>
      <c r="BE1198" s="140">
        <f t="shared" si="513"/>
        <v>0</v>
      </c>
      <c r="BF1198" s="140">
        <f t="shared" si="514"/>
        <v>0</v>
      </c>
      <c r="BG1198" s="140">
        <f t="shared" si="515"/>
        <v>0</v>
      </c>
      <c r="BH1198" s="140">
        <f t="shared" si="516"/>
        <v>0</v>
      </c>
      <c r="BI1198" s="140">
        <f t="shared" si="517"/>
        <v>0</v>
      </c>
      <c r="BJ1198" s="14" t="s">
        <v>84</v>
      </c>
      <c r="BK1198" s="140">
        <f t="shared" si="518"/>
        <v>0</v>
      </c>
      <c r="BL1198" s="14" t="s">
        <v>187</v>
      </c>
      <c r="BM1198" s="139" t="s">
        <v>209</v>
      </c>
    </row>
    <row r="1199" spans="2:65" s="1" customFormat="1" ht="16.5" customHeight="1">
      <c r="B1199" s="127"/>
      <c r="C1199" s="128"/>
      <c r="D1199" s="128" t="s">
        <v>147</v>
      </c>
      <c r="E1199" s="129"/>
      <c r="F1199" s="130" t="s">
        <v>1161</v>
      </c>
      <c r="G1199" s="131" t="s">
        <v>458</v>
      </c>
      <c r="H1199" s="132">
        <v>20</v>
      </c>
      <c r="I1199" s="133"/>
      <c r="J1199" s="133"/>
      <c r="K1199" s="133">
        <f t="shared" si="506"/>
        <v>0</v>
      </c>
      <c r="L1199" s="130" t="s">
        <v>1</v>
      </c>
      <c r="M1199" s="26"/>
      <c r="N1199" s="134" t="s">
        <v>1</v>
      </c>
      <c r="O1199" s="135" t="s">
        <v>39</v>
      </c>
      <c r="P1199" s="136">
        <f t="shared" si="507"/>
        <v>0</v>
      </c>
      <c r="Q1199" s="136">
        <f t="shared" si="508"/>
        <v>0</v>
      </c>
      <c r="R1199" s="136">
        <f t="shared" si="509"/>
        <v>0</v>
      </c>
      <c r="S1199" s="137">
        <v>0</v>
      </c>
      <c r="T1199" s="137">
        <f t="shared" si="510"/>
        <v>0</v>
      </c>
      <c r="U1199" s="137">
        <v>0</v>
      </c>
      <c r="V1199" s="137">
        <f t="shared" si="511"/>
        <v>0</v>
      </c>
      <c r="W1199" s="137">
        <v>0</v>
      </c>
      <c r="X1199" s="137">
        <f t="shared" si="512"/>
        <v>0</v>
      </c>
      <c r="Y1199" s="138" t="s">
        <v>1</v>
      </c>
      <c r="AR1199" s="139" t="s">
        <v>187</v>
      </c>
      <c r="AT1199" s="139" t="s">
        <v>147</v>
      </c>
      <c r="AU1199" s="139" t="s">
        <v>84</v>
      </c>
      <c r="AY1199" s="14" t="s">
        <v>145</v>
      </c>
      <c r="BE1199" s="140">
        <f t="shared" si="513"/>
        <v>0</v>
      </c>
      <c r="BF1199" s="140">
        <f t="shared" si="514"/>
        <v>0</v>
      </c>
      <c r="BG1199" s="140">
        <f t="shared" si="515"/>
        <v>0</v>
      </c>
      <c r="BH1199" s="140">
        <f t="shared" si="516"/>
        <v>0</v>
      </c>
      <c r="BI1199" s="140">
        <f t="shared" si="517"/>
        <v>0</v>
      </c>
      <c r="BJ1199" s="14" t="s">
        <v>84</v>
      </c>
      <c r="BK1199" s="140">
        <f t="shared" si="518"/>
        <v>0</v>
      </c>
      <c r="BL1199" s="14" t="s">
        <v>187</v>
      </c>
      <c r="BM1199" s="139" t="s">
        <v>209</v>
      </c>
    </row>
    <row r="1200" spans="2:65" s="1" customFormat="1" ht="16.5" customHeight="1">
      <c r="B1200" s="127"/>
      <c r="C1200" s="128"/>
      <c r="D1200" s="128" t="s">
        <v>147</v>
      </c>
      <c r="E1200" s="129"/>
      <c r="F1200" s="130" t="s">
        <v>1162</v>
      </c>
      <c r="G1200" s="131" t="s">
        <v>391</v>
      </c>
      <c r="H1200" s="132">
        <v>16</v>
      </c>
      <c r="I1200" s="133"/>
      <c r="J1200" s="133"/>
      <c r="K1200" s="133">
        <f t="shared" si="506"/>
        <v>0</v>
      </c>
      <c r="L1200" s="130" t="s">
        <v>1</v>
      </c>
      <c r="M1200" s="26"/>
      <c r="N1200" s="134" t="s">
        <v>1</v>
      </c>
      <c r="O1200" s="135" t="s">
        <v>39</v>
      </c>
      <c r="P1200" s="136">
        <f t="shared" si="507"/>
        <v>0</v>
      </c>
      <c r="Q1200" s="136">
        <f t="shared" si="508"/>
        <v>0</v>
      </c>
      <c r="R1200" s="136">
        <f t="shared" si="509"/>
        <v>0</v>
      </c>
      <c r="S1200" s="137">
        <v>0</v>
      </c>
      <c r="T1200" s="137">
        <f t="shared" si="510"/>
        <v>0</v>
      </c>
      <c r="U1200" s="137">
        <v>0</v>
      </c>
      <c r="V1200" s="137">
        <f t="shared" si="511"/>
        <v>0</v>
      </c>
      <c r="W1200" s="137">
        <v>0</v>
      </c>
      <c r="X1200" s="137">
        <f t="shared" si="512"/>
        <v>0</v>
      </c>
      <c r="Y1200" s="138" t="s">
        <v>1</v>
      </c>
      <c r="AR1200" s="139" t="s">
        <v>187</v>
      </c>
      <c r="AT1200" s="139" t="s">
        <v>147</v>
      </c>
      <c r="AU1200" s="139" t="s">
        <v>84</v>
      </c>
      <c r="AY1200" s="14" t="s">
        <v>145</v>
      </c>
      <c r="BE1200" s="140">
        <f t="shared" si="513"/>
        <v>0</v>
      </c>
      <c r="BF1200" s="140">
        <f t="shared" si="514"/>
        <v>0</v>
      </c>
      <c r="BG1200" s="140">
        <f t="shared" si="515"/>
        <v>0</v>
      </c>
      <c r="BH1200" s="140">
        <f t="shared" si="516"/>
        <v>0</v>
      </c>
      <c r="BI1200" s="140">
        <f t="shared" si="517"/>
        <v>0</v>
      </c>
      <c r="BJ1200" s="14" t="s">
        <v>84</v>
      </c>
      <c r="BK1200" s="140">
        <f t="shared" si="518"/>
        <v>0</v>
      </c>
      <c r="BL1200" s="14" t="s">
        <v>187</v>
      </c>
      <c r="BM1200" s="139" t="s">
        <v>209</v>
      </c>
    </row>
    <row r="1201" spans="2:65" s="1" customFormat="1" ht="16.5" customHeight="1">
      <c r="B1201" s="127"/>
      <c r="C1201" s="128"/>
      <c r="D1201" s="128" t="s">
        <v>147</v>
      </c>
      <c r="E1201" s="129"/>
      <c r="F1201" s="130" t="s">
        <v>1163</v>
      </c>
      <c r="G1201" s="131" t="s">
        <v>343</v>
      </c>
      <c r="H1201" s="132">
        <v>60</v>
      </c>
      <c r="I1201" s="133"/>
      <c r="J1201" s="133"/>
      <c r="K1201" s="133">
        <f t="shared" si="506"/>
        <v>0</v>
      </c>
      <c r="L1201" s="130" t="s">
        <v>1</v>
      </c>
      <c r="M1201" s="26"/>
      <c r="N1201" s="134" t="s">
        <v>1</v>
      </c>
      <c r="O1201" s="135" t="s">
        <v>39</v>
      </c>
      <c r="P1201" s="136">
        <f t="shared" si="507"/>
        <v>0</v>
      </c>
      <c r="Q1201" s="136">
        <f t="shared" si="508"/>
        <v>0</v>
      </c>
      <c r="R1201" s="136">
        <f t="shared" si="509"/>
        <v>0</v>
      </c>
      <c r="S1201" s="137">
        <v>0</v>
      </c>
      <c r="T1201" s="137">
        <f t="shared" si="510"/>
        <v>0</v>
      </c>
      <c r="U1201" s="137">
        <v>0</v>
      </c>
      <c r="V1201" s="137">
        <f t="shared" si="511"/>
        <v>0</v>
      </c>
      <c r="W1201" s="137">
        <v>0</v>
      </c>
      <c r="X1201" s="137">
        <f t="shared" si="512"/>
        <v>0</v>
      </c>
      <c r="Y1201" s="138" t="s">
        <v>1</v>
      </c>
      <c r="AR1201" s="139" t="s">
        <v>187</v>
      </c>
      <c r="AT1201" s="139" t="s">
        <v>147</v>
      </c>
      <c r="AU1201" s="139" t="s">
        <v>84</v>
      </c>
      <c r="AY1201" s="14" t="s">
        <v>145</v>
      </c>
      <c r="BE1201" s="140">
        <f t="shared" si="513"/>
        <v>0</v>
      </c>
      <c r="BF1201" s="140">
        <f t="shared" si="514"/>
        <v>0</v>
      </c>
      <c r="BG1201" s="140">
        <f t="shared" si="515"/>
        <v>0</v>
      </c>
      <c r="BH1201" s="140">
        <f t="shared" si="516"/>
        <v>0</v>
      </c>
      <c r="BI1201" s="140">
        <f t="shared" si="517"/>
        <v>0</v>
      </c>
      <c r="BJ1201" s="14" t="s">
        <v>84</v>
      </c>
      <c r="BK1201" s="140">
        <f t="shared" si="518"/>
        <v>0</v>
      </c>
      <c r="BL1201" s="14" t="s">
        <v>187</v>
      </c>
      <c r="BM1201" s="139" t="s">
        <v>209</v>
      </c>
    </row>
    <row r="1202" spans="2:65" s="1" customFormat="1" ht="24">
      <c r="B1202" s="127"/>
      <c r="C1202" s="128"/>
      <c r="D1202" s="128" t="s">
        <v>147</v>
      </c>
      <c r="E1202" s="129"/>
      <c r="F1202" s="130" t="s">
        <v>1164</v>
      </c>
      <c r="G1202" s="131" t="s">
        <v>1133</v>
      </c>
      <c r="H1202" s="132">
        <v>1</v>
      </c>
      <c r="I1202" s="133"/>
      <c r="J1202" s="133"/>
      <c r="K1202" s="133">
        <f t="shared" si="506"/>
        <v>0</v>
      </c>
      <c r="L1202" s="130" t="s">
        <v>1</v>
      </c>
      <c r="M1202" s="26"/>
      <c r="N1202" s="134" t="s">
        <v>1</v>
      </c>
      <c r="O1202" s="135" t="s">
        <v>39</v>
      </c>
      <c r="P1202" s="136">
        <f t="shared" si="507"/>
        <v>0</v>
      </c>
      <c r="Q1202" s="136">
        <f t="shared" si="508"/>
        <v>0</v>
      </c>
      <c r="R1202" s="136">
        <f t="shared" si="509"/>
        <v>0</v>
      </c>
      <c r="S1202" s="137">
        <v>0</v>
      </c>
      <c r="T1202" s="137">
        <f t="shared" si="510"/>
        <v>0</v>
      </c>
      <c r="U1202" s="137">
        <v>0</v>
      </c>
      <c r="V1202" s="137">
        <f t="shared" si="511"/>
        <v>0</v>
      </c>
      <c r="W1202" s="137">
        <v>0</v>
      </c>
      <c r="X1202" s="137">
        <f t="shared" si="512"/>
        <v>0</v>
      </c>
      <c r="Y1202" s="138" t="s">
        <v>1</v>
      </c>
      <c r="AR1202" s="139" t="s">
        <v>187</v>
      </c>
      <c r="AT1202" s="139" t="s">
        <v>147</v>
      </c>
      <c r="AU1202" s="139" t="s">
        <v>84</v>
      </c>
      <c r="AY1202" s="14" t="s">
        <v>145</v>
      </c>
      <c r="BE1202" s="140">
        <f t="shared" si="513"/>
        <v>0</v>
      </c>
      <c r="BF1202" s="140">
        <f t="shared" si="514"/>
        <v>0</v>
      </c>
      <c r="BG1202" s="140">
        <f t="shared" si="515"/>
        <v>0</v>
      </c>
      <c r="BH1202" s="140">
        <f t="shared" si="516"/>
        <v>0</v>
      </c>
      <c r="BI1202" s="140">
        <f t="shared" si="517"/>
        <v>0</v>
      </c>
      <c r="BJ1202" s="14" t="s">
        <v>84</v>
      </c>
      <c r="BK1202" s="140">
        <f t="shared" si="518"/>
        <v>0</v>
      </c>
      <c r="BL1202" s="14" t="s">
        <v>187</v>
      </c>
      <c r="BM1202" s="139" t="s">
        <v>209</v>
      </c>
    </row>
    <row r="1203" spans="2:65" s="1" customFormat="1" ht="24">
      <c r="B1203" s="127"/>
      <c r="C1203" s="151"/>
      <c r="D1203" s="151"/>
      <c r="E1203" s="152"/>
      <c r="F1203" s="153" t="s">
        <v>1165</v>
      </c>
      <c r="G1203" s="154"/>
      <c r="H1203" s="155"/>
      <c r="I1203" s="156"/>
      <c r="J1203" s="156"/>
      <c r="K1203" s="156"/>
      <c r="L1203" s="153"/>
      <c r="M1203" s="26"/>
      <c r="N1203" s="134" t="s">
        <v>1</v>
      </c>
      <c r="O1203" s="135" t="s">
        <v>39</v>
      </c>
      <c r="P1203" s="136">
        <f t="shared" si="507"/>
        <v>0</v>
      </c>
      <c r="Q1203" s="136">
        <f t="shared" si="508"/>
        <v>0</v>
      </c>
      <c r="R1203" s="136">
        <f t="shared" si="509"/>
        <v>0</v>
      </c>
      <c r="S1203" s="137">
        <v>0</v>
      </c>
      <c r="T1203" s="137">
        <f t="shared" si="510"/>
        <v>0</v>
      </c>
      <c r="U1203" s="137">
        <v>0</v>
      </c>
      <c r="V1203" s="137">
        <f t="shared" si="511"/>
        <v>0</v>
      </c>
      <c r="W1203" s="137">
        <v>0</v>
      </c>
      <c r="X1203" s="137">
        <f t="shared" si="512"/>
        <v>0</v>
      </c>
      <c r="Y1203" s="138" t="s">
        <v>1</v>
      </c>
      <c r="AR1203" s="139" t="s">
        <v>149</v>
      </c>
      <c r="AT1203" s="139" t="s">
        <v>147</v>
      </c>
      <c r="AU1203" s="139" t="s">
        <v>84</v>
      </c>
      <c r="AY1203" s="14" t="s">
        <v>145</v>
      </c>
      <c r="BE1203" s="140">
        <f t="shared" si="513"/>
        <v>0</v>
      </c>
      <c r="BF1203" s="140">
        <f t="shared" si="514"/>
        <v>0</v>
      </c>
      <c r="BG1203" s="140">
        <f t="shared" si="515"/>
        <v>0</v>
      </c>
      <c r="BH1203" s="140">
        <f t="shared" si="516"/>
        <v>0</v>
      </c>
      <c r="BI1203" s="140">
        <f t="shared" si="517"/>
        <v>0</v>
      </c>
      <c r="BJ1203" s="14" t="s">
        <v>84</v>
      </c>
      <c r="BK1203" s="140">
        <f t="shared" si="518"/>
        <v>0</v>
      </c>
      <c r="BL1203" s="14" t="s">
        <v>149</v>
      </c>
      <c r="BM1203" s="139" t="s">
        <v>169</v>
      </c>
    </row>
    <row r="1204" spans="2:65" s="1" customFormat="1" ht="16.5" customHeight="1">
      <c r="B1204" s="127"/>
      <c r="C1204" s="128"/>
      <c r="D1204" s="128" t="s">
        <v>147</v>
      </c>
      <c r="E1204" s="129"/>
      <c r="F1204" s="130" t="s">
        <v>1167</v>
      </c>
      <c r="G1204" s="131" t="s">
        <v>244</v>
      </c>
      <c r="H1204" s="132">
        <v>30</v>
      </c>
      <c r="I1204" s="133"/>
      <c r="J1204" s="133"/>
      <c r="K1204" s="133">
        <f aca="true" t="shared" si="519" ref="K1204:K1212">ROUND(P1204*H1204,2)</f>
        <v>0</v>
      </c>
      <c r="L1204" s="130" t="s">
        <v>1</v>
      </c>
      <c r="M1204" s="26"/>
      <c r="N1204" s="134" t="s">
        <v>1</v>
      </c>
      <c r="O1204" s="135" t="s">
        <v>39</v>
      </c>
      <c r="P1204" s="136">
        <f t="shared" si="507"/>
        <v>0</v>
      </c>
      <c r="Q1204" s="136">
        <f t="shared" si="508"/>
        <v>0</v>
      </c>
      <c r="R1204" s="136">
        <f t="shared" si="509"/>
        <v>0</v>
      </c>
      <c r="S1204" s="137">
        <v>0</v>
      </c>
      <c r="T1204" s="137">
        <f t="shared" si="510"/>
        <v>0</v>
      </c>
      <c r="U1204" s="137">
        <v>0</v>
      </c>
      <c r="V1204" s="137">
        <f t="shared" si="511"/>
        <v>0</v>
      </c>
      <c r="W1204" s="137">
        <v>0</v>
      </c>
      <c r="X1204" s="137">
        <f t="shared" si="512"/>
        <v>0</v>
      </c>
      <c r="Y1204" s="138" t="s">
        <v>1</v>
      </c>
      <c r="AR1204" s="139" t="s">
        <v>187</v>
      </c>
      <c r="AT1204" s="139" t="s">
        <v>147</v>
      </c>
      <c r="AU1204" s="139" t="s">
        <v>84</v>
      </c>
      <c r="AY1204" s="14" t="s">
        <v>145</v>
      </c>
      <c r="BE1204" s="140">
        <f t="shared" si="513"/>
        <v>0</v>
      </c>
      <c r="BF1204" s="140">
        <f t="shared" si="514"/>
        <v>0</v>
      </c>
      <c r="BG1204" s="140">
        <f t="shared" si="515"/>
        <v>0</v>
      </c>
      <c r="BH1204" s="140">
        <f t="shared" si="516"/>
        <v>0</v>
      </c>
      <c r="BI1204" s="140">
        <f t="shared" si="517"/>
        <v>0</v>
      </c>
      <c r="BJ1204" s="14" t="s">
        <v>84</v>
      </c>
      <c r="BK1204" s="140">
        <f t="shared" si="518"/>
        <v>0</v>
      </c>
      <c r="BL1204" s="14" t="s">
        <v>187</v>
      </c>
      <c r="BM1204" s="139" t="s">
        <v>209</v>
      </c>
    </row>
    <row r="1205" spans="2:65" s="1" customFormat="1" ht="16.5" customHeight="1">
      <c r="B1205" s="127"/>
      <c r="C1205" s="128"/>
      <c r="D1205" s="128" t="s">
        <v>147</v>
      </c>
      <c r="E1205" s="129"/>
      <c r="F1205" s="130" t="s">
        <v>1168</v>
      </c>
      <c r="G1205" s="131" t="s">
        <v>244</v>
      </c>
      <c r="H1205" s="132">
        <v>30</v>
      </c>
      <c r="I1205" s="133"/>
      <c r="J1205" s="133"/>
      <c r="K1205" s="133">
        <f t="shared" si="519"/>
        <v>0</v>
      </c>
      <c r="L1205" s="130" t="s">
        <v>1</v>
      </c>
      <c r="M1205" s="26"/>
      <c r="N1205" s="134" t="s">
        <v>1</v>
      </c>
      <c r="O1205" s="135" t="s">
        <v>39</v>
      </c>
      <c r="P1205" s="136">
        <f t="shared" si="507"/>
        <v>0</v>
      </c>
      <c r="Q1205" s="136">
        <f t="shared" si="508"/>
        <v>0</v>
      </c>
      <c r="R1205" s="136">
        <f t="shared" si="509"/>
        <v>0</v>
      </c>
      <c r="S1205" s="137">
        <v>0</v>
      </c>
      <c r="T1205" s="137">
        <f t="shared" si="510"/>
        <v>0</v>
      </c>
      <c r="U1205" s="137">
        <v>0</v>
      </c>
      <c r="V1205" s="137">
        <f t="shared" si="511"/>
        <v>0</v>
      </c>
      <c r="W1205" s="137">
        <v>0</v>
      </c>
      <c r="X1205" s="137">
        <f t="shared" si="512"/>
        <v>0</v>
      </c>
      <c r="Y1205" s="138" t="s">
        <v>1</v>
      </c>
      <c r="AR1205" s="139" t="s">
        <v>187</v>
      </c>
      <c r="AT1205" s="139" t="s">
        <v>147</v>
      </c>
      <c r="AU1205" s="139" t="s">
        <v>84</v>
      </c>
      <c r="AY1205" s="14" t="s">
        <v>145</v>
      </c>
      <c r="BE1205" s="140">
        <f t="shared" si="513"/>
        <v>0</v>
      </c>
      <c r="BF1205" s="140">
        <f t="shared" si="514"/>
        <v>0</v>
      </c>
      <c r="BG1205" s="140">
        <f t="shared" si="515"/>
        <v>0</v>
      </c>
      <c r="BH1205" s="140">
        <f t="shared" si="516"/>
        <v>0</v>
      </c>
      <c r="BI1205" s="140">
        <f t="shared" si="517"/>
        <v>0</v>
      </c>
      <c r="BJ1205" s="14" t="s">
        <v>84</v>
      </c>
      <c r="BK1205" s="140">
        <f t="shared" si="518"/>
        <v>0</v>
      </c>
      <c r="BL1205" s="14" t="s">
        <v>187</v>
      </c>
      <c r="BM1205" s="139" t="s">
        <v>209</v>
      </c>
    </row>
    <row r="1206" spans="2:65" s="1" customFormat="1" ht="16.5" customHeight="1">
      <c r="B1206" s="127"/>
      <c r="C1206" s="128"/>
      <c r="D1206" s="128" t="s">
        <v>147</v>
      </c>
      <c r="E1206" s="129"/>
      <c r="F1206" s="130" t="s">
        <v>1169</v>
      </c>
      <c r="G1206" s="131" t="s">
        <v>244</v>
      </c>
      <c r="H1206" s="132">
        <v>30</v>
      </c>
      <c r="I1206" s="133"/>
      <c r="J1206" s="133"/>
      <c r="K1206" s="133">
        <f t="shared" si="519"/>
        <v>0</v>
      </c>
      <c r="L1206" s="130" t="s">
        <v>1</v>
      </c>
      <c r="M1206" s="26"/>
      <c r="N1206" s="134" t="s">
        <v>1</v>
      </c>
      <c r="O1206" s="135" t="s">
        <v>39</v>
      </c>
      <c r="P1206" s="136">
        <f t="shared" si="507"/>
        <v>0</v>
      </c>
      <c r="Q1206" s="136">
        <f t="shared" si="508"/>
        <v>0</v>
      </c>
      <c r="R1206" s="136">
        <f t="shared" si="509"/>
        <v>0</v>
      </c>
      <c r="S1206" s="137">
        <v>0</v>
      </c>
      <c r="T1206" s="137">
        <f t="shared" si="510"/>
        <v>0</v>
      </c>
      <c r="U1206" s="137">
        <v>0</v>
      </c>
      <c r="V1206" s="137">
        <f t="shared" si="511"/>
        <v>0</v>
      </c>
      <c r="W1206" s="137">
        <v>0</v>
      </c>
      <c r="X1206" s="137">
        <f t="shared" si="512"/>
        <v>0</v>
      </c>
      <c r="Y1206" s="138" t="s">
        <v>1</v>
      </c>
      <c r="AR1206" s="139" t="s">
        <v>187</v>
      </c>
      <c r="AT1206" s="139" t="s">
        <v>147</v>
      </c>
      <c r="AU1206" s="139" t="s">
        <v>84</v>
      </c>
      <c r="AY1206" s="14" t="s">
        <v>145</v>
      </c>
      <c r="BE1206" s="140">
        <f t="shared" si="513"/>
        <v>0</v>
      </c>
      <c r="BF1206" s="140">
        <f t="shared" si="514"/>
        <v>0</v>
      </c>
      <c r="BG1206" s="140">
        <f t="shared" si="515"/>
        <v>0</v>
      </c>
      <c r="BH1206" s="140">
        <f t="shared" si="516"/>
        <v>0</v>
      </c>
      <c r="BI1206" s="140">
        <f t="shared" si="517"/>
        <v>0</v>
      </c>
      <c r="BJ1206" s="14" t="s">
        <v>84</v>
      </c>
      <c r="BK1206" s="140">
        <f t="shared" si="518"/>
        <v>0</v>
      </c>
      <c r="BL1206" s="14" t="s">
        <v>187</v>
      </c>
      <c r="BM1206" s="139" t="s">
        <v>209</v>
      </c>
    </row>
    <row r="1207" spans="2:65" s="1" customFormat="1" ht="16.5" customHeight="1">
      <c r="B1207" s="127"/>
      <c r="C1207" s="128"/>
      <c r="D1207" s="128" t="s">
        <v>147</v>
      </c>
      <c r="E1207" s="129"/>
      <c r="F1207" s="130" t="s">
        <v>1170</v>
      </c>
      <c r="G1207" s="131" t="s">
        <v>1002</v>
      </c>
      <c r="H1207" s="132">
        <v>1</v>
      </c>
      <c r="I1207" s="133"/>
      <c r="J1207" s="133"/>
      <c r="K1207" s="133">
        <f t="shared" si="519"/>
        <v>0</v>
      </c>
      <c r="L1207" s="130" t="s">
        <v>1</v>
      </c>
      <c r="M1207" s="26"/>
      <c r="N1207" s="134" t="s">
        <v>1</v>
      </c>
      <c r="O1207" s="135" t="s">
        <v>39</v>
      </c>
      <c r="P1207" s="136">
        <f t="shared" si="507"/>
        <v>0</v>
      </c>
      <c r="Q1207" s="136">
        <f t="shared" si="508"/>
        <v>0</v>
      </c>
      <c r="R1207" s="136">
        <f t="shared" si="509"/>
        <v>0</v>
      </c>
      <c r="S1207" s="137">
        <v>0</v>
      </c>
      <c r="T1207" s="137">
        <f t="shared" si="510"/>
        <v>0</v>
      </c>
      <c r="U1207" s="137">
        <v>0</v>
      </c>
      <c r="V1207" s="137">
        <f t="shared" si="511"/>
        <v>0</v>
      </c>
      <c r="W1207" s="137">
        <v>0</v>
      </c>
      <c r="X1207" s="137">
        <f t="shared" si="512"/>
        <v>0</v>
      </c>
      <c r="Y1207" s="138" t="s">
        <v>1</v>
      </c>
      <c r="AR1207" s="139" t="s">
        <v>187</v>
      </c>
      <c r="AT1207" s="139" t="s">
        <v>147</v>
      </c>
      <c r="AU1207" s="139" t="s">
        <v>84</v>
      </c>
      <c r="AY1207" s="14" t="s">
        <v>145</v>
      </c>
      <c r="BE1207" s="140">
        <f t="shared" si="513"/>
        <v>0</v>
      </c>
      <c r="BF1207" s="140">
        <f t="shared" si="514"/>
        <v>0</v>
      </c>
      <c r="BG1207" s="140">
        <f t="shared" si="515"/>
        <v>0</v>
      </c>
      <c r="BH1207" s="140">
        <f t="shared" si="516"/>
        <v>0</v>
      </c>
      <c r="BI1207" s="140">
        <f t="shared" si="517"/>
        <v>0</v>
      </c>
      <c r="BJ1207" s="14" t="s">
        <v>84</v>
      </c>
      <c r="BK1207" s="140">
        <f t="shared" si="518"/>
        <v>0</v>
      </c>
      <c r="BL1207" s="14" t="s">
        <v>187</v>
      </c>
      <c r="BM1207" s="139" t="s">
        <v>209</v>
      </c>
    </row>
    <row r="1208" spans="2:65" s="1" customFormat="1" ht="16.5" customHeight="1">
      <c r="B1208" s="127"/>
      <c r="C1208" s="128"/>
      <c r="D1208" s="128" t="s">
        <v>147</v>
      </c>
      <c r="E1208" s="129"/>
      <c r="F1208" s="130" t="s">
        <v>1171</v>
      </c>
      <c r="G1208" s="131" t="s">
        <v>1002</v>
      </c>
      <c r="H1208" s="132">
        <v>1</v>
      </c>
      <c r="I1208" s="133"/>
      <c r="J1208" s="133"/>
      <c r="K1208" s="133">
        <f t="shared" si="519"/>
        <v>0</v>
      </c>
      <c r="L1208" s="130" t="s">
        <v>1</v>
      </c>
      <c r="M1208" s="26"/>
      <c r="N1208" s="134" t="s">
        <v>1</v>
      </c>
      <c r="O1208" s="135" t="s">
        <v>39</v>
      </c>
      <c r="P1208" s="136">
        <f t="shared" si="507"/>
        <v>0</v>
      </c>
      <c r="Q1208" s="136">
        <f t="shared" si="508"/>
        <v>0</v>
      </c>
      <c r="R1208" s="136">
        <f t="shared" si="509"/>
        <v>0</v>
      </c>
      <c r="S1208" s="137">
        <v>0</v>
      </c>
      <c r="T1208" s="137">
        <f t="shared" si="510"/>
        <v>0</v>
      </c>
      <c r="U1208" s="137">
        <v>0</v>
      </c>
      <c r="V1208" s="137">
        <f t="shared" si="511"/>
        <v>0</v>
      </c>
      <c r="W1208" s="137">
        <v>0</v>
      </c>
      <c r="X1208" s="137">
        <f t="shared" si="512"/>
        <v>0</v>
      </c>
      <c r="Y1208" s="138" t="s">
        <v>1</v>
      </c>
      <c r="AR1208" s="139" t="s">
        <v>187</v>
      </c>
      <c r="AT1208" s="139" t="s">
        <v>147</v>
      </c>
      <c r="AU1208" s="139" t="s">
        <v>84</v>
      </c>
      <c r="AY1208" s="14" t="s">
        <v>145</v>
      </c>
      <c r="BE1208" s="140">
        <f t="shared" si="513"/>
        <v>0</v>
      </c>
      <c r="BF1208" s="140">
        <f t="shared" si="514"/>
        <v>0</v>
      </c>
      <c r="BG1208" s="140">
        <f t="shared" si="515"/>
        <v>0</v>
      </c>
      <c r="BH1208" s="140">
        <f t="shared" si="516"/>
        <v>0</v>
      </c>
      <c r="BI1208" s="140">
        <f t="shared" si="517"/>
        <v>0</v>
      </c>
      <c r="BJ1208" s="14" t="s">
        <v>84</v>
      </c>
      <c r="BK1208" s="140">
        <f t="shared" si="518"/>
        <v>0</v>
      </c>
      <c r="BL1208" s="14" t="s">
        <v>187</v>
      </c>
      <c r="BM1208" s="139" t="s">
        <v>209</v>
      </c>
    </row>
    <row r="1209" spans="2:65" s="1" customFormat="1" ht="16.5" customHeight="1">
      <c r="B1209" s="127"/>
      <c r="C1209" s="128"/>
      <c r="D1209" s="128" t="s">
        <v>147</v>
      </c>
      <c r="E1209" s="129"/>
      <c r="F1209" s="130" t="s">
        <v>1172</v>
      </c>
      <c r="G1209" s="131" t="s">
        <v>1002</v>
      </c>
      <c r="H1209" s="132">
        <v>1</v>
      </c>
      <c r="I1209" s="133"/>
      <c r="J1209" s="133"/>
      <c r="K1209" s="133">
        <f t="shared" si="519"/>
        <v>0</v>
      </c>
      <c r="L1209" s="130" t="s">
        <v>1</v>
      </c>
      <c r="M1209" s="26"/>
      <c r="N1209" s="134" t="s">
        <v>1</v>
      </c>
      <c r="O1209" s="135" t="s">
        <v>39</v>
      </c>
      <c r="P1209" s="136">
        <f t="shared" si="507"/>
        <v>0</v>
      </c>
      <c r="Q1209" s="136">
        <f t="shared" si="508"/>
        <v>0</v>
      </c>
      <c r="R1209" s="136">
        <f t="shared" si="509"/>
        <v>0</v>
      </c>
      <c r="S1209" s="137">
        <v>0</v>
      </c>
      <c r="T1209" s="137">
        <f t="shared" si="510"/>
        <v>0</v>
      </c>
      <c r="U1209" s="137">
        <v>0</v>
      </c>
      <c r="V1209" s="137">
        <f t="shared" si="511"/>
        <v>0</v>
      </c>
      <c r="W1209" s="137">
        <v>0</v>
      </c>
      <c r="X1209" s="137">
        <f t="shared" si="512"/>
        <v>0</v>
      </c>
      <c r="Y1209" s="138" t="s">
        <v>1</v>
      </c>
      <c r="AR1209" s="139" t="s">
        <v>187</v>
      </c>
      <c r="AT1209" s="139" t="s">
        <v>147</v>
      </c>
      <c r="AU1209" s="139" t="s">
        <v>84</v>
      </c>
      <c r="AY1209" s="14" t="s">
        <v>145</v>
      </c>
      <c r="BE1209" s="140">
        <f t="shared" si="513"/>
        <v>0</v>
      </c>
      <c r="BF1209" s="140">
        <f t="shared" si="514"/>
        <v>0</v>
      </c>
      <c r="BG1209" s="140">
        <f t="shared" si="515"/>
        <v>0</v>
      </c>
      <c r="BH1209" s="140">
        <f t="shared" si="516"/>
        <v>0</v>
      </c>
      <c r="BI1209" s="140">
        <f t="shared" si="517"/>
        <v>0</v>
      </c>
      <c r="BJ1209" s="14" t="s">
        <v>84</v>
      </c>
      <c r="BK1209" s="140">
        <f t="shared" si="518"/>
        <v>0</v>
      </c>
      <c r="BL1209" s="14" t="s">
        <v>187</v>
      </c>
      <c r="BM1209" s="139" t="s">
        <v>209</v>
      </c>
    </row>
    <row r="1210" spans="2:65" s="1" customFormat="1" ht="16.5" customHeight="1">
      <c r="B1210" s="127"/>
      <c r="C1210" s="128"/>
      <c r="D1210" s="128" t="s">
        <v>147</v>
      </c>
      <c r="E1210" s="129"/>
      <c r="F1210" s="130" t="s">
        <v>1173</v>
      </c>
      <c r="G1210" s="131" t="s">
        <v>1002</v>
      </c>
      <c r="H1210" s="132">
        <v>1</v>
      </c>
      <c r="I1210" s="133"/>
      <c r="J1210" s="133"/>
      <c r="K1210" s="133">
        <f t="shared" si="519"/>
        <v>0</v>
      </c>
      <c r="L1210" s="130" t="s">
        <v>1</v>
      </c>
      <c r="M1210" s="26"/>
      <c r="N1210" s="134" t="s">
        <v>1</v>
      </c>
      <c r="O1210" s="135" t="s">
        <v>39</v>
      </c>
      <c r="P1210" s="136">
        <f t="shared" si="507"/>
        <v>0</v>
      </c>
      <c r="Q1210" s="136">
        <f t="shared" si="508"/>
        <v>0</v>
      </c>
      <c r="R1210" s="136">
        <f t="shared" si="509"/>
        <v>0</v>
      </c>
      <c r="S1210" s="137">
        <v>0</v>
      </c>
      <c r="T1210" s="137">
        <f t="shared" si="510"/>
        <v>0</v>
      </c>
      <c r="U1210" s="137">
        <v>0</v>
      </c>
      <c r="V1210" s="137">
        <f t="shared" si="511"/>
        <v>0</v>
      </c>
      <c r="W1210" s="137">
        <v>0</v>
      </c>
      <c r="X1210" s="137">
        <f t="shared" si="512"/>
        <v>0</v>
      </c>
      <c r="Y1210" s="138" t="s">
        <v>1</v>
      </c>
      <c r="AR1210" s="139" t="s">
        <v>187</v>
      </c>
      <c r="AT1210" s="139" t="s">
        <v>147</v>
      </c>
      <c r="AU1210" s="139" t="s">
        <v>84</v>
      </c>
      <c r="AY1210" s="14" t="s">
        <v>145</v>
      </c>
      <c r="BE1210" s="140">
        <f t="shared" si="513"/>
        <v>0</v>
      </c>
      <c r="BF1210" s="140">
        <f t="shared" si="514"/>
        <v>0</v>
      </c>
      <c r="BG1210" s="140">
        <f t="shared" si="515"/>
        <v>0</v>
      </c>
      <c r="BH1210" s="140">
        <f t="shared" si="516"/>
        <v>0</v>
      </c>
      <c r="BI1210" s="140">
        <f t="shared" si="517"/>
        <v>0</v>
      </c>
      <c r="BJ1210" s="14" t="s">
        <v>84</v>
      </c>
      <c r="BK1210" s="140">
        <f t="shared" si="518"/>
        <v>0</v>
      </c>
      <c r="BL1210" s="14" t="s">
        <v>187</v>
      </c>
      <c r="BM1210" s="139" t="s">
        <v>209</v>
      </c>
    </row>
    <row r="1211" spans="2:65" s="1" customFormat="1" ht="16.5" customHeight="1">
      <c r="B1211" s="127"/>
      <c r="C1211" s="128"/>
      <c r="D1211" s="128" t="s">
        <v>147</v>
      </c>
      <c r="E1211" s="129"/>
      <c r="F1211" s="130" t="s">
        <v>1174</v>
      </c>
      <c r="G1211" s="131" t="s">
        <v>1002</v>
      </c>
      <c r="H1211" s="132">
        <v>1</v>
      </c>
      <c r="I1211" s="133"/>
      <c r="J1211" s="133"/>
      <c r="K1211" s="133">
        <f t="shared" si="519"/>
        <v>0</v>
      </c>
      <c r="L1211" s="130" t="s">
        <v>1</v>
      </c>
      <c r="M1211" s="26"/>
      <c r="N1211" s="134" t="s">
        <v>1</v>
      </c>
      <c r="O1211" s="135" t="s">
        <v>39</v>
      </c>
      <c r="P1211" s="136">
        <f t="shared" si="507"/>
        <v>0</v>
      </c>
      <c r="Q1211" s="136">
        <f t="shared" si="508"/>
        <v>0</v>
      </c>
      <c r="R1211" s="136">
        <f t="shared" si="509"/>
        <v>0</v>
      </c>
      <c r="S1211" s="137">
        <v>0</v>
      </c>
      <c r="T1211" s="137">
        <f t="shared" si="510"/>
        <v>0</v>
      </c>
      <c r="U1211" s="137">
        <v>0</v>
      </c>
      <c r="V1211" s="137">
        <f t="shared" si="511"/>
        <v>0</v>
      </c>
      <c r="W1211" s="137">
        <v>0</v>
      </c>
      <c r="X1211" s="137">
        <f t="shared" si="512"/>
        <v>0</v>
      </c>
      <c r="Y1211" s="138" t="s">
        <v>1</v>
      </c>
      <c r="AR1211" s="139" t="s">
        <v>187</v>
      </c>
      <c r="AT1211" s="139" t="s">
        <v>147</v>
      </c>
      <c r="AU1211" s="139" t="s">
        <v>84</v>
      </c>
      <c r="AY1211" s="14" t="s">
        <v>145</v>
      </c>
      <c r="BE1211" s="140">
        <f t="shared" si="513"/>
        <v>0</v>
      </c>
      <c r="BF1211" s="140">
        <f t="shared" si="514"/>
        <v>0</v>
      </c>
      <c r="BG1211" s="140">
        <f t="shared" si="515"/>
        <v>0</v>
      </c>
      <c r="BH1211" s="140">
        <f t="shared" si="516"/>
        <v>0</v>
      </c>
      <c r="BI1211" s="140">
        <f t="shared" si="517"/>
        <v>0</v>
      </c>
      <c r="BJ1211" s="14" t="s">
        <v>84</v>
      </c>
      <c r="BK1211" s="140">
        <f t="shared" si="518"/>
        <v>0</v>
      </c>
      <c r="BL1211" s="14" t="s">
        <v>187</v>
      </c>
      <c r="BM1211" s="139" t="s">
        <v>209</v>
      </c>
    </row>
    <row r="1212" spans="2:65" s="1" customFormat="1" ht="16.5" customHeight="1">
      <c r="B1212" s="127"/>
      <c r="C1212" s="128"/>
      <c r="D1212" s="128" t="s">
        <v>147</v>
      </c>
      <c r="E1212" s="129"/>
      <c r="F1212" s="130" t="s">
        <v>1175</v>
      </c>
      <c r="G1212" s="131" t="s">
        <v>1002</v>
      </c>
      <c r="H1212" s="132">
        <v>1</v>
      </c>
      <c r="I1212" s="133"/>
      <c r="J1212" s="133"/>
      <c r="K1212" s="133">
        <f t="shared" si="519"/>
        <v>0</v>
      </c>
      <c r="L1212" s="130" t="s">
        <v>1</v>
      </c>
      <c r="M1212" s="26"/>
      <c r="N1212" s="134" t="s">
        <v>1</v>
      </c>
      <c r="O1212" s="135" t="s">
        <v>39</v>
      </c>
      <c r="P1212" s="136">
        <f t="shared" si="507"/>
        <v>0</v>
      </c>
      <c r="Q1212" s="136">
        <f t="shared" si="508"/>
        <v>0</v>
      </c>
      <c r="R1212" s="136">
        <f t="shared" si="509"/>
        <v>0</v>
      </c>
      <c r="S1212" s="137">
        <v>0</v>
      </c>
      <c r="T1212" s="137">
        <f t="shared" si="510"/>
        <v>0</v>
      </c>
      <c r="U1212" s="137">
        <v>0</v>
      </c>
      <c r="V1212" s="137">
        <f t="shared" si="511"/>
        <v>0</v>
      </c>
      <c r="W1212" s="137">
        <v>0</v>
      </c>
      <c r="X1212" s="137">
        <f t="shared" si="512"/>
        <v>0</v>
      </c>
      <c r="Y1212" s="138" t="s">
        <v>1</v>
      </c>
      <c r="AR1212" s="139" t="s">
        <v>187</v>
      </c>
      <c r="AT1212" s="139" t="s">
        <v>147</v>
      </c>
      <c r="AU1212" s="139" t="s">
        <v>84</v>
      </c>
      <c r="AY1212" s="14" t="s">
        <v>145</v>
      </c>
      <c r="BE1212" s="140">
        <f t="shared" si="513"/>
        <v>0</v>
      </c>
      <c r="BF1212" s="140">
        <f t="shared" si="514"/>
        <v>0</v>
      </c>
      <c r="BG1212" s="140">
        <f t="shared" si="515"/>
        <v>0</v>
      </c>
      <c r="BH1212" s="140">
        <f t="shared" si="516"/>
        <v>0</v>
      </c>
      <c r="BI1212" s="140">
        <f t="shared" si="517"/>
        <v>0</v>
      </c>
      <c r="BJ1212" s="14" t="s">
        <v>84</v>
      </c>
      <c r="BK1212" s="140">
        <f t="shared" si="518"/>
        <v>0</v>
      </c>
      <c r="BL1212" s="14" t="s">
        <v>187</v>
      </c>
      <c r="BM1212" s="139" t="s">
        <v>209</v>
      </c>
    </row>
    <row r="1213" spans="2:65" s="1" customFormat="1" ht="12">
      <c r="B1213" s="127"/>
      <c r="C1213" s="151"/>
      <c r="D1213" s="151"/>
      <c r="E1213" s="152"/>
      <c r="F1213" s="153" t="s">
        <v>1176</v>
      </c>
      <c r="G1213" s="154"/>
      <c r="H1213" s="155"/>
      <c r="I1213" s="156"/>
      <c r="J1213" s="156"/>
      <c r="K1213" s="156"/>
      <c r="L1213" s="153"/>
      <c r="M1213" s="26"/>
      <c r="N1213" s="134" t="s">
        <v>1</v>
      </c>
      <c r="O1213" s="135" t="s">
        <v>39</v>
      </c>
      <c r="P1213" s="136">
        <f t="shared" si="507"/>
        <v>0</v>
      </c>
      <c r="Q1213" s="136">
        <f t="shared" si="508"/>
        <v>0</v>
      </c>
      <c r="R1213" s="136">
        <f t="shared" si="509"/>
        <v>0</v>
      </c>
      <c r="S1213" s="137">
        <v>0</v>
      </c>
      <c r="T1213" s="137">
        <f t="shared" si="510"/>
        <v>0</v>
      </c>
      <c r="U1213" s="137">
        <v>0</v>
      </c>
      <c r="V1213" s="137">
        <f t="shared" si="511"/>
        <v>0</v>
      </c>
      <c r="W1213" s="137">
        <v>0</v>
      </c>
      <c r="X1213" s="137">
        <f t="shared" si="512"/>
        <v>0</v>
      </c>
      <c r="Y1213" s="138" t="s">
        <v>1</v>
      </c>
      <c r="AR1213" s="139" t="s">
        <v>149</v>
      </c>
      <c r="AT1213" s="139" t="s">
        <v>147</v>
      </c>
      <c r="AU1213" s="139" t="s">
        <v>84</v>
      </c>
      <c r="AY1213" s="14" t="s">
        <v>145</v>
      </c>
      <c r="BE1213" s="140">
        <f t="shared" si="513"/>
        <v>0</v>
      </c>
      <c r="BF1213" s="140">
        <f t="shared" si="514"/>
        <v>0</v>
      </c>
      <c r="BG1213" s="140">
        <f t="shared" si="515"/>
        <v>0</v>
      </c>
      <c r="BH1213" s="140">
        <f t="shared" si="516"/>
        <v>0</v>
      </c>
      <c r="BI1213" s="140">
        <f t="shared" si="517"/>
        <v>0</v>
      </c>
      <c r="BJ1213" s="14" t="s">
        <v>84</v>
      </c>
      <c r="BK1213" s="140">
        <f t="shared" si="518"/>
        <v>0</v>
      </c>
      <c r="BL1213" s="14" t="s">
        <v>149</v>
      </c>
      <c r="BM1213" s="139" t="s">
        <v>169</v>
      </c>
    </row>
    <row r="1214" spans="2:65" s="1" customFormat="1" ht="12">
      <c r="B1214" s="127"/>
      <c r="C1214" s="128"/>
      <c r="D1214" s="128" t="s">
        <v>147</v>
      </c>
      <c r="E1214" s="129"/>
      <c r="F1214" s="130" t="s">
        <v>1177</v>
      </c>
      <c r="G1214" s="131" t="s">
        <v>343</v>
      </c>
      <c r="H1214" s="132">
        <v>2</v>
      </c>
      <c r="I1214" s="133"/>
      <c r="J1214" s="133"/>
      <c r="K1214" s="133">
        <f aca="true" t="shared" si="520" ref="K1214:K1219">ROUND(P1214*H1214,2)</f>
        <v>0</v>
      </c>
      <c r="L1214" s="130" t="s">
        <v>1</v>
      </c>
      <c r="M1214" s="26"/>
      <c r="N1214" s="134" t="s">
        <v>1</v>
      </c>
      <c r="O1214" s="135" t="s">
        <v>39</v>
      </c>
      <c r="P1214" s="136">
        <f t="shared" si="507"/>
        <v>0</v>
      </c>
      <c r="Q1214" s="136">
        <f t="shared" si="508"/>
        <v>0</v>
      </c>
      <c r="R1214" s="136">
        <f t="shared" si="509"/>
        <v>0</v>
      </c>
      <c r="S1214" s="137">
        <v>0</v>
      </c>
      <c r="T1214" s="137">
        <f t="shared" si="510"/>
        <v>0</v>
      </c>
      <c r="U1214" s="137">
        <v>0</v>
      </c>
      <c r="V1214" s="137">
        <f t="shared" si="511"/>
        <v>0</v>
      </c>
      <c r="W1214" s="137">
        <v>0</v>
      </c>
      <c r="X1214" s="137">
        <f t="shared" si="512"/>
        <v>0</v>
      </c>
      <c r="Y1214" s="138" t="s">
        <v>1</v>
      </c>
      <c r="AR1214" s="139" t="s">
        <v>187</v>
      </c>
      <c r="AT1214" s="139" t="s">
        <v>147</v>
      </c>
      <c r="AU1214" s="139" t="s">
        <v>84</v>
      </c>
      <c r="AY1214" s="14" t="s">
        <v>145</v>
      </c>
      <c r="BE1214" s="140">
        <f t="shared" si="513"/>
        <v>0</v>
      </c>
      <c r="BF1214" s="140">
        <f t="shared" si="514"/>
        <v>0</v>
      </c>
      <c r="BG1214" s="140">
        <f t="shared" si="515"/>
        <v>0</v>
      </c>
      <c r="BH1214" s="140">
        <f t="shared" si="516"/>
        <v>0</v>
      </c>
      <c r="BI1214" s="140">
        <f t="shared" si="517"/>
        <v>0</v>
      </c>
      <c r="BJ1214" s="14" t="s">
        <v>84</v>
      </c>
      <c r="BK1214" s="140">
        <f t="shared" si="518"/>
        <v>0</v>
      </c>
      <c r="BL1214" s="14" t="s">
        <v>187</v>
      </c>
      <c r="BM1214" s="139" t="s">
        <v>209</v>
      </c>
    </row>
    <row r="1215" spans="2:65" s="1" customFormat="1" ht="24">
      <c r="B1215" s="127"/>
      <c r="C1215" s="128"/>
      <c r="D1215" s="128" t="s">
        <v>147</v>
      </c>
      <c r="E1215" s="129"/>
      <c r="F1215" s="130" t="s">
        <v>1178</v>
      </c>
      <c r="G1215" s="131" t="s">
        <v>343</v>
      </c>
      <c r="H1215" s="132">
        <v>4</v>
      </c>
      <c r="I1215" s="133"/>
      <c r="J1215" s="133"/>
      <c r="K1215" s="133">
        <f t="shared" si="520"/>
        <v>0</v>
      </c>
      <c r="L1215" s="130" t="s">
        <v>1</v>
      </c>
      <c r="M1215" s="26"/>
      <c r="N1215" s="134" t="s">
        <v>1</v>
      </c>
      <c r="O1215" s="135" t="s">
        <v>39</v>
      </c>
      <c r="P1215" s="136">
        <f t="shared" si="507"/>
        <v>0</v>
      </c>
      <c r="Q1215" s="136">
        <f t="shared" si="508"/>
        <v>0</v>
      </c>
      <c r="R1215" s="136">
        <f t="shared" si="509"/>
        <v>0</v>
      </c>
      <c r="S1215" s="137">
        <v>0</v>
      </c>
      <c r="T1215" s="137">
        <f t="shared" si="510"/>
        <v>0</v>
      </c>
      <c r="U1215" s="137">
        <v>0</v>
      </c>
      <c r="V1215" s="137">
        <f t="shared" si="511"/>
        <v>0</v>
      </c>
      <c r="W1215" s="137">
        <v>0</v>
      </c>
      <c r="X1215" s="137">
        <f t="shared" si="512"/>
        <v>0</v>
      </c>
      <c r="Y1215" s="138" t="s">
        <v>1</v>
      </c>
      <c r="AR1215" s="139" t="s">
        <v>187</v>
      </c>
      <c r="AT1215" s="139" t="s">
        <v>147</v>
      </c>
      <c r="AU1215" s="139" t="s">
        <v>84</v>
      </c>
      <c r="AY1215" s="14" t="s">
        <v>145</v>
      </c>
      <c r="BE1215" s="140">
        <f t="shared" si="513"/>
        <v>0</v>
      </c>
      <c r="BF1215" s="140">
        <f t="shared" si="514"/>
        <v>0</v>
      </c>
      <c r="BG1215" s="140">
        <f t="shared" si="515"/>
        <v>0</v>
      </c>
      <c r="BH1215" s="140">
        <f t="shared" si="516"/>
        <v>0</v>
      </c>
      <c r="BI1215" s="140">
        <f t="shared" si="517"/>
        <v>0</v>
      </c>
      <c r="BJ1215" s="14" t="s">
        <v>84</v>
      </c>
      <c r="BK1215" s="140">
        <f t="shared" si="518"/>
        <v>0</v>
      </c>
      <c r="BL1215" s="14" t="s">
        <v>187</v>
      </c>
      <c r="BM1215" s="139" t="s">
        <v>209</v>
      </c>
    </row>
    <row r="1216" spans="2:65" s="1" customFormat="1" ht="24">
      <c r="B1216" s="127"/>
      <c r="C1216" s="128"/>
      <c r="D1216" s="128" t="s">
        <v>147</v>
      </c>
      <c r="E1216" s="129"/>
      <c r="F1216" s="130" t="s">
        <v>1537</v>
      </c>
      <c r="G1216" s="131" t="s">
        <v>343</v>
      </c>
      <c r="H1216" s="132">
        <v>2</v>
      </c>
      <c r="I1216" s="133"/>
      <c r="J1216" s="133"/>
      <c r="K1216" s="133">
        <f aca="true" t="shared" si="521" ref="K1216">ROUND(P1216*H1216,2)</f>
        <v>0</v>
      </c>
      <c r="L1216" s="130" t="s">
        <v>1</v>
      </c>
      <c r="M1216" s="26"/>
      <c r="N1216" s="134" t="s">
        <v>1</v>
      </c>
      <c r="O1216" s="135" t="s">
        <v>39</v>
      </c>
      <c r="P1216" s="136">
        <f aca="true" t="shared" si="522" ref="P1216">I1216+J1216</f>
        <v>0</v>
      </c>
      <c r="Q1216" s="136">
        <f aca="true" t="shared" si="523" ref="Q1216">ROUND(I1216*H1216,2)</f>
        <v>0</v>
      </c>
      <c r="R1216" s="136">
        <f aca="true" t="shared" si="524" ref="R1216">ROUND(J1216*H1216,2)</f>
        <v>0</v>
      </c>
      <c r="S1216" s="137">
        <v>0</v>
      </c>
      <c r="T1216" s="137">
        <f aca="true" t="shared" si="525" ref="T1216">S1216*H1216</f>
        <v>0</v>
      </c>
      <c r="U1216" s="137">
        <v>0</v>
      </c>
      <c r="V1216" s="137">
        <f aca="true" t="shared" si="526" ref="V1216">U1216*H1216</f>
        <v>0</v>
      </c>
      <c r="W1216" s="137">
        <v>0</v>
      </c>
      <c r="X1216" s="137">
        <f aca="true" t="shared" si="527" ref="X1216">W1216*H1216</f>
        <v>0</v>
      </c>
      <c r="Y1216" s="138" t="s">
        <v>1</v>
      </c>
      <c r="AR1216" s="139" t="s">
        <v>187</v>
      </c>
      <c r="AT1216" s="139" t="s">
        <v>147</v>
      </c>
      <c r="AU1216" s="139" t="s">
        <v>84</v>
      </c>
      <c r="AY1216" s="14" t="s">
        <v>145</v>
      </c>
      <c r="BE1216" s="140">
        <f aca="true" t="shared" si="528" ref="BE1216">IF(O1216="základní",K1216,0)</f>
        <v>0</v>
      </c>
      <c r="BF1216" s="140">
        <f aca="true" t="shared" si="529" ref="BF1216">IF(O1216="snížená",K1216,0)</f>
        <v>0</v>
      </c>
      <c r="BG1216" s="140">
        <f aca="true" t="shared" si="530" ref="BG1216">IF(O1216="zákl. přenesená",K1216,0)</f>
        <v>0</v>
      </c>
      <c r="BH1216" s="140">
        <f aca="true" t="shared" si="531" ref="BH1216">IF(O1216="sníž. přenesená",K1216,0)</f>
        <v>0</v>
      </c>
      <c r="BI1216" s="140">
        <f aca="true" t="shared" si="532" ref="BI1216">IF(O1216="nulová",K1216,0)</f>
        <v>0</v>
      </c>
      <c r="BJ1216" s="14" t="s">
        <v>84</v>
      </c>
      <c r="BK1216" s="140">
        <f aca="true" t="shared" si="533" ref="BK1216">ROUND(P1216*H1216,2)</f>
        <v>0</v>
      </c>
      <c r="BL1216" s="14" t="s">
        <v>187</v>
      </c>
      <c r="BM1216" s="139" t="s">
        <v>209</v>
      </c>
    </row>
    <row r="1217" spans="2:65" s="1" customFormat="1" ht="24">
      <c r="B1217" s="127"/>
      <c r="C1217" s="128"/>
      <c r="D1217" s="128" t="s">
        <v>147</v>
      </c>
      <c r="E1217" s="129"/>
      <c r="F1217" s="130" t="s">
        <v>1179</v>
      </c>
      <c r="G1217" s="131" t="s">
        <v>343</v>
      </c>
      <c r="H1217" s="132">
        <v>2</v>
      </c>
      <c r="I1217" s="133"/>
      <c r="J1217" s="133"/>
      <c r="K1217" s="133">
        <f t="shared" si="520"/>
        <v>0</v>
      </c>
      <c r="L1217" s="130" t="s">
        <v>1</v>
      </c>
      <c r="M1217" s="26"/>
      <c r="N1217" s="134" t="s">
        <v>1</v>
      </c>
      <c r="O1217" s="135" t="s">
        <v>39</v>
      </c>
      <c r="P1217" s="136">
        <f t="shared" si="507"/>
        <v>0</v>
      </c>
      <c r="Q1217" s="136">
        <f t="shared" si="508"/>
        <v>0</v>
      </c>
      <c r="R1217" s="136">
        <f t="shared" si="509"/>
        <v>0</v>
      </c>
      <c r="S1217" s="137">
        <v>0</v>
      </c>
      <c r="T1217" s="137">
        <f t="shared" si="510"/>
        <v>0</v>
      </c>
      <c r="U1217" s="137">
        <v>0</v>
      </c>
      <c r="V1217" s="137">
        <f t="shared" si="511"/>
        <v>0</v>
      </c>
      <c r="W1217" s="137">
        <v>0</v>
      </c>
      <c r="X1217" s="137">
        <f t="shared" si="512"/>
        <v>0</v>
      </c>
      <c r="Y1217" s="138" t="s">
        <v>1</v>
      </c>
      <c r="AR1217" s="139" t="s">
        <v>187</v>
      </c>
      <c r="AT1217" s="139" t="s">
        <v>147</v>
      </c>
      <c r="AU1217" s="139" t="s">
        <v>84</v>
      </c>
      <c r="AY1217" s="14" t="s">
        <v>145</v>
      </c>
      <c r="BE1217" s="140">
        <f t="shared" si="513"/>
        <v>0</v>
      </c>
      <c r="BF1217" s="140">
        <f t="shared" si="514"/>
        <v>0</v>
      </c>
      <c r="BG1217" s="140">
        <f t="shared" si="515"/>
        <v>0</v>
      </c>
      <c r="BH1217" s="140">
        <f t="shared" si="516"/>
        <v>0</v>
      </c>
      <c r="BI1217" s="140">
        <f t="shared" si="517"/>
        <v>0</v>
      </c>
      <c r="BJ1217" s="14" t="s">
        <v>84</v>
      </c>
      <c r="BK1217" s="140">
        <f t="shared" si="518"/>
        <v>0</v>
      </c>
      <c r="BL1217" s="14" t="s">
        <v>187</v>
      </c>
      <c r="BM1217" s="139" t="s">
        <v>209</v>
      </c>
    </row>
    <row r="1218" spans="2:65" s="1" customFormat="1" ht="12">
      <c r="B1218" s="127"/>
      <c r="C1218" s="128"/>
      <c r="D1218" s="128" t="s">
        <v>147</v>
      </c>
      <c r="E1218" s="129"/>
      <c r="F1218" s="130" t="s">
        <v>1180</v>
      </c>
      <c r="G1218" s="131" t="s">
        <v>343</v>
      </c>
      <c r="H1218" s="132">
        <v>2</v>
      </c>
      <c r="I1218" s="133"/>
      <c r="J1218" s="133"/>
      <c r="K1218" s="133">
        <f t="shared" si="520"/>
        <v>0</v>
      </c>
      <c r="L1218" s="130" t="s">
        <v>1</v>
      </c>
      <c r="M1218" s="26"/>
      <c r="N1218" s="134" t="s">
        <v>1</v>
      </c>
      <c r="O1218" s="135" t="s">
        <v>39</v>
      </c>
      <c r="P1218" s="136">
        <f aca="true" t="shared" si="534" ref="P1218:P1226">I1218+J1218</f>
        <v>0</v>
      </c>
      <c r="Q1218" s="136">
        <f aca="true" t="shared" si="535" ref="Q1218:Q1226">ROUND(I1218*H1218,2)</f>
        <v>0</v>
      </c>
      <c r="R1218" s="136">
        <f aca="true" t="shared" si="536" ref="R1218:R1226">ROUND(J1218*H1218,2)</f>
        <v>0</v>
      </c>
      <c r="S1218" s="137">
        <v>0</v>
      </c>
      <c r="T1218" s="137">
        <f aca="true" t="shared" si="537" ref="T1218:T1226">S1218*H1218</f>
        <v>0</v>
      </c>
      <c r="U1218" s="137">
        <v>0</v>
      </c>
      <c r="V1218" s="137">
        <f aca="true" t="shared" si="538" ref="V1218:V1226">U1218*H1218</f>
        <v>0</v>
      </c>
      <c r="W1218" s="137">
        <v>0</v>
      </c>
      <c r="X1218" s="137">
        <f aca="true" t="shared" si="539" ref="X1218:X1226">W1218*H1218</f>
        <v>0</v>
      </c>
      <c r="Y1218" s="138" t="s">
        <v>1</v>
      </c>
      <c r="AR1218" s="139" t="s">
        <v>187</v>
      </c>
      <c r="AT1218" s="139" t="s">
        <v>147</v>
      </c>
      <c r="AU1218" s="139" t="s">
        <v>84</v>
      </c>
      <c r="AY1218" s="14" t="s">
        <v>145</v>
      </c>
      <c r="BE1218" s="140">
        <f aca="true" t="shared" si="540" ref="BE1218:BE1226">IF(O1218="základní",K1218,0)</f>
        <v>0</v>
      </c>
      <c r="BF1218" s="140">
        <f aca="true" t="shared" si="541" ref="BF1218:BF1226">IF(O1218="snížená",K1218,0)</f>
        <v>0</v>
      </c>
      <c r="BG1218" s="140">
        <f aca="true" t="shared" si="542" ref="BG1218:BG1226">IF(O1218="zákl. přenesená",K1218,0)</f>
        <v>0</v>
      </c>
      <c r="BH1218" s="140">
        <f aca="true" t="shared" si="543" ref="BH1218:BH1226">IF(O1218="sníž. přenesená",K1218,0)</f>
        <v>0</v>
      </c>
      <c r="BI1218" s="140">
        <f aca="true" t="shared" si="544" ref="BI1218:BI1226">IF(O1218="nulová",K1218,0)</f>
        <v>0</v>
      </c>
      <c r="BJ1218" s="14" t="s">
        <v>84</v>
      </c>
      <c r="BK1218" s="140">
        <f aca="true" t="shared" si="545" ref="BK1218:BK1226">ROUND(P1218*H1218,2)</f>
        <v>0</v>
      </c>
      <c r="BL1218" s="14" t="s">
        <v>187</v>
      </c>
      <c r="BM1218" s="139" t="s">
        <v>209</v>
      </c>
    </row>
    <row r="1219" spans="2:65" s="1" customFormat="1" ht="36">
      <c r="B1219" s="127"/>
      <c r="C1219" s="128"/>
      <c r="D1219" s="128" t="s">
        <v>147</v>
      </c>
      <c r="E1219" s="129"/>
      <c r="F1219" s="130" t="s">
        <v>1181</v>
      </c>
      <c r="G1219" s="131" t="s">
        <v>1133</v>
      </c>
      <c r="H1219" s="132">
        <v>1</v>
      </c>
      <c r="I1219" s="133"/>
      <c r="J1219" s="133"/>
      <c r="K1219" s="133">
        <f t="shared" si="520"/>
        <v>0</v>
      </c>
      <c r="L1219" s="130" t="s">
        <v>1</v>
      </c>
      <c r="M1219" s="26"/>
      <c r="N1219" s="134" t="s">
        <v>1</v>
      </c>
      <c r="O1219" s="135" t="s">
        <v>39</v>
      </c>
      <c r="P1219" s="136">
        <f t="shared" si="534"/>
        <v>0</v>
      </c>
      <c r="Q1219" s="136">
        <f t="shared" si="535"/>
        <v>0</v>
      </c>
      <c r="R1219" s="136">
        <f t="shared" si="536"/>
        <v>0</v>
      </c>
      <c r="S1219" s="137">
        <v>0</v>
      </c>
      <c r="T1219" s="137">
        <f t="shared" si="537"/>
        <v>0</v>
      </c>
      <c r="U1219" s="137">
        <v>0</v>
      </c>
      <c r="V1219" s="137">
        <f t="shared" si="538"/>
        <v>0</v>
      </c>
      <c r="W1219" s="137">
        <v>0</v>
      </c>
      <c r="X1219" s="137">
        <f t="shared" si="539"/>
        <v>0</v>
      </c>
      <c r="Y1219" s="138" t="s">
        <v>1</v>
      </c>
      <c r="AR1219" s="139" t="s">
        <v>187</v>
      </c>
      <c r="AT1219" s="139" t="s">
        <v>147</v>
      </c>
      <c r="AU1219" s="139" t="s">
        <v>84</v>
      </c>
      <c r="AY1219" s="14" t="s">
        <v>145</v>
      </c>
      <c r="BE1219" s="140">
        <f t="shared" si="540"/>
        <v>0</v>
      </c>
      <c r="BF1219" s="140">
        <f t="shared" si="541"/>
        <v>0</v>
      </c>
      <c r="BG1219" s="140">
        <f t="shared" si="542"/>
        <v>0</v>
      </c>
      <c r="BH1219" s="140">
        <f t="shared" si="543"/>
        <v>0</v>
      </c>
      <c r="BI1219" s="140">
        <f t="shared" si="544"/>
        <v>0</v>
      </c>
      <c r="BJ1219" s="14" t="s">
        <v>84</v>
      </c>
      <c r="BK1219" s="140">
        <f t="shared" si="545"/>
        <v>0</v>
      </c>
      <c r="BL1219" s="14" t="s">
        <v>187</v>
      </c>
      <c r="BM1219" s="139" t="s">
        <v>209</v>
      </c>
    </row>
    <row r="1220" spans="2:65" s="1" customFormat="1" ht="24">
      <c r="B1220" s="127"/>
      <c r="C1220" s="151"/>
      <c r="D1220" s="151"/>
      <c r="E1220" s="152"/>
      <c r="F1220" s="153" t="s">
        <v>1182</v>
      </c>
      <c r="G1220" s="154"/>
      <c r="H1220" s="155"/>
      <c r="I1220" s="156"/>
      <c r="J1220" s="156"/>
      <c r="K1220" s="156"/>
      <c r="L1220" s="153"/>
      <c r="M1220" s="26"/>
      <c r="N1220" s="134" t="s">
        <v>1</v>
      </c>
      <c r="O1220" s="135" t="s">
        <v>39</v>
      </c>
      <c r="P1220" s="136">
        <f t="shared" si="534"/>
        <v>0</v>
      </c>
      <c r="Q1220" s="136">
        <f t="shared" si="535"/>
        <v>0</v>
      </c>
      <c r="R1220" s="136">
        <f t="shared" si="536"/>
        <v>0</v>
      </c>
      <c r="S1220" s="137">
        <v>0</v>
      </c>
      <c r="T1220" s="137">
        <f t="shared" si="537"/>
        <v>0</v>
      </c>
      <c r="U1220" s="137">
        <v>0</v>
      </c>
      <c r="V1220" s="137">
        <f t="shared" si="538"/>
        <v>0</v>
      </c>
      <c r="W1220" s="137">
        <v>0</v>
      </c>
      <c r="X1220" s="137">
        <f t="shared" si="539"/>
        <v>0</v>
      </c>
      <c r="Y1220" s="138" t="s">
        <v>1</v>
      </c>
      <c r="AR1220" s="139" t="s">
        <v>149</v>
      </c>
      <c r="AT1220" s="139" t="s">
        <v>147</v>
      </c>
      <c r="AU1220" s="139" t="s">
        <v>84</v>
      </c>
      <c r="AY1220" s="14" t="s">
        <v>145</v>
      </c>
      <c r="BE1220" s="140">
        <f t="shared" si="540"/>
        <v>0</v>
      </c>
      <c r="BF1220" s="140">
        <f t="shared" si="541"/>
        <v>0</v>
      </c>
      <c r="BG1220" s="140">
        <f t="shared" si="542"/>
        <v>0</v>
      </c>
      <c r="BH1220" s="140">
        <f t="shared" si="543"/>
        <v>0</v>
      </c>
      <c r="BI1220" s="140">
        <f t="shared" si="544"/>
        <v>0</v>
      </c>
      <c r="BJ1220" s="14" t="s">
        <v>84</v>
      </c>
      <c r="BK1220" s="140">
        <f t="shared" si="545"/>
        <v>0</v>
      </c>
      <c r="BL1220" s="14" t="s">
        <v>149</v>
      </c>
      <c r="BM1220" s="139" t="s">
        <v>169</v>
      </c>
    </row>
    <row r="1221" spans="2:65" s="1" customFormat="1" ht="24">
      <c r="B1221" s="127"/>
      <c r="C1221" s="128"/>
      <c r="D1221" s="128" t="s">
        <v>147</v>
      </c>
      <c r="E1221" s="129"/>
      <c r="F1221" s="130" t="s">
        <v>1183</v>
      </c>
      <c r="G1221" s="131" t="s">
        <v>343</v>
      </c>
      <c r="H1221" s="132">
        <v>2</v>
      </c>
      <c r="I1221" s="133"/>
      <c r="J1221" s="133"/>
      <c r="K1221" s="133">
        <f>ROUND(P1221*H1221,2)</f>
        <v>0</v>
      </c>
      <c r="L1221" s="130" t="s">
        <v>1</v>
      </c>
      <c r="M1221" s="26"/>
      <c r="N1221" s="134" t="s">
        <v>1</v>
      </c>
      <c r="O1221" s="135" t="s">
        <v>39</v>
      </c>
      <c r="P1221" s="136">
        <f t="shared" si="534"/>
        <v>0</v>
      </c>
      <c r="Q1221" s="136">
        <f t="shared" si="535"/>
        <v>0</v>
      </c>
      <c r="R1221" s="136">
        <f t="shared" si="536"/>
        <v>0</v>
      </c>
      <c r="S1221" s="137">
        <v>0</v>
      </c>
      <c r="T1221" s="137">
        <f t="shared" si="537"/>
        <v>0</v>
      </c>
      <c r="U1221" s="137">
        <v>0</v>
      </c>
      <c r="V1221" s="137">
        <f t="shared" si="538"/>
        <v>0</v>
      </c>
      <c r="W1221" s="137">
        <v>0</v>
      </c>
      <c r="X1221" s="137">
        <f t="shared" si="539"/>
        <v>0</v>
      </c>
      <c r="Y1221" s="138" t="s">
        <v>1</v>
      </c>
      <c r="AR1221" s="139" t="s">
        <v>187</v>
      </c>
      <c r="AT1221" s="139" t="s">
        <v>147</v>
      </c>
      <c r="AU1221" s="139" t="s">
        <v>84</v>
      </c>
      <c r="AY1221" s="14" t="s">
        <v>145</v>
      </c>
      <c r="BE1221" s="140">
        <f t="shared" si="540"/>
        <v>0</v>
      </c>
      <c r="BF1221" s="140">
        <f t="shared" si="541"/>
        <v>0</v>
      </c>
      <c r="BG1221" s="140">
        <f t="shared" si="542"/>
        <v>0</v>
      </c>
      <c r="BH1221" s="140">
        <f t="shared" si="543"/>
        <v>0</v>
      </c>
      <c r="BI1221" s="140">
        <f t="shared" si="544"/>
        <v>0</v>
      </c>
      <c r="BJ1221" s="14" t="s">
        <v>84</v>
      </c>
      <c r="BK1221" s="140">
        <f t="shared" si="545"/>
        <v>0</v>
      </c>
      <c r="BL1221" s="14" t="s">
        <v>187</v>
      </c>
      <c r="BM1221" s="139" t="s">
        <v>209</v>
      </c>
    </row>
    <row r="1222" spans="2:65" s="1" customFormat="1" ht="24">
      <c r="B1222" s="127"/>
      <c r="C1222" s="128"/>
      <c r="D1222" s="128" t="s">
        <v>147</v>
      </c>
      <c r="E1222" s="157"/>
      <c r="F1222" s="158" t="s">
        <v>1184</v>
      </c>
      <c r="G1222" s="159" t="s">
        <v>343</v>
      </c>
      <c r="H1222" s="132">
        <v>1</v>
      </c>
      <c r="I1222" s="133"/>
      <c r="J1222" s="133"/>
      <c r="K1222" s="133">
        <f>ROUND(P1222*H1222,2)</f>
        <v>0</v>
      </c>
      <c r="L1222" s="130" t="s">
        <v>1</v>
      </c>
      <c r="M1222" s="26"/>
      <c r="N1222" s="134" t="s">
        <v>1</v>
      </c>
      <c r="O1222" s="135" t="s">
        <v>39</v>
      </c>
      <c r="P1222" s="136">
        <f t="shared" si="534"/>
        <v>0</v>
      </c>
      <c r="Q1222" s="136">
        <f t="shared" si="535"/>
        <v>0</v>
      </c>
      <c r="R1222" s="136">
        <f t="shared" si="536"/>
        <v>0</v>
      </c>
      <c r="S1222" s="137">
        <v>0</v>
      </c>
      <c r="T1222" s="137">
        <f t="shared" si="537"/>
        <v>0</v>
      </c>
      <c r="U1222" s="137">
        <v>0</v>
      </c>
      <c r="V1222" s="137">
        <f t="shared" si="538"/>
        <v>0</v>
      </c>
      <c r="W1222" s="137">
        <v>0</v>
      </c>
      <c r="X1222" s="137">
        <f t="shared" si="539"/>
        <v>0</v>
      </c>
      <c r="Y1222" s="138" t="s">
        <v>1</v>
      </c>
      <c r="AR1222" s="139" t="s">
        <v>187</v>
      </c>
      <c r="AT1222" s="139" t="s">
        <v>147</v>
      </c>
      <c r="AU1222" s="139" t="s">
        <v>84</v>
      </c>
      <c r="AY1222" s="14" t="s">
        <v>145</v>
      </c>
      <c r="BE1222" s="140">
        <f t="shared" si="540"/>
        <v>0</v>
      </c>
      <c r="BF1222" s="140">
        <f t="shared" si="541"/>
        <v>0</v>
      </c>
      <c r="BG1222" s="140">
        <f t="shared" si="542"/>
        <v>0</v>
      </c>
      <c r="BH1222" s="140">
        <f t="shared" si="543"/>
        <v>0</v>
      </c>
      <c r="BI1222" s="140">
        <f t="shared" si="544"/>
        <v>0</v>
      </c>
      <c r="BJ1222" s="14" t="s">
        <v>84</v>
      </c>
      <c r="BK1222" s="140">
        <f t="shared" si="545"/>
        <v>0</v>
      </c>
      <c r="BL1222" s="14" t="s">
        <v>187</v>
      </c>
      <c r="BM1222" s="139" t="s">
        <v>209</v>
      </c>
    </row>
    <row r="1223" spans="2:65" s="1" customFormat="1" ht="12">
      <c r="B1223" s="127"/>
      <c r="C1223" s="128"/>
      <c r="D1223" s="128" t="s">
        <v>147</v>
      </c>
      <c r="E1223" s="157"/>
      <c r="F1223" s="158" t="s">
        <v>1185</v>
      </c>
      <c r="G1223" s="159" t="s">
        <v>1002</v>
      </c>
      <c r="H1223" s="132">
        <v>2</v>
      </c>
      <c r="I1223" s="133"/>
      <c r="J1223" s="133"/>
      <c r="K1223" s="133">
        <f>ROUND(P1223*H1223,2)</f>
        <v>0</v>
      </c>
      <c r="L1223" s="130" t="s">
        <v>1</v>
      </c>
      <c r="M1223" s="26"/>
      <c r="N1223" s="134" t="s">
        <v>1</v>
      </c>
      <c r="O1223" s="135" t="s">
        <v>39</v>
      </c>
      <c r="P1223" s="136">
        <f t="shared" si="534"/>
        <v>0</v>
      </c>
      <c r="Q1223" s="136">
        <f t="shared" si="535"/>
        <v>0</v>
      </c>
      <c r="R1223" s="136">
        <f t="shared" si="536"/>
        <v>0</v>
      </c>
      <c r="S1223" s="137">
        <v>0</v>
      </c>
      <c r="T1223" s="137">
        <f t="shared" si="537"/>
        <v>0</v>
      </c>
      <c r="U1223" s="137">
        <v>0</v>
      </c>
      <c r="V1223" s="137">
        <f t="shared" si="538"/>
        <v>0</v>
      </c>
      <c r="W1223" s="137">
        <v>0</v>
      </c>
      <c r="X1223" s="137">
        <f t="shared" si="539"/>
        <v>0</v>
      </c>
      <c r="Y1223" s="138" t="s">
        <v>1</v>
      </c>
      <c r="AR1223" s="139" t="s">
        <v>187</v>
      </c>
      <c r="AT1223" s="139" t="s">
        <v>147</v>
      </c>
      <c r="AU1223" s="139" t="s">
        <v>84</v>
      </c>
      <c r="AY1223" s="14" t="s">
        <v>145</v>
      </c>
      <c r="BE1223" s="140">
        <f t="shared" si="540"/>
        <v>0</v>
      </c>
      <c r="BF1223" s="140">
        <f t="shared" si="541"/>
        <v>0</v>
      </c>
      <c r="BG1223" s="140">
        <f t="shared" si="542"/>
        <v>0</v>
      </c>
      <c r="BH1223" s="140">
        <f t="shared" si="543"/>
        <v>0</v>
      </c>
      <c r="BI1223" s="140">
        <f t="shared" si="544"/>
        <v>0</v>
      </c>
      <c r="BJ1223" s="14" t="s">
        <v>84</v>
      </c>
      <c r="BK1223" s="140">
        <f t="shared" si="545"/>
        <v>0</v>
      </c>
      <c r="BL1223" s="14" t="s">
        <v>187</v>
      </c>
      <c r="BM1223" s="139" t="s">
        <v>209</v>
      </c>
    </row>
    <row r="1224" spans="2:65" s="1" customFormat="1" ht="12">
      <c r="B1224" s="127"/>
      <c r="C1224" s="151"/>
      <c r="D1224" s="151"/>
      <c r="E1224" s="152"/>
      <c r="F1224" s="153" t="s">
        <v>1057</v>
      </c>
      <c r="G1224" s="154"/>
      <c r="H1224" s="155"/>
      <c r="I1224" s="156"/>
      <c r="J1224" s="156"/>
      <c r="K1224" s="156"/>
      <c r="L1224" s="153"/>
      <c r="M1224" s="26"/>
      <c r="N1224" s="134" t="s">
        <v>1</v>
      </c>
      <c r="O1224" s="135" t="s">
        <v>39</v>
      </c>
      <c r="P1224" s="136">
        <f t="shared" si="534"/>
        <v>0</v>
      </c>
      <c r="Q1224" s="136">
        <f t="shared" si="535"/>
        <v>0</v>
      </c>
      <c r="R1224" s="136">
        <f t="shared" si="536"/>
        <v>0</v>
      </c>
      <c r="S1224" s="137">
        <v>0</v>
      </c>
      <c r="T1224" s="137">
        <f t="shared" si="537"/>
        <v>0</v>
      </c>
      <c r="U1224" s="137">
        <v>0</v>
      </c>
      <c r="V1224" s="137">
        <f t="shared" si="538"/>
        <v>0</v>
      </c>
      <c r="W1224" s="137">
        <v>0</v>
      </c>
      <c r="X1224" s="137">
        <f t="shared" si="539"/>
        <v>0</v>
      </c>
      <c r="Y1224" s="138" t="s">
        <v>1</v>
      </c>
      <c r="AR1224" s="139" t="s">
        <v>149</v>
      </c>
      <c r="AT1224" s="139" t="s">
        <v>147</v>
      </c>
      <c r="AU1224" s="139" t="s">
        <v>84</v>
      </c>
      <c r="AY1224" s="14" t="s">
        <v>145</v>
      </c>
      <c r="BE1224" s="140">
        <f t="shared" si="540"/>
        <v>0</v>
      </c>
      <c r="BF1224" s="140">
        <f t="shared" si="541"/>
        <v>0</v>
      </c>
      <c r="BG1224" s="140">
        <f t="shared" si="542"/>
        <v>0</v>
      </c>
      <c r="BH1224" s="140">
        <f t="shared" si="543"/>
        <v>0</v>
      </c>
      <c r="BI1224" s="140">
        <f t="shared" si="544"/>
        <v>0</v>
      </c>
      <c r="BJ1224" s="14" t="s">
        <v>84</v>
      </c>
      <c r="BK1224" s="140">
        <f t="shared" si="545"/>
        <v>0</v>
      </c>
      <c r="BL1224" s="14" t="s">
        <v>149</v>
      </c>
      <c r="BM1224" s="139" t="s">
        <v>169</v>
      </c>
    </row>
    <row r="1225" spans="2:65" s="1" customFormat="1" ht="16.5" customHeight="1">
      <c r="B1225" s="127"/>
      <c r="C1225" s="128"/>
      <c r="D1225" s="128" t="s">
        <v>147</v>
      </c>
      <c r="E1225" s="129"/>
      <c r="F1225" s="158" t="s">
        <v>1052</v>
      </c>
      <c r="G1225" s="159" t="s">
        <v>348</v>
      </c>
      <c r="H1225" s="132">
        <v>1</v>
      </c>
      <c r="I1225" s="133"/>
      <c r="J1225" s="133"/>
      <c r="K1225" s="133">
        <f aca="true" t="shared" si="546" ref="K1225:K1226">ROUND(P1225*H1225,2)</f>
        <v>0</v>
      </c>
      <c r="L1225" s="130" t="s">
        <v>1</v>
      </c>
      <c r="M1225" s="26"/>
      <c r="N1225" s="134" t="s">
        <v>1</v>
      </c>
      <c r="O1225" s="135" t="s">
        <v>39</v>
      </c>
      <c r="P1225" s="136">
        <f t="shared" si="534"/>
        <v>0</v>
      </c>
      <c r="Q1225" s="136">
        <f t="shared" si="535"/>
        <v>0</v>
      </c>
      <c r="R1225" s="136">
        <f t="shared" si="536"/>
        <v>0</v>
      </c>
      <c r="S1225" s="137">
        <v>0</v>
      </c>
      <c r="T1225" s="137">
        <f t="shared" si="537"/>
        <v>0</v>
      </c>
      <c r="U1225" s="137">
        <v>0</v>
      </c>
      <c r="V1225" s="137">
        <f t="shared" si="538"/>
        <v>0</v>
      </c>
      <c r="W1225" s="137">
        <v>0</v>
      </c>
      <c r="X1225" s="137">
        <f t="shared" si="539"/>
        <v>0</v>
      </c>
      <c r="Y1225" s="138" t="s">
        <v>1</v>
      </c>
      <c r="AR1225" s="139" t="s">
        <v>187</v>
      </c>
      <c r="AT1225" s="139" t="s">
        <v>147</v>
      </c>
      <c r="AU1225" s="139" t="s">
        <v>84</v>
      </c>
      <c r="AY1225" s="14" t="s">
        <v>145</v>
      </c>
      <c r="BE1225" s="140">
        <f t="shared" si="540"/>
        <v>0</v>
      </c>
      <c r="BF1225" s="140">
        <f t="shared" si="541"/>
        <v>0</v>
      </c>
      <c r="BG1225" s="140">
        <f t="shared" si="542"/>
        <v>0</v>
      </c>
      <c r="BH1225" s="140">
        <f t="shared" si="543"/>
        <v>0</v>
      </c>
      <c r="BI1225" s="140">
        <f t="shared" si="544"/>
        <v>0</v>
      </c>
      <c r="BJ1225" s="14" t="s">
        <v>84</v>
      </c>
      <c r="BK1225" s="140">
        <f t="shared" si="545"/>
        <v>0</v>
      </c>
      <c r="BL1225" s="14" t="s">
        <v>187</v>
      </c>
      <c r="BM1225" s="139" t="s">
        <v>209</v>
      </c>
    </row>
    <row r="1226" spans="2:65" s="1" customFormat="1" ht="16.5" customHeight="1">
      <c r="B1226" s="127"/>
      <c r="C1226" s="128"/>
      <c r="D1226" s="128" t="s">
        <v>147</v>
      </c>
      <c r="E1226" s="129"/>
      <c r="F1226" s="158" t="s">
        <v>1056</v>
      </c>
      <c r="G1226" s="159" t="s">
        <v>348</v>
      </c>
      <c r="H1226" s="132">
        <v>1</v>
      </c>
      <c r="I1226" s="133"/>
      <c r="J1226" s="133"/>
      <c r="K1226" s="133">
        <f t="shared" si="546"/>
        <v>0</v>
      </c>
      <c r="L1226" s="130" t="s">
        <v>1</v>
      </c>
      <c r="M1226" s="26"/>
      <c r="N1226" s="134" t="s">
        <v>1</v>
      </c>
      <c r="O1226" s="135" t="s">
        <v>39</v>
      </c>
      <c r="P1226" s="136">
        <f t="shared" si="534"/>
        <v>0</v>
      </c>
      <c r="Q1226" s="136">
        <f t="shared" si="535"/>
        <v>0</v>
      </c>
      <c r="R1226" s="136">
        <f t="shared" si="536"/>
        <v>0</v>
      </c>
      <c r="S1226" s="137">
        <v>0</v>
      </c>
      <c r="T1226" s="137">
        <f t="shared" si="537"/>
        <v>0</v>
      </c>
      <c r="U1226" s="137">
        <v>0</v>
      </c>
      <c r="V1226" s="137">
        <f t="shared" si="538"/>
        <v>0</v>
      </c>
      <c r="W1226" s="137">
        <v>0</v>
      </c>
      <c r="X1226" s="137">
        <f t="shared" si="539"/>
        <v>0</v>
      </c>
      <c r="Y1226" s="138" t="s">
        <v>1</v>
      </c>
      <c r="AR1226" s="139" t="s">
        <v>187</v>
      </c>
      <c r="AT1226" s="139" t="s">
        <v>147</v>
      </c>
      <c r="AU1226" s="139" t="s">
        <v>84</v>
      </c>
      <c r="AY1226" s="14" t="s">
        <v>145</v>
      </c>
      <c r="BE1226" s="140">
        <f t="shared" si="540"/>
        <v>0</v>
      </c>
      <c r="BF1226" s="140">
        <f t="shared" si="541"/>
        <v>0</v>
      </c>
      <c r="BG1226" s="140">
        <f t="shared" si="542"/>
        <v>0</v>
      </c>
      <c r="BH1226" s="140">
        <f t="shared" si="543"/>
        <v>0</v>
      </c>
      <c r="BI1226" s="140">
        <f t="shared" si="544"/>
        <v>0</v>
      </c>
      <c r="BJ1226" s="14" t="s">
        <v>84</v>
      </c>
      <c r="BK1226" s="140">
        <f t="shared" si="545"/>
        <v>0</v>
      </c>
      <c r="BL1226" s="14" t="s">
        <v>187</v>
      </c>
      <c r="BM1226" s="139" t="s">
        <v>209</v>
      </c>
    </row>
    <row r="1227" spans="2:51" s="12" customFormat="1" ht="33.75">
      <c r="B1227" s="141"/>
      <c r="D1227" s="142" t="s">
        <v>151</v>
      </c>
      <c r="E1227" s="143" t="s">
        <v>1</v>
      </c>
      <c r="F1227" s="144" t="s">
        <v>1108</v>
      </c>
      <c r="H1227" s="143" t="s">
        <v>1</v>
      </c>
      <c r="M1227" s="141"/>
      <c r="N1227" s="145"/>
      <c r="Y1227" s="146"/>
      <c r="AT1227" s="143" t="s">
        <v>151</v>
      </c>
      <c r="AU1227" s="143" t="s">
        <v>84</v>
      </c>
      <c r="AV1227" s="12" t="s">
        <v>84</v>
      </c>
      <c r="AW1227" s="12" t="s">
        <v>4</v>
      </c>
      <c r="AX1227" s="12" t="s">
        <v>76</v>
      </c>
      <c r="AY1227" s="143" t="s">
        <v>145</v>
      </c>
    </row>
    <row r="1228" spans="2:13" s="1" customFormat="1" ht="6.95" customHeight="1">
      <c r="B1228" s="38"/>
      <c r="C1228" s="39"/>
      <c r="D1228" s="39"/>
      <c r="E1228" s="39"/>
      <c r="F1228" s="39"/>
      <c r="G1228" s="39"/>
      <c r="H1228" s="39"/>
      <c r="I1228" s="39"/>
      <c r="J1228" s="39"/>
      <c r="K1228" s="39"/>
      <c r="L1228" s="39"/>
      <c r="M1228" s="26"/>
    </row>
  </sheetData>
  <sheetProtection algorithmName="SHA-512" hashValue="4djV/dlreS/zBnFbNG/2++gkNbtLAu8JYQ+/WMTc6mCUrbYcFp47fooQiWUaWXleuWieaVsr4d444cPJVfGdQw==" saltValue="5U1ePO+3fj1Ur9bdTtUS/w==" spinCount="100000" sheet="1" objects="1" scenarios="1" selectLockedCells="1"/>
  <autoFilter ref="C127:L1227"/>
  <mergeCells count="9">
    <mergeCell ref="E87:H87"/>
    <mergeCell ref="E118:H118"/>
    <mergeCell ref="E120:H12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216"/>
  <sheetViews>
    <sheetView showGridLines="0" zoomScale="70" zoomScaleNormal="70" workbookViewId="0" topLeftCell="A1">
      <selection activeCell="B127" sqref="B127"/>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8.710937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2" width="9.140625" style="0" hidden="1" customWidth="1"/>
    <col min="63" max="63" width="12.7109375" style="0" hidden="1" customWidth="1"/>
    <col min="64" max="65" width="9.140625" style="0" hidden="1" customWidth="1"/>
  </cols>
  <sheetData>
    <row r="2" spans="13:46" ht="36.95" customHeight="1">
      <c r="M2" s="250" t="s">
        <v>6</v>
      </c>
      <c r="N2" s="243"/>
      <c r="O2" s="243"/>
      <c r="P2" s="243"/>
      <c r="Q2" s="243"/>
      <c r="R2" s="243"/>
      <c r="S2" s="243"/>
      <c r="T2" s="243"/>
      <c r="U2" s="243"/>
      <c r="V2" s="243"/>
      <c r="W2" s="243"/>
      <c r="X2" s="243"/>
      <c r="Y2" s="243"/>
      <c r="Z2" s="243"/>
      <c r="AT2" s="14" t="s">
        <v>92</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16.5" customHeight="1">
      <c r="B9" s="26"/>
      <c r="E9" s="220" t="s">
        <v>210</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ROUND(K125,2)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ROUND((SUM(BE125:BE215)),2)</f>
        <v>0</v>
      </c>
      <c r="I35" s="87">
        <v>0.21</v>
      </c>
      <c r="K35" s="85">
        <f>ROUND(((SUM(BE125:BE215))*I35),2)</f>
        <v>0</v>
      </c>
      <c r="M35" s="26"/>
    </row>
    <row r="36" spans="2:13" s="1" customFormat="1" ht="14.45" customHeight="1">
      <c r="B36" s="26"/>
      <c r="E36" s="23" t="s">
        <v>40</v>
      </c>
      <c r="F36" s="85">
        <f>ROUND((SUM(BF125:BF215)),2)</f>
        <v>0</v>
      </c>
      <c r="I36" s="87">
        <v>0.15</v>
      </c>
      <c r="K36" s="85">
        <f>ROUND(((SUM(BF125:BF215))*I36),2)</f>
        <v>0</v>
      </c>
      <c r="M36" s="26"/>
    </row>
    <row r="37" spans="2:13" s="1" customFormat="1" ht="14.45" customHeight="1" hidden="1">
      <c r="B37" s="26"/>
      <c r="E37" s="23" t="s">
        <v>41</v>
      </c>
      <c r="F37" s="85">
        <f>ROUND((SUM(BG125:BG215)),2)</f>
        <v>0</v>
      </c>
      <c r="I37" s="87">
        <v>0.21</v>
      </c>
      <c r="K37" s="85">
        <f>0</f>
        <v>0</v>
      </c>
      <c r="M37" s="26"/>
    </row>
    <row r="38" spans="2:13" s="1" customFormat="1" ht="14.45" customHeight="1" hidden="1">
      <c r="B38" s="26"/>
      <c r="E38" s="23" t="s">
        <v>42</v>
      </c>
      <c r="F38" s="85">
        <f>ROUND((SUM(BH125:BH215)),2)</f>
        <v>0</v>
      </c>
      <c r="I38" s="87">
        <v>0.15</v>
      </c>
      <c r="K38" s="85">
        <f>0</f>
        <v>0</v>
      </c>
      <c r="M38" s="26"/>
    </row>
    <row r="39" spans="2:13" s="1" customFormat="1" ht="14.45" customHeight="1" hidden="1">
      <c r="B39" s="26"/>
      <c r="E39" s="23" t="s">
        <v>43</v>
      </c>
      <c r="F39" s="85">
        <f>ROUND((SUM(BI125:BI215)),2)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16.5" customHeight="1">
      <c r="B87" s="26"/>
      <c r="E87" s="220" t="str">
        <f>E9</f>
        <v xml:space="preserve">SO03 - SO 03 (D.2) – Napojovací kolektor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Q125</f>
        <v>0</v>
      </c>
      <c r="J96" s="60">
        <f>R125</f>
        <v>0</v>
      </c>
      <c r="K96" s="60">
        <f>K125</f>
        <v>0</v>
      </c>
      <c r="M96" s="26"/>
      <c r="AU96" s="14" t="s">
        <v>122</v>
      </c>
    </row>
    <row r="97" spans="2:13" s="8" customFormat="1" ht="24.95" customHeight="1">
      <c r="B97" s="99"/>
      <c r="D97" s="100" t="s">
        <v>124</v>
      </c>
      <c r="E97" s="101"/>
      <c r="F97" s="101"/>
      <c r="G97" s="101"/>
      <c r="H97" s="101"/>
      <c r="I97" s="102">
        <f>Q126</f>
        <v>0</v>
      </c>
      <c r="J97" s="102">
        <f>R126</f>
        <v>0</v>
      </c>
      <c r="K97" s="102">
        <f>K126</f>
        <v>0</v>
      </c>
      <c r="M97" s="99"/>
    </row>
    <row r="98" spans="2:13" s="8" customFormat="1" ht="24.95" customHeight="1">
      <c r="B98" s="99"/>
      <c r="D98" s="100" t="s">
        <v>432</v>
      </c>
      <c r="E98" s="101"/>
      <c r="F98" s="101"/>
      <c r="G98" s="101"/>
      <c r="H98" s="101"/>
      <c r="I98" s="102">
        <f>Q148</f>
        <v>0</v>
      </c>
      <c r="J98" s="102">
        <f>R148</f>
        <v>0</v>
      </c>
      <c r="K98" s="102">
        <f>K148</f>
        <v>0</v>
      </c>
      <c r="M98" s="99"/>
    </row>
    <row r="99" spans="2:13" s="8" customFormat="1" ht="24.95" customHeight="1">
      <c r="B99" s="99"/>
      <c r="D99" s="100" t="s">
        <v>466</v>
      </c>
      <c r="E99" s="101"/>
      <c r="F99" s="101"/>
      <c r="G99" s="101"/>
      <c r="H99" s="101"/>
      <c r="I99" s="102">
        <f>Q160</f>
        <v>0</v>
      </c>
      <c r="J99" s="102">
        <f>R160</f>
        <v>0</v>
      </c>
      <c r="K99" s="102">
        <f>K160</f>
        <v>0</v>
      </c>
      <c r="M99" s="99"/>
    </row>
    <row r="100" spans="2:13" s="8" customFormat="1" ht="24.95" customHeight="1">
      <c r="B100" s="99"/>
      <c r="D100" s="100" t="s">
        <v>467</v>
      </c>
      <c r="E100" s="101"/>
      <c r="F100" s="101"/>
      <c r="G100" s="101"/>
      <c r="H100" s="101"/>
      <c r="I100" s="102">
        <f>Q169</f>
        <v>0</v>
      </c>
      <c r="J100" s="102">
        <f aca="true" t="shared" si="0" ref="J100:J105">R161</f>
        <v>0</v>
      </c>
      <c r="K100" s="102">
        <f>K169</f>
        <v>0</v>
      </c>
      <c r="M100" s="99"/>
    </row>
    <row r="101" spans="2:13" s="8" customFormat="1" ht="24.95" customHeight="1">
      <c r="B101" s="99"/>
      <c r="D101" s="100" t="s">
        <v>485</v>
      </c>
      <c r="E101" s="101"/>
      <c r="F101" s="101"/>
      <c r="G101" s="101"/>
      <c r="H101" s="101"/>
      <c r="I101" s="102">
        <f>Q182</f>
        <v>0</v>
      </c>
      <c r="J101" s="102">
        <f t="shared" si="0"/>
        <v>0</v>
      </c>
      <c r="K101" s="102">
        <f>K182</f>
        <v>0</v>
      </c>
      <c r="M101" s="99"/>
    </row>
    <row r="102" spans="2:13" s="8" customFormat="1" ht="24.95" customHeight="1">
      <c r="B102" s="99"/>
      <c r="D102" s="100" t="s">
        <v>501</v>
      </c>
      <c r="E102" s="101"/>
      <c r="F102" s="101"/>
      <c r="G102" s="101"/>
      <c r="H102" s="101"/>
      <c r="I102" s="102">
        <f>Q187</f>
        <v>0</v>
      </c>
      <c r="J102" s="102">
        <f t="shared" si="0"/>
        <v>0</v>
      </c>
      <c r="K102" s="102">
        <f>K187</f>
        <v>0</v>
      </c>
      <c r="M102" s="99"/>
    </row>
    <row r="103" spans="2:13" s="8" customFormat="1" ht="24.95" customHeight="1">
      <c r="B103" s="99"/>
      <c r="D103" s="100" t="s">
        <v>268</v>
      </c>
      <c r="E103" s="101"/>
      <c r="F103" s="101"/>
      <c r="G103" s="101"/>
      <c r="H103" s="101"/>
      <c r="I103" s="102">
        <f>Q194</f>
        <v>0</v>
      </c>
      <c r="J103" s="102">
        <f t="shared" si="0"/>
        <v>0</v>
      </c>
      <c r="K103" s="102">
        <f>K194</f>
        <v>0</v>
      </c>
      <c r="M103" s="99"/>
    </row>
    <row r="104" spans="2:13" s="8" customFormat="1" ht="24.95" customHeight="1">
      <c r="B104" s="99"/>
      <c r="D104" s="100" t="s">
        <v>505</v>
      </c>
      <c r="E104" s="101"/>
      <c r="F104" s="101"/>
      <c r="G104" s="101"/>
      <c r="H104" s="101"/>
      <c r="I104" s="102">
        <f>Q196</f>
        <v>0</v>
      </c>
      <c r="J104" s="102">
        <f t="shared" si="0"/>
        <v>0</v>
      </c>
      <c r="K104" s="102">
        <f>K196</f>
        <v>0</v>
      </c>
      <c r="M104" s="99"/>
    </row>
    <row r="105" spans="2:13" s="8" customFormat="1" ht="24.95" customHeight="1">
      <c r="B105" s="99"/>
      <c r="D105" s="100" t="s">
        <v>521</v>
      </c>
      <c r="E105" s="101"/>
      <c r="F105" s="101"/>
      <c r="G105" s="101"/>
      <c r="H105" s="101"/>
      <c r="I105" s="102">
        <f>Q207</f>
        <v>0</v>
      </c>
      <c r="J105" s="102">
        <f t="shared" si="0"/>
        <v>0</v>
      </c>
      <c r="K105" s="102">
        <f>K207</f>
        <v>0</v>
      </c>
      <c r="M105" s="99"/>
    </row>
    <row r="106" spans="2:13" s="1" customFormat="1" ht="21.75" customHeight="1">
      <c r="B106" s="26"/>
      <c r="M106" s="26"/>
    </row>
    <row r="107" spans="2:13" s="1" customFormat="1" ht="6.95" customHeight="1">
      <c r="B107" s="38"/>
      <c r="C107" s="39"/>
      <c r="D107" s="39"/>
      <c r="E107" s="39"/>
      <c r="F107" s="39"/>
      <c r="G107" s="39"/>
      <c r="H107" s="39"/>
      <c r="I107" s="39"/>
      <c r="J107" s="39"/>
      <c r="K107" s="39"/>
      <c r="L107" s="39"/>
      <c r="M107" s="26"/>
    </row>
    <row r="111" spans="2:13" s="1" customFormat="1" ht="6.95" customHeight="1">
      <c r="B111" s="40"/>
      <c r="C111" s="41"/>
      <c r="D111" s="41"/>
      <c r="E111" s="41"/>
      <c r="F111" s="41"/>
      <c r="G111" s="41"/>
      <c r="H111" s="41"/>
      <c r="I111" s="41"/>
      <c r="J111" s="41"/>
      <c r="K111" s="41"/>
      <c r="L111" s="41"/>
      <c r="M111" s="26"/>
    </row>
    <row r="112" spans="2:13" s="1" customFormat="1" ht="24.95" customHeight="1">
      <c r="B112" s="26"/>
      <c r="C112" s="18" t="s">
        <v>125</v>
      </c>
      <c r="M112" s="26"/>
    </row>
    <row r="113" spans="2:13" s="1" customFormat="1" ht="6.95" customHeight="1">
      <c r="B113" s="26"/>
      <c r="M113" s="26"/>
    </row>
    <row r="114" spans="2:13" s="1" customFormat="1" ht="12" customHeight="1">
      <c r="B114" s="26"/>
      <c r="C114" s="23" t="s">
        <v>15</v>
      </c>
      <c r="M114" s="26"/>
    </row>
    <row r="115" spans="2:13" s="1" customFormat="1" ht="26.25" customHeight="1">
      <c r="B115" s="26"/>
      <c r="E115" s="256" t="str">
        <f>E7</f>
        <v>Nové energocentrum – Trafostanice TS1 vč. náhradního zdroje elektrické energie</v>
      </c>
      <c r="F115" s="257"/>
      <c r="G115" s="257"/>
      <c r="H115" s="257"/>
      <c r="M115" s="26"/>
    </row>
    <row r="116" spans="2:13" s="1" customFormat="1" ht="12" customHeight="1">
      <c r="B116" s="26"/>
      <c r="C116" s="23" t="s">
        <v>112</v>
      </c>
      <c r="M116" s="26"/>
    </row>
    <row r="117" spans="2:13" s="1" customFormat="1" ht="16.5" customHeight="1">
      <c r="B117" s="26"/>
      <c r="E117" s="220" t="str">
        <f>E9</f>
        <v xml:space="preserve">SO03 - SO 03 (D.2) – Napojovací kolektor  </v>
      </c>
      <c r="F117" s="255"/>
      <c r="G117" s="255"/>
      <c r="H117" s="255"/>
      <c r="M117" s="26"/>
    </row>
    <row r="118" spans="2:13" s="1" customFormat="1" ht="6.95" customHeight="1">
      <c r="B118" s="26"/>
      <c r="M118" s="26"/>
    </row>
    <row r="119" spans="2:13" s="1" customFormat="1" ht="12" customHeight="1">
      <c r="B119" s="26"/>
      <c r="C119" s="23" t="s">
        <v>19</v>
      </c>
      <c r="F119" s="21" t="str">
        <f>F12</f>
        <v>Nemocnice Chomutov, o.z.</v>
      </c>
      <c r="I119" s="23" t="s">
        <v>21</v>
      </c>
      <c r="J119" s="46" t="str">
        <f>IF(J12="","",J12)</f>
        <v>2. 9. 2022</v>
      </c>
      <c r="M119" s="26"/>
    </row>
    <row r="120" spans="2:13" s="1" customFormat="1" ht="6.95" customHeight="1">
      <c r="B120" s="26"/>
      <c r="M120" s="26"/>
    </row>
    <row r="121" spans="2:13" s="1" customFormat="1" ht="15.2" customHeight="1">
      <c r="B121" s="26"/>
      <c r="C121" s="23" t="s">
        <v>23</v>
      </c>
      <c r="F121" s="21" t="str">
        <f>E15</f>
        <v>Krajská zdravotní, a.s; Sociální péče 3316/12A, 401 13 Ústí nad Labem</v>
      </c>
      <c r="I121" s="23" t="s">
        <v>28</v>
      </c>
      <c r="J121" s="24" t="str">
        <f>E21</f>
        <v xml:space="preserve">ALTRON, a.s. </v>
      </c>
      <c r="M121" s="26"/>
    </row>
    <row r="122" spans="2:13" s="1" customFormat="1" ht="15.2" customHeight="1">
      <c r="B122" s="26"/>
      <c r="C122" s="23" t="s">
        <v>27</v>
      </c>
      <c r="F122" s="21" t="str">
        <f>IF(E18="","",E18)</f>
        <v xml:space="preserve"> </v>
      </c>
      <c r="I122" s="23" t="s">
        <v>32</v>
      </c>
      <c r="J122" s="24" t="str">
        <f>E24</f>
        <v xml:space="preserve"> </v>
      </c>
      <c r="M122" s="26"/>
    </row>
    <row r="123" spans="2:13" s="1" customFormat="1" ht="10.35" customHeight="1">
      <c r="B123" s="26"/>
      <c r="M123" s="26"/>
    </row>
    <row r="124" spans="2:25" s="10" customFormat="1" ht="29.25" customHeight="1">
      <c r="B124" s="107"/>
      <c r="C124" s="108" t="s">
        <v>126</v>
      </c>
      <c r="D124" s="109" t="s">
        <v>59</v>
      </c>
      <c r="E124" s="109" t="s">
        <v>55</v>
      </c>
      <c r="F124" s="109" t="s">
        <v>56</v>
      </c>
      <c r="G124" s="109" t="s">
        <v>127</v>
      </c>
      <c r="H124" s="109" t="s">
        <v>128</v>
      </c>
      <c r="I124" s="109" t="s">
        <v>129</v>
      </c>
      <c r="J124" s="109" t="s">
        <v>130</v>
      </c>
      <c r="K124" s="109" t="s">
        <v>120</v>
      </c>
      <c r="L124" s="110" t="s">
        <v>131</v>
      </c>
      <c r="M124" s="107"/>
      <c r="N124" s="53" t="s">
        <v>1</v>
      </c>
      <c r="O124" s="54" t="s">
        <v>38</v>
      </c>
      <c r="P124" s="54" t="s">
        <v>132</v>
      </c>
      <c r="Q124" s="54" t="s">
        <v>133</v>
      </c>
      <c r="R124" s="54" t="s">
        <v>134</v>
      </c>
      <c r="S124" s="54" t="s">
        <v>135</v>
      </c>
      <c r="T124" s="54" t="s">
        <v>136</v>
      </c>
      <c r="U124" s="54" t="s">
        <v>137</v>
      </c>
      <c r="V124" s="54" t="s">
        <v>138</v>
      </c>
      <c r="W124" s="54" t="s">
        <v>139</v>
      </c>
      <c r="X124" s="54" t="s">
        <v>140</v>
      </c>
      <c r="Y124" s="55" t="s">
        <v>141</v>
      </c>
    </row>
    <row r="125" spans="2:63" s="1" customFormat="1" ht="22.9" customHeight="1">
      <c r="B125" s="26"/>
      <c r="C125" s="58" t="s">
        <v>142</v>
      </c>
      <c r="K125" s="111">
        <f>BK125</f>
        <v>0</v>
      </c>
      <c r="M125" s="26"/>
      <c r="N125" s="56"/>
      <c r="O125" s="47"/>
      <c r="P125" s="47"/>
      <c r="Q125" s="112">
        <f>Q126+Q148+Q160+Q169+Q182+Q187+Q194+Q196+Q207</f>
        <v>0</v>
      </c>
      <c r="R125" s="112">
        <f>R126+R148+R160</f>
        <v>0</v>
      </c>
      <c r="S125" s="47"/>
      <c r="T125" s="113">
        <f>T126+T148+T160</f>
        <v>0</v>
      </c>
      <c r="U125" s="47"/>
      <c r="V125" s="113">
        <f>V126+V148+V160</f>
        <v>0</v>
      </c>
      <c r="W125" s="47"/>
      <c r="X125" s="113">
        <f>X126+X148+X160</f>
        <v>0</v>
      </c>
      <c r="Y125" s="48"/>
      <c r="AT125" s="14" t="s">
        <v>75</v>
      </c>
      <c r="AU125" s="14" t="s">
        <v>122</v>
      </c>
      <c r="BK125" s="114">
        <f>BK126+BK148+BK160+BK169+BK182+BK187+BK194+BK196+BK207</f>
        <v>0</v>
      </c>
    </row>
    <row r="126" spans="2:63" s="11" customFormat="1" ht="25.9" customHeight="1">
      <c r="B126" s="115"/>
      <c r="D126" s="116" t="s">
        <v>75</v>
      </c>
      <c r="E126" s="117">
        <v>1</v>
      </c>
      <c r="F126" s="117" t="s">
        <v>146</v>
      </c>
      <c r="K126" s="118">
        <f>BK126</f>
        <v>0</v>
      </c>
      <c r="M126" s="115"/>
      <c r="N126" s="119"/>
      <c r="Q126" s="120">
        <f>SUM(Q127:Q147)</f>
        <v>0</v>
      </c>
      <c r="R126" s="120">
        <f>SUM(R127:R147)</f>
        <v>0</v>
      </c>
      <c r="T126" s="121">
        <f>SUM(T127:T147)</f>
        <v>0</v>
      </c>
      <c r="V126" s="121">
        <f>SUM(V127:V147)</f>
        <v>0</v>
      </c>
      <c r="X126" s="121">
        <f>SUM(X127:X147)</f>
        <v>0</v>
      </c>
      <c r="Y126" s="122"/>
      <c r="AR126" s="116" t="s">
        <v>84</v>
      </c>
      <c r="AT126" s="123" t="s">
        <v>75</v>
      </c>
      <c r="AU126" s="123" t="s">
        <v>76</v>
      </c>
      <c r="AY126" s="116" t="s">
        <v>145</v>
      </c>
      <c r="BK126" s="124">
        <f>SUM(BK127:BK147)</f>
        <v>0</v>
      </c>
    </row>
    <row r="127" spans="2:65" s="1" customFormat="1" ht="16.5" customHeight="1">
      <c r="B127" s="127"/>
      <c r="C127" s="128" t="s">
        <v>84</v>
      </c>
      <c r="D127" s="128" t="s">
        <v>147</v>
      </c>
      <c r="E127" s="129" t="s">
        <v>410</v>
      </c>
      <c r="F127" s="130" t="s">
        <v>411</v>
      </c>
      <c r="G127" s="131" t="s">
        <v>257</v>
      </c>
      <c r="H127" s="132">
        <v>416.07</v>
      </c>
      <c r="I127" s="133"/>
      <c r="J127" s="133"/>
      <c r="K127" s="133">
        <f>ROUND(P127*H127,2)</f>
        <v>0</v>
      </c>
      <c r="L127" s="130" t="s">
        <v>1</v>
      </c>
      <c r="M127" s="26"/>
      <c r="N127" s="134" t="s">
        <v>1</v>
      </c>
      <c r="O127" s="135" t="s">
        <v>39</v>
      </c>
      <c r="P127" s="136">
        <f>I127+J127</f>
        <v>0</v>
      </c>
      <c r="Q127" s="136">
        <f>ROUND(I127*H127,2)</f>
        <v>0</v>
      </c>
      <c r="R127" s="136">
        <f>ROUND(J127*H127,2)</f>
        <v>0</v>
      </c>
      <c r="S127" s="137">
        <v>0</v>
      </c>
      <c r="T127" s="137">
        <f>S127*H127</f>
        <v>0</v>
      </c>
      <c r="U127" s="137">
        <v>0</v>
      </c>
      <c r="V127" s="137">
        <f>U127*H127</f>
        <v>0</v>
      </c>
      <c r="W127" s="137">
        <v>0</v>
      </c>
      <c r="X127" s="137">
        <f>W127*H127</f>
        <v>0</v>
      </c>
      <c r="Y127" s="138" t="s">
        <v>1</v>
      </c>
      <c r="AR127" s="139" t="s">
        <v>149</v>
      </c>
      <c r="AT127" s="139" t="s">
        <v>147</v>
      </c>
      <c r="AU127" s="139" t="s">
        <v>84</v>
      </c>
      <c r="AY127" s="14" t="s">
        <v>145</v>
      </c>
      <c r="BE127" s="140">
        <f>IF(O127="základní",K127,0)</f>
        <v>0</v>
      </c>
      <c r="BF127" s="140">
        <f>IF(O127="snížená",K127,0)</f>
        <v>0</v>
      </c>
      <c r="BG127" s="140">
        <f>IF(O127="zákl. přenesená",K127,0)</f>
        <v>0</v>
      </c>
      <c r="BH127" s="140">
        <f>IF(O127="sníž. přenesená",K127,0)</f>
        <v>0</v>
      </c>
      <c r="BI127" s="140">
        <f>IF(O127="nulová",K127,0)</f>
        <v>0</v>
      </c>
      <c r="BJ127" s="14" t="s">
        <v>84</v>
      </c>
      <c r="BK127" s="140">
        <f>ROUND(P127*H127,2)</f>
        <v>0</v>
      </c>
      <c r="BL127" s="14" t="s">
        <v>149</v>
      </c>
      <c r="BM127" s="139" t="s">
        <v>211</v>
      </c>
    </row>
    <row r="128" spans="2:51" s="12" customFormat="1" ht="12">
      <c r="B128" s="141"/>
      <c r="D128" s="142" t="s">
        <v>151</v>
      </c>
      <c r="E128" s="143" t="s">
        <v>1</v>
      </c>
      <c r="F128" s="150" t="s">
        <v>412</v>
      </c>
      <c r="H128" s="143">
        <v>416.07</v>
      </c>
      <c r="M128" s="141"/>
      <c r="N128" s="145"/>
      <c r="Y128" s="146"/>
      <c r="AT128" s="143" t="s">
        <v>151</v>
      </c>
      <c r="AU128" s="143" t="s">
        <v>84</v>
      </c>
      <c r="AV128" s="12" t="s">
        <v>84</v>
      </c>
      <c r="AW128" s="12" t="s">
        <v>4</v>
      </c>
      <c r="AX128" s="12" t="s">
        <v>76</v>
      </c>
      <c r="AY128" s="143" t="s">
        <v>145</v>
      </c>
    </row>
    <row r="129" spans="2:65" s="1" customFormat="1" ht="16.5" customHeight="1">
      <c r="B129" s="127"/>
      <c r="C129" s="128">
        <v>2</v>
      </c>
      <c r="D129" s="128" t="s">
        <v>147</v>
      </c>
      <c r="E129" s="129" t="s">
        <v>413</v>
      </c>
      <c r="F129" s="130" t="s">
        <v>414</v>
      </c>
      <c r="G129" s="131" t="s">
        <v>244</v>
      </c>
      <c r="H129" s="132">
        <v>180.9</v>
      </c>
      <c r="I129" s="133"/>
      <c r="J129" s="133"/>
      <c r="K129" s="133">
        <f>ROUND(P129*H129,2)</f>
        <v>0</v>
      </c>
      <c r="L129" s="130" t="s">
        <v>1</v>
      </c>
      <c r="M129" s="26"/>
      <c r="N129" s="134" t="s">
        <v>1</v>
      </c>
      <c r="O129" s="135" t="s">
        <v>39</v>
      </c>
      <c r="P129" s="136">
        <f>I129+J129</f>
        <v>0</v>
      </c>
      <c r="Q129" s="136">
        <f>ROUND(I129*H129,2)</f>
        <v>0</v>
      </c>
      <c r="R129" s="136">
        <f>ROUND(J129*H129,2)</f>
        <v>0</v>
      </c>
      <c r="S129" s="137">
        <v>0</v>
      </c>
      <c r="T129" s="137">
        <f>S129*H129</f>
        <v>0</v>
      </c>
      <c r="U129" s="137">
        <v>0</v>
      </c>
      <c r="V129" s="137">
        <f>U129*H129</f>
        <v>0</v>
      </c>
      <c r="W129" s="137">
        <v>0</v>
      </c>
      <c r="X129" s="137">
        <f>W129*H129</f>
        <v>0</v>
      </c>
      <c r="Y129" s="138" t="s">
        <v>1</v>
      </c>
      <c r="AR129" s="139" t="s">
        <v>149</v>
      </c>
      <c r="AT129" s="139" t="s">
        <v>147</v>
      </c>
      <c r="AU129" s="139" t="s">
        <v>84</v>
      </c>
      <c r="AY129" s="14" t="s">
        <v>145</v>
      </c>
      <c r="BE129" s="140">
        <f>IF(O129="základní",K129,0)</f>
        <v>0</v>
      </c>
      <c r="BF129" s="140">
        <f>IF(O129="snížená",K129,0)</f>
        <v>0</v>
      </c>
      <c r="BG129" s="140">
        <f>IF(O129="zákl. přenesená",K129,0)</f>
        <v>0</v>
      </c>
      <c r="BH129" s="140">
        <f>IF(O129="sníž. přenesená",K129,0)</f>
        <v>0</v>
      </c>
      <c r="BI129" s="140">
        <f>IF(O129="nulová",K129,0)</f>
        <v>0</v>
      </c>
      <c r="BJ129" s="14" t="s">
        <v>84</v>
      </c>
      <c r="BK129" s="140">
        <f>ROUND(P129*H129,2)</f>
        <v>0</v>
      </c>
      <c r="BL129" s="14" t="s">
        <v>149</v>
      </c>
      <c r="BM129" s="139" t="s">
        <v>211</v>
      </c>
    </row>
    <row r="130" spans="2:51" s="12" customFormat="1" ht="12">
      <c r="B130" s="141"/>
      <c r="D130" s="142" t="s">
        <v>151</v>
      </c>
      <c r="E130" s="143" t="s">
        <v>1</v>
      </c>
      <c r="F130" s="150" t="s">
        <v>415</v>
      </c>
      <c r="H130" s="143">
        <v>180.9</v>
      </c>
      <c r="M130" s="141"/>
      <c r="N130" s="145"/>
      <c r="Y130" s="146"/>
      <c r="AT130" s="143" t="s">
        <v>151</v>
      </c>
      <c r="AU130" s="143" t="s">
        <v>84</v>
      </c>
      <c r="AV130" s="12" t="s">
        <v>84</v>
      </c>
      <c r="AW130" s="12" t="s">
        <v>4</v>
      </c>
      <c r="AX130" s="12" t="s">
        <v>76</v>
      </c>
      <c r="AY130" s="143" t="s">
        <v>145</v>
      </c>
    </row>
    <row r="131" spans="2:65" s="1" customFormat="1" ht="16.5" customHeight="1">
      <c r="B131" s="127"/>
      <c r="C131" s="128">
        <v>3</v>
      </c>
      <c r="D131" s="128" t="s">
        <v>147</v>
      </c>
      <c r="E131" s="129" t="s">
        <v>416</v>
      </c>
      <c r="F131" s="130" t="s">
        <v>417</v>
      </c>
      <c r="G131" s="131" t="s">
        <v>244</v>
      </c>
      <c r="H131" s="132">
        <v>180.9</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149</v>
      </c>
      <c r="AT131" s="139" t="s">
        <v>147</v>
      </c>
      <c r="AU131" s="139" t="s">
        <v>84</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149</v>
      </c>
      <c r="BM131" s="139" t="s">
        <v>212</v>
      </c>
    </row>
    <row r="132" spans="2:65" s="1" customFormat="1" ht="16.5" customHeight="1">
      <c r="B132" s="127"/>
      <c r="C132" s="128">
        <v>4</v>
      </c>
      <c r="D132" s="128" t="s">
        <v>147</v>
      </c>
      <c r="E132" s="129" t="s">
        <v>313</v>
      </c>
      <c r="F132" s="130" t="s">
        <v>314</v>
      </c>
      <c r="G132" s="131" t="s">
        <v>257</v>
      </c>
      <c r="H132" s="132">
        <v>615.06</v>
      </c>
      <c r="I132" s="133"/>
      <c r="J132" s="133"/>
      <c r="K132" s="133">
        <f>ROUND(P132*H132,2)</f>
        <v>0</v>
      </c>
      <c r="L132" s="130" t="s">
        <v>1</v>
      </c>
      <c r="M132" s="26"/>
      <c r="N132" s="134" t="s">
        <v>1</v>
      </c>
      <c r="O132" s="135" t="s">
        <v>39</v>
      </c>
      <c r="P132" s="136">
        <f>I132+J132</f>
        <v>0</v>
      </c>
      <c r="Q132" s="136">
        <f>ROUND(I132*H132,2)</f>
        <v>0</v>
      </c>
      <c r="R132" s="136">
        <f>ROUND(J132*H132,2)</f>
        <v>0</v>
      </c>
      <c r="S132" s="137">
        <v>0</v>
      </c>
      <c r="T132" s="137">
        <f>S132*H132</f>
        <v>0</v>
      </c>
      <c r="U132" s="137">
        <v>0</v>
      </c>
      <c r="V132" s="137">
        <f>U132*H132</f>
        <v>0</v>
      </c>
      <c r="W132" s="137">
        <v>0</v>
      </c>
      <c r="X132" s="137">
        <f>W132*H132</f>
        <v>0</v>
      </c>
      <c r="Y132" s="138" t="s">
        <v>1</v>
      </c>
      <c r="AR132" s="139" t="s">
        <v>149</v>
      </c>
      <c r="AT132" s="139" t="s">
        <v>147</v>
      </c>
      <c r="AU132" s="139" t="s">
        <v>84</v>
      </c>
      <c r="AY132" s="14" t="s">
        <v>145</v>
      </c>
      <c r="BE132" s="140">
        <f>IF(O132="základní",K132,0)</f>
        <v>0</v>
      </c>
      <c r="BF132" s="140">
        <f>IF(O132="snížená",K132,0)</f>
        <v>0</v>
      </c>
      <c r="BG132" s="140">
        <f>IF(O132="zákl. přenesená",K132,0)</f>
        <v>0</v>
      </c>
      <c r="BH132" s="140">
        <f>IF(O132="sníž. přenesená",K132,0)</f>
        <v>0</v>
      </c>
      <c r="BI132" s="140">
        <f>IF(O132="nulová",K132,0)</f>
        <v>0</v>
      </c>
      <c r="BJ132" s="14" t="s">
        <v>84</v>
      </c>
      <c r="BK132" s="140">
        <f>ROUND(P132*H132,2)</f>
        <v>0</v>
      </c>
      <c r="BL132" s="14" t="s">
        <v>149</v>
      </c>
      <c r="BM132" s="139" t="s">
        <v>211</v>
      </c>
    </row>
    <row r="133" spans="2:51" s="12" customFormat="1" ht="12">
      <c r="B133" s="141"/>
      <c r="D133" s="142" t="s">
        <v>151</v>
      </c>
      <c r="E133" s="143" t="s">
        <v>1</v>
      </c>
      <c r="F133" s="150" t="s">
        <v>418</v>
      </c>
      <c r="H133" s="143">
        <v>416.07</v>
      </c>
      <c r="M133" s="141"/>
      <c r="N133" s="145"/>
      <c r="Y133" s="146"/>
      <c r="AT133" s="143" t="s">
        <v>151</v>
      </c>
      <c r="AU133" s="143" t="s">
        <v>84</v>
      </c>
      <c r="AV133" s="12" t="s">
        <v>84</v>
      </c>
      <c r="AW133" s="12" t="s">
        <v>4</v>
      </c>
      <c r="AX133" s="12" t="s">
        <v>76</v>
      </c>
      <c r="AY133" s="143" t="s">
        <v>145</v>
      </c>
    </row>
    <row r="134" spans="2:51" s="12" customFormat="1" ht="12">
      <c r="B134" s="141"/>
      <c r="D134" s="142" t="s">
        <v>151</v>
      </c>
      <c r="E134" s="143" t="s">
        <v>1</v>
      </c>
      <c r="F134" s="150" t="s">
        <v>419</v>
      </c>
      <c r="H134" s="143">
        <v>198.99</v>
      </c>
      <c r="M134" s="141"/>
      <c r="N134" s="145"/>
      <c r="Y134" s="146"/>
      <c r="AT134" s="143" t="s">
        <v>151</v>
      </c>
      <c r="AU134" s="143" t="s">
        <v>84</v>
      </c>
      <c r="AV134" s="12" t="s">
        <v>84</v>
      </c>
      <c r="AW134" s="12" t="s">
        <v>4</v>
      </c>
      <c r="AX134" s="12" t="s">
        <v>76</v>
      </c>
      <c r="AY134" s="143" t="s">
        <v>145</v>
      </c>
    </row>
    <row r="135" spans="2:65" s="1" customFormat="1" ht="16.5" customHeight="1">
      <c r="B135" s="127"/>
      <c r="C135" s="128">
        <v>5</v>
      </c>
      <c r="D135" s="128" t="s">
        <v>147</v>
      </c>
      <c r="E135" s="129" t="s">
        <v>358</v>
      </c>
      <c r="F135" s="130" t="s">
        <v>420</v>
      </c>
      <c r="G135" s="131" t="s">
        <v>257</v>
      </c>
      <c r="H135" s="132">
        <v>217.08</v>
      </c>
      <c r="I135" s="133"/>
      <c r="J135" s="133"/>
      <c r="K135" s="133">
        <f>ROUND(P135*H135,2)</f>
        <v>0</v>
      </c>
      <c r="L135" s="130" t="s">
        <v>1</v>
      </c>
      <c r="M135" s="26"/>
      <c r="N135" s="134" t="s">
        <v>1</v>
      </c>
      <c r="O135" s="135" t="s">
        <v>39</v>
      </c>
      <c r="P135" s="136">
        <f>I135+J135</f>
        <v>0</v>
      </c>
      <c r="Q135" s="136">
        <f>ROUND(I135*H135,2)</f>
        <v>0</v>
      </c>
      <c r="R135" s="136">
        <f>ROUND(J135*H135,2)</f>
        <v>0</v>
      </c>
      <c r="S135" s="137">
        <v>0</v>
      </c>
      <c r="T135" s="137">
        <f>S135*H135</f>
        <v>0</v>
      </c>
      <c r="U135" s="137">
        <v>0</v>
      </c>
      <c r="V135" s="137">
        <f>U135*H135</f>
        <v>0</v>
      </c>
      <c r="W135" s="137">
        <v>0</v>
      </c>
      <c r="X135" s="137">
        <f>W135*H135</f>
        <v>0</v>
      </c>
      <c r="Y135" s="138" t="s">
        <v>1</v>
      </c>
      <c r="AR135" s="139" t="s">
        <v>149</v>
      </c>
      <c r="AT135" s="139" t="s">
        <v>147</v>
      </c>
      <c r="AU135" s="139" t="s">
        <v>84</v>
      </c>
      <c r="AY135" s="14" t="s">
        <v>145</v>
      </c>
      <c r="BE135" s="140">
        <f>IF(O135="základní",K135,0)</f>
        <v>0</v>
      </c>
      <c r="BF135" s="140">
        <f>IF(O135="snížená",K135,0)</f>
        <v>0</v>
      </c>
      <c r="BG135" s="140">
        <f>IF(O135="zákl. přenesená",K135,0)</f>
        <v>0</v>
      </c>
      <c r="BH135" s="140">
        <f>IF(O135="sníž. přenesená",K135,0)</f>
        <v>0</v>
      </c>
      <c r="BI135" s="140">
        <f>IF(O135="nulová",K135,0)</f>
        <v>0</v>
      </c>
      <c r="BJ135" s="14" t="s">
        <v>84</v>
      </c>
      <c r="BK135" s="140">
        <f>ROUND(P135*H135,2)</f>
        <v>0</v>
      </c>
      <c r="BL135" s="14" t="s">
        <v>149</v>
      </c>
      <c r="BM135" s="139" t="s">
        <v>211</v>
      </c>
    </row>
    <row r="136" spans="2:51" s="12" customFormat="1" ht="12">
      <c r="B136" s="141"/>
      <c r="D136" s="142" t="s">
        <v>151</v>
      </c>
      <c r="E136" s="143" t="s">
        <v>1</v>
      </c>
      <c r="F136" s="150" t="s">
        <v>421</v>
      </c>
      <c r="H136" s="143">
        <v>217.08</v>
      </c>
      <c r="M136" s="141"/>
      <c r="N136" s="145"/>
      <c r="Y136" s="146"/>
      <c r="AT136" s="143" t="s">
        <v>151</v>
      </c>
      <c r="AU136" s="143" t="s">
        <v>84</v>
      </c>
      <c r="AV136" s="12" t="s">
        <v>84</v>
      </c>
      <c r="AW136" s="12" t="s">
        <v>4</v>
      </c>
      <c r="AX136" s="12" t="s">
        <v>76</v>
      </c>
      <c r="AY136" s="143" t="s">
        <v>145</v>
      </c>
    </row>
    <row r="137" spans="2:65" s="1" customFormat="1" ht="16.5" customHeight="1">
      <c r="B137" s="127"/>
      <c r="C137" s="128">
        <v>6</v>
      </c>
      <c r="D137" s="128" t="s">
        <v>147</v>
      </c>
      <c r="E137" s="129" t="s">
        <v>422</v>
      </c>
      <c r="F137" s="130" t="s">
        <v>423</v>
      </c>
      <c r="G137" s="131" t="s">
        <v>257</v>
      </c>
      <c r="H137" s="132">
        <v>1953.72</v>
      </c>
      <c r="I137" s="133"/>
      <c r="J137" s="133"/>
      <c r="K137" s="133">
        <f>ROUND(P137*H137,2)</f>
        <v>0</v>
      </c>
      <c r="L137" s="130" t="s">
        <v>1</v>
      </c>
      <c r="M137" s="26"/>
      <c r="N137" s="134" t="s">
        <v>1</v>
      </c>
      <c r="O137" s="135" t="s">
        <v>39</v>
      </c>
      <c r="P137" s="136">
        <f>I137+J137</f>
        <v>0</v>
      </c>
      <c r="Q137" s="136">
        <f>ROUND(I137*H137,2)</f>
        <v>0</v>
      </c>
      <c r="R137" s="136">
        <f>ROUND(J137*H137,2)</f>
        <v>0</v>
      </c>
      <c r="S137" s="137">
        <v>0</v>
      </c>
      <c r="T137" s="137">
        <f>S137*H137</f>
        <v>0</v>
      </c>
      <c r="U137" s="137">
        <v>0</v>
      </c>
      <c r="V137" s="137">
        <f>U137*H137</f>
        <v>0</v>
      </c>
      <c r="W137" s="137">
        <v>0</v>
      </c>
      <c r="X137" s="137">
        <f>W137*H137</f>
        <v>0</v>
      </c>
      <c r="Y137" s="138" t="s">
        <v>1</v>
      </c>
      <c r="AR137" s="139" t="s">
        <v>149</v>
      </c>
      <c r="AT137" s="139" t="s">
        <v>147</v>
      </c>
      <c r="AU137" s="139" t="s">
        <v>84</v>
      </c>
      <c r="AY137" s="14" t="s">
        <v>145</v>
      </c>
      <c r="BE137" s="140">
        <f>IF(O137="základní",K137,0)</f>
        <v>0</v>
      </c>
      <c r="BF137" s="140">
        <f>IF(O137="snížená",K137,0)</f>
        <v>0</v>
      </c>
      <c r="BG137" s="140">
        <f>IF(O137="zákl. přenesená",K137,0)</f>
        <v>0</v>
      </c>
      <c r="BH137" s="140">
        <f>IF(O137="sníž. přenesená",K137,0)</f>
        <v>0</v>
      </c>
      <c r="BI137" s="140">
        <f>IF(O137="nulová",K137,0)</f>
        <v>0</v>
      </c>
      <c r="BJ137" s="14" t="s">
        <v>84</v>
      </c>
      <c r="BK137" s="140">
        <f>ROUND(P137*H137,2)</f>
        <v>0</v>
      </c>
      <c r="BL137" s="14" t="s">
        <v>149</v>
      </c>
      <c r="BM137" s="139" t="s">
        <v>211</v>
      </c>
    </row>
    <row r="138" spans="2:51" s="12" customFormat="1" ht="12">
      <c r="B138" s="141"/>
      <c r="D138" s="142" t="s">
        <v>151</v>
      </c>
      <c r="E138" s="143"/>
      <c r="F138" s="150" t="s">
        <v>424</v>
      </c>
      <c r="H138" s="143">
        <v>1953.72</v>
      </c>
      <c r="M138" s="141"/>
      <c r="N138" s="145"/>
      <c r="Y138" s="146"/>
      <c r="AT138" s="143" t="s">
        <v>151</v>
      </c>
      <c r="AU138" s="143" t="s">
        <v>84</v>
      </c>
      <c r="AV138" s="12" t="s">
        <v>84</v>
      </c>
      <c r="AW138" s="12" t="s">
        <v>4</v>
      </c>
      <c r="AX138" s="12" t="s">
        <v>76</v>
      </c>
      <c r="AY138" s="143" t="s">
        <v>145</v>
      </c>
    </row>
    <row r="139" spans="2:65" s="1" customFormat="1" ht="16.5" customHeight="1">
      <c r="B139" s="127"/>
      <c r="C139" s="128">
        <v>7</v>
      </c>
      <c r="D139" s="128" t="s">
        <v>147</v>
      </c>
      <c r="E139" s="129" t="s">
        <v>356</v>
      </c>
      <c r="F139" s="130" t="s">
        <v>425</v>
      </c>
      <c r="G139" s="131" t="s">
        <v>257</v>
      </c>
      <c r="H139" s="132">
        <v>416.07</v>
      </c>
      <c r="I139" s="133"/>
      <c r="J139" s="133"/>
      <c r="K139" s="133">
        <f>ROUND(P139*H139,2)</f>
        <v>0</v>
      </c>
      <c r="L139" s="130" t="s">
        <v>1</v>
      </c>
      <c r="M139" s="26"/>
      <c r="N139" s="134" t="s">
        <v>1</v>
      </c>
      <c r="O139" s="135" t="s">
        <v>39</v>
      </c>
      <c r="P139" s="136">
        <f>I139+J139</f>
        <v>0</v>
      </c>
      <c r="Q139" s="136">
        <f>ROUND(I139*H139,2)</f>
        <v>0</v>
      </c>
      <c r="R139" s="136">
        <f>ROUND(J139*H139,2)</f>
        <v>0</v>
      </c>
      <c r="S139" s="137">
        <v>0</v>
      </c>
      <c r="T139" s="137">
        <f>S139*H139</f>
        <v>0</v>
      </c>
      <c r="U139" s="137">
        <v>0</v>
      </c>
      <c r="V139" s="137">
        <f>U139*H139</f>
        <v>0</v>
      </c>
      <c r="W139" s="137">
        <v>0</v>
      </c>
      <c r="X139" s="137">
        <f>W139*H139</f>
        <v>0</v>
      </c>
      <c r="Y139" s="138" t="s">
        <v>1</v>
      </c>
      <c r="AR139" s="139" t="s">
        <v>149</v>
      </c>
      <c r="AT139" s="139" t="s">
        <v>147</v>
      </c>
      <c r="AU139" s="139" t="s">
        <v>84</v>
      </c>
      <c r="AY139" s="14" t="s">
        <v>145</v>
      </c>
      <c r="BE139" s="140">
        <f>IF(O139="základní",K139,0)</f>
        <v>0</v>
      </c>
      <c r="BF139" s="140">
        <f>IF(O139="snížená",K139,0)</f>
        <v>0</v>
      </c>
      <c r="BG139" s="140">
        <f>IF(O139="zákl. přenesená",K139,0)</f>
        <v>0</v>
      </c>
      <c r="BH139" s="140">
        <f>IF(O139="sníž. přenesená",K139,0)</f>
        <v>0</v>
      </c>
      <c r="BI139" s="140">
        <f>IF(O139="nulová",K139,0)</f>
        <v>0</v>
      </c>
      <c r="BJ139" s="14" t="s">
        <v>84</v>
      </c>
      <c r="BK139" s="140">
        <f>ROUND(P139*H139,2)</f>
        <v>0</v>
      </c>
      <c r="BL139" s="14" t="s">
        <v>149</v>
      </c>
      <c r="BM139" s="139" t="s">
        <v>212</v>
      </c>
    </row>
    <row r="140" spans="2:51" s="12" customFormat="1" ht="12">
      <c r="B140" s="141"/>
      <c r="D140" s="142" t="s">
        <v>151</v>
      </c>
      <c r="E140" s="143"/>
      <c r="F140" s="150" t="s">
        <v>419</v>
      </c>
      <c r="H140" s="143">
        <v>198.99</v>
      </c>
      <c r="M140" s="141"/>
      <c r="N140" s="145"/>
      <c r="Y140" s="146"/>
      <c r="AT140" s="143" t="s">
        <v>151</v>
      </c>
      <c r="AU140" s="143" t="s">
        <v>84</v>
      </c>
      <c r="AV140" s="12" t="s">
        <v>84</v>
      </c>
      <c r="AW140" s="12" t="s">
        <v>4</v>
      </c>
      <c r="AX140" s="12" t="s">
        <v>76</v>
      </c>
      <c r="AY140" s="143" t="s">
        <v>145</v>
      </c>
    </row>
    <row r="141" spans="2:51" s="12" customFormat="1" ht="12">
      <c r="B141" s="141"/>
      <c r="D141" s="142" t="s">
        <v>151</v>
      </c>
      <c r="E141" s="143"/>
      <c r="F141" s="150" t="s">
        <v>421</v>
      </c>
      <c r="H141" s="143">
        <v>217.08</v>
      </c>
      <c r="M141" s="141"/>
      <c r="N141" s="145"/>
      <c r="Y141" s="146"/>
      <c r="AT141" s="143" t="s">
        <v>151</v>
      </c>
      <c r="AU141" s="143" t="s">
        <v>84</v>
      </c>
      <c r="AV141" s="12" t="s">
        <v>84</v>
      </c>
      <c r="AW141" s="12" t="s">
        <v>4</v>
      </c>
      <c r="AX141" s="12" t="s">
        <v>76</v>
      </c>
      <c r="AY141" s="143" t="s">
        <v>145</v>
      </c>
    </row>
    <row r="142" spans="2:65" s="1" customFormat="1" ht="16.5" customHeight="1">
      <c r="B142" s="127"/>
      <c r="C142" s="128">
        <v>8</v>
      </c>
      <c r="D142" s="128" t="s">
        <v>147</v>
      </c>
      <c r="E142" s="129" t="s">
        <v>264</v>
      </c>
      <c r="F142" s="130" t="s">
        <v>265</v>
      </c>
      <c r="G142" s="131" t="s">
        <v>257</v>
      </c>
      <c r="H142" s="132">
        <v>416.07</v>
      </c>
      <c r="I142" s="133"/>
      <c r="J142" s="133"/>
      <c r="K142" s="133">
        <f>ROUND(P142*H142,2)</f>
        <v>0</v>
      </c>
      <c r="L142" s="130" t="s">
        <v>1</v>
      </c>
      <c r="M142" s="26"/>
      <c r="N142" s="134" t="s">
        <v>1</v>
      </c>
      <c r="O142" s="135" t="s">
        <v>39</v>
      </c>
      <c r="P142" s="136">
        <f>I142+J142</f>
        <v>0</v>
      </c>
      <c r="Q142" s="136">
        <f>ROUND(I142*H142,2)</f>
        <v>0</v>
      </c>
      <c r="R142" s="136">
        <f>ROUND(J142*H142,2)</f>
        <v>0</v>
      </c>
      <c r="S142" s="137">
        <v>0</v>
      </c>
      <c r="T142" s="137">
        <f>S142*H142</f>
        <v>0</v>
      </c>
      <c r="U142" s="137">
        <v>0</v>
      </c>
      <c r="V142" s="137">
        <f>U142*H142</f>
        <v>0</v>
      </c>
      <c r="W142" s="137">
        <v>0</v>
      </c>
      <c r="X142" s="137">
        <f>W142*H142</f>
        <v>0</v>
      </c>
      <c r="Y142" s="138" t="s">
        <v>1</v>
      </c>
      <c r="AR142" s="139" t="s">
        <v>149</v>
      </c>
      <c r="AT142" s="139" t="s">
        <v>147</v>
      </c>
      <c r="AU142" s="139" t="s">
        <v>84</v>
      </c>
      <c r="AY142" s="14" t="s">
        <v>145</v>
      </c>
      <c r="BE142" s="140">
        <f>IF(O142="základní",K142,0)</f>
        <v>0</v>
      </c>
      <c r="BF142" s="140">
        <f>IF(O142="snížená",K142,0)</f>
        <v>0</v>
      </c>
      <c r="BG142" s="140">
        <f>IF(O142="zákl. přenesená",K142,0)</f>
        <v>0</v>
      </c>
      <c r="BH142" s="140">
        <f>IF(O142="sníž. přenesená",K142,0)</f>
        <v>0</v>
      </c>
      <c r="BI142" s="140">
        <f>IF(O142="nulová",K142,0)</f>
        <v>0</v>
      </c>
      <c r="BJ142" s="14" t="s">
        <v>84</v>
      </c>
      <c r="BK142" s="140">
        <f>ROUND(P142*H142,2)</f>
        <v>0</v>
      </c>
      <c r="BL142" s="14" t="s">
        <v>149</v>
      </c>
      <c r="BM142" s="139" t="s">
        <v>211</v>
      </c>
    </row>
    <row r="143" spans="2:51" s="12" customFormat="1" ht="12">
      <c r="B143" s="141"/>
      <c r="D143" s="142" t="s">
        <v>151</v>
      </c>
      <c r="E143" s="143"/>
      <c r="F143" s="150" t="s">
        <v>418</v>
      </c>
      <c r="H143" s="143">
        <v>416.07</v>
      </c>
      <c r="M143" s="141"/>
      <c r="N143" s="145"/>
      <c r="Y143" s="146"/>
      <c r="AT143" s="143" t="s">
        <v>151</v>
      </c>
      <c r="AU143" s="143" t="s">
        <v>84</v>
      </c>
      <c r="AV143" s="12" t="s">
        <v>84</v>
      </c>
      <c r="AW143" s="12" t="s">
        <v>4</v>
      </c>
      <c r="AX143" s="12" t="s">
        <v>76</v>
      </c>
      <c r="AY143" s="143" t="s">
        <v>145</v>
      </c>
    </row>
    <row r="144" spans="2:65" s="1" customFormat="1" ht="16.5" customHeight="1">
      <c r="B144" s="127"/>
      <c r="C144" s="128">
        <v>9</v>
      </c>
      <c r="D144" s="128" t="s">
        <v>147</v>
      </c>
      <c r="E144" s="129" t="s">
        <v>426</v>
      </c>
      <c r="F144" s="130" t="s">
        <v>427</v>
      </c>
      <c r="G144" s="131" t="s">
        <v>257</v>
      </c>
      <c r="H144" s="132">
        <v>198.99</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84</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211</v>
      </c>
    </row>
    <row r="145" spans="2:51" s="12" customFormat="1" ht="12">
      <c r="B145" s="141"/>
      <c r="D145" s="142" t="s">
        <v>151</v>
      </c>
      <c r="E145" s="143"/>
      <c r="F145" s="150" t="s">
        <v>428</v>
      </c>
      <c r="H145" s="143">
        <v>198.99</v>
      </c>
      <c r="M145" s="141"/>
      <c r="N145" s="145"/>
      <c r="Y145" s="146"/>
      <c r="AT145" s="143" t="s">
        <v>151</v>
      </c>
      <c r="AU145" s="143" t="s">
        <v>84</v>
      </c>
      <c r="AV145" s="12" t="s">
        <v>84</v>
      </c>
      <c r="AW145" s="12" t="s">
        <v>4</v>
      </c>
      <c r="AX145" s="12" t="s">
        <v>76</v>
      </c>
      <c r="AY145" s="143" t="s">
        <v>145</v>
      </c>
    </row>
    <row r="146" spans="2:65" s="1" customFormat="1" ht="16.5" customHeight="1">
      <c r="B146" s="127"/>
      <c r="C146" s="128">
        <v>10</v>
      </c>
      <c r="D146" s="128" t="s">
        <v>147</v>
      </c>
      <c r="E146" s="129" t="s">
        <v>429</v>
      </c>
      <c r="F146" s="130" t="s">
        <v>430</v>
      </c>
      <c r="G146" s="131" t="s">
        <v>257</v>
      </c>
      <c r="H146" s="132">
        <v>217.08</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84</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211</v>
      </c>
    </row>
    <row r="147" spans="2:51" s="12" customFormat="1" ht="12">
      <c r="B147" s="141"/>
      <c r="D147" s="142" t="s">
        <v>151</v>
      </c>
      <c r="E147" s="143"/>
      <c r="F147" s="150" t="s">
        <v>421</v>
      </c>
      <c r="H147" s="143">
        <v>217.08</v>
      </c>
      <c r="M147" s="141"/>
      <c r="N147" s="145"/>
      <c r="Y147" s="146"/>
      <c r="AT147" s="143" t="s">
        <v>151</v>
      </c>
      <c r="AU147" s="143" t="s">
        <v>84</v>
      </c>
      <c r="AV147" s="12" t="s">
        <v>84</v>
      </c>
      <c r="AW147" s="12" t="s">
        <v>4</v>
      </c>
      <c r="AX147" s="12" t="s">
        <v>76</v>
      </c>
      <c r="AY147" s="143" t="s">
        <v>145</v>
      </c>
    </row>
    <row r="148" spans="2:63" s="11" customFormat="1" ht="25.9" customHeight="1">
      <c r="B148" s="115"/>
      <c r="D148" s="116" t="s">
        <v>75</v>
      </c>
      <c r="E148" s="117">
        <v>2</v>
      </c>
      <c r="F148" s="117" t="s">
        <v>431</v>
      </c>
      <c r="K148" s="118">
        <f>BK148</f>
        <v>0</v>
      </c>
      <c r="M148" s="115"/>
      <c r="N148" s="119"/>
      <c r="Q148" s="120">
        <f>SUM(Q149:Q159)</f>
        <v>0</v>
      </c>
      <c r="R148" s="120">
        <f>SUM(R149:R159)</f>
        <v>0</v>
      </c>
      <c r="T148" s="121">
        <f>SUM(T149:T159)</f>
        <v>0</v>
      </c>
      <c r="V148" s="121">
        <f>SUM(V149:V159)</f>
        <v>0</v>
      </c>
      <c r="X148" s="121">
        <f>SUM(X149:X159)</f>
        <v>0</v>
      </c>
      <c r="Y148" s="122"/>
      <c r="AR148" s="116" t="s">
        <v>84</v>
      </c>
      <c r="AT148" s="123" t="s">
        <v>75</v>
      </c>
      <c r="AU148" s="123" t="s">
        <v>76</v>
      </c>
      <c r="AY148" s="116" t="s">
        <v>145</v>
      </c>
      <c r="BK148" s="124">
        <f>SUM(BK149:BK159)</f>
        <v>0</v>
      </c>
    </row>
    <row r="149" spans="2:65" s="1" customFormat="1" ht="16.5" customHeight="1">
      <c r="B149" s="127"/>
      <c r="C149" s="128">
        <v>11</v>
      </c>
      <c r="D149" s="128" t="s">
        <v>147</v>
      </c>
      <c r="E149" s="129" t="s">
        <v>433</v>
      </c>
      <c r="F149" s="130" t="s">
        <v>434</v>
      </c>
      <c r="G149" s="131" t="s">
        <v>257</v>
      </c>
      <c r="H149" s="132">
        <v>0.504</v>
      </c>
      <c r="I149" s="133"/>
      <c r="J149" s="133"/>
      <c r="K149" s="133">
        <f>ROUND(P149*H149,2)</f>
        <v>0</v>
      </c>
      <c r="L149" s="130" t="s">
        <v>1</v>
      </c>
      <c r="M149" s="26"/>
      <c r="N149" s="134" t="s">
        <v>1</v>
      </c>
      <c r="O149" s="135" t="s">
        <v>39</v>
      </c>
      <c r="P149" s="136">
        <f>I149+J149</f>
        <v>0</v>
      </c>
      <c r="Q149" s="136">
        <f>ROUND(I149*H149,2)</f>
        <v>0</v>
      </c>
      <c r="R149" s="136">
        <f>ROUND(J149*H149,2)</f>
        <v>0</v>
      </c>
      <c r="S149" s="137">
        <v>0</v>
      </c>
      <c r="T149" s="137">
        <f>S149*H149</f>
        <v>0</v>
      </c>
      <c r="U149" s="137">
        <v>0</v>
      </c>
      <c r="V149" s="137">
        <f>U149*H149</f>
        <v>0</v>
      </c>
      <c r="W149" s="137">
        <v>0</v>
      </c>
      <c r="X149" s="137">
        <f>W149*H149</f>
        <v>0</v>
      </c>
      <c r="Y149" s="138" t="s">
        <v>1</v>
      </c>
      <c r="AR149" s="139" t="s">
        <v>149</v>
      </c>
      <c r="AT149" s="139" t="s">
        <v>147</v>
      </c>
      <c r="AU149" s="139" t="s">
        <v>84</v>
      </c>
      <c r="AY149" s="14" t="s">
        <v>145</v>
      </c>
      <c r="BE149" s="140">
        <f>IF(O149="základní",K149,0)</f>
        <v>0</v>
      </c>
      <c r="BF149" s="140">
        <f>IF(O149="snížená",K149,0)</f>
        <v>0</v>
      </c>
      <c r="BG149" s="140">
        <f>IF(O149="zákl. přenesená",K149,0)</f>
        <v>0</v>
      </c>
      <c r="BH149" s="140">
        <f>IF(O149="sníž. přenesená",K149,0)</f>
        <v>0</v>
      </c>
      <c r="BI149" s="140">
        <f>IF(O149="nulová",K149,0)</f>
        <v>0</v>
      </c>
      <c r="BJ149" s="14" t="s">
        <v>84</v>
      </c>
      <c r="BK149" s="140">
        <f>ROUND(P149*H149,2)</f>
        <v>0</v>
      </c>
      <c r="BL149" s="14" t="s">
        <v>149</v>
      </c>
      <c r="BM149" s="139" t="s">
        <v>213</v>
      </c>
    </row>
    <row r="150" spans="2:51" s="12" customFormat="1" ht="12">
      <c r="B150" s="141"/>
      <c r="D150" s="142" t="s">
        <v>151</v>
      </c>
      <c r="E150" s="143"/>
      <c r="F150" s="150" t="s">
        <v>435</v>
      </c>
      <c r="H150" s="143">
        <v>0.504</v>
      </c>
      <c r="M150" s="141"/>
      <c r="N150" s="145"/>
      <c r="Y150" s="146"/>
      <c r="AT150" s="143" t="s">
        <v>151</v>
      </c>
      <c r="AU150" s="143" t="s">
        <v>84</v>
      </c>
      <c r="AV150" s="12" t="s">
        <v>84</v>
      </c>
      <c r="AW150" s="12" t="s">
        <v>4</v>
      </c>
      <c r="AX150" s="12" t="s">
        <v>76</v>
      </c>
      <c r="AY150" s="143" t="s">
        <v>145</v>
      </c>
    </row>
    <row r="151" spans="2:65" s="1" customFormat="1" ht="16.5" customHeight="1">
      <c r="B151" s="127"/>
      <c r="C151" s="128">
        <v>12</v>
      </c>
      <c r="D151" s="128" t="s">
        <v>147</v>
      </c>
      <c r="E151" s="129" t="s">
        <v>436</v>
      </c>
      <c r="F151" s="130" t="s">
        <v>437</v>
      </c>
      <c r="G151" s="131" t="s">
        <v>271</v>
      </c>
      <c r="H151" s="132">
        <v>0.1008</v>
      </c>
      <c r="I151" s="133"/>
      <c r="J151" s="133"/>
      <c r="K151" s="133">
        <f>ROUND(P151*H151,2)</f>
        <v>0</v>
      </c>
      <c r="L151" s="130" t="s">
        <v>1</v>
      </c>
      <c r="M151" s="26"/>
      <c r="N151" s="134" t="s">
        <v>1</v>
      </c>
      <c r="O151" s="135" t="s">
        <v>39</v>
      </c>
      <c r="P151" s="136">
        <f>I151+J151</f>
        <v>0</v>
      </c>
      <c r="Q151" s="136">
        <f>ROUND(I151*H151,2)</f>
        <v>0</v>
      </c>
      <c r="R151" s="136">
        <f>ROUND(J151*H151,2)</f>
        <v>0</v>
      </c>
      <c r="S151" s="137">
        <v>0</v>
      </c>
      <c r="T151" s="137">
        <f>S151*H151</f>
        <v>0</v>
      </c>
      <c r="U151" s="137">
        <v>0</v>
      </c>
      <c r="V151" s="137">
        <f>U151*H151</f>
        <v>0</v>
      </c>
      <c r="W151" s="137">
        <v>0</v>
      </c>
      <c r="X151" s="137">
        <f>W151*H151</f>
        <v>0</v>
      </c>
      <c r="Y151" s="138" t="s">
        <v>1</v>
      </c>
      <c r="AR151" s="139" t="s">
        <v>149</v>
      </c>
      <c r="AT151" s="139" t="s">
        <v>147</v>
      </c>
      <c r="AU151" s="139" t="s">
        <v>84</v>
      </c>
      <c r="AY151" s="14" t="s">
        <v>145</v>
      </c>
      <c r="BE151" s="140">
        <f>IF(O151="základní",K151,0)</f>
        <v>0</v>
      </c>
      <c r="BF151" s="140">
        <f>IF(O151="snížená",K151,0)</f>
        <v>0</v>
      </c>
      <c r="BG151" s="140">
        <f>IF(O151="zákl. přenesená",K151,0)</f>
        <v>0</v>
      </c>
      <c r="BH151" s="140">
        <f>IF(O151="sníž. přenesená",K151,0)</f>
        <v>0</v>
      </c>
      <c r="BI151" s="140">
        <f>IF(O151="nulová",K151,0)</f>
        <v>0</v>
      </c>
      <c r="BJ151" s="14" t="s">
        <v>84</v>
      </c>
      <c r="BK151" s="140">
        <f>ROUND(P151*H151,2)</f>
        <v>0</v>
      </c>
      <c r="BL151" s="14" t="s">
        <v>149</v>
      </c>
      <c r="BM151" s="139" t="s">
        <v>213</v>
      </c>
    </row>
    <row r="152" spans="2:51" s="12" customFormat="1" ht="12">
      <c r="B152" s="141"/>
      <c r="D152" s="142" t="s">
        <v>151</v>
      </c>
      <c r="E152" s="143"/>
      <c r="F152" s="150" t="s">
        <v>438</v>
      </c>
      <c r="H152" s="143">
        <v>0.1008</v>
      </c>
      <c r="M152" s="141"/>
      <c r="N152" s="145"/>
      <c r="Y152" s="146"/>
      <c r="AT152" s="143" t="s">
        <v>151</v>
      </c>
      <c r="AU152" s="143" t="s">
        <v>84</v>
      </c>
      <c r="AV152" s="12" t="s">
        <v>84</v>
      </c>
      <c r="AW152" s="12" t="s">
        <v>4</v>
      </c>
      <c r="AX152" s="12" t="s">
        <v>76</v>
      </c>
      <c r="AY152" s="143" t="s">
        <v>145</v>
      </c>
    </row>
    <row r="153" spans="2:65" s="1" customFormat="1" ht="16.5" customHeight="1">
      <c r="B153" s="127"/>
      <c r="C153" s="128">
        <v>13</v>
      </c>
      <c r="D153" s="128" t="s">
        <v>147</v>
      </c>
      <c r="E153" s="129" t="s">
        <v>439</v>
      </c>
      <c r="F153" s="130" t="s">
        <v>440</v>
      </c>
      <c r="G153" s="131" t="s">
        <v>257</v>
      </c>
      <c r="H153" s="132">
        <v>0.756</v>
      </c>
      <c r="I153" s="133"/>
      <c r="J153" s="133"/>
      <c r="K153" s="133">
        <f>ROUND(P153*H153,2)</f>
        <v>0</v>
      </c>
      <c r="L153" s="130" t="s">
        <v>1</v>
      </c>
      <c r="M153" s="26"/>
      <c r="N153" s="134" t="s">
        <v>1</v>
      </c>
      <c r="O153" s="135" t="s">
        <v>39</v>
      </c>
      <c r="P153" s="136">
        <f>I153+J153</f>
        <v>0</v>
      </c>
      <c r="Q153" s="136">
        <f>ROUND(I153*H153,2)</f>
        <v>0</v>
      </c>
      <c r="R153" s="136">
        <f>ROUND(J153*H153,2)</f>
        <v>0</v>
      </c>
      <c r="S153" s="137">
        <v>0</v>
      </c>
      <c r="T153" s="137">
        <f>S153*H153</f>
        <v>0</v>
      </c>
      <c r="U153" s="137">
        <v>0</v>
      </c>
      <c r="V153" s="137">
        <f>U153*H153</f>
        <v>0</v>
      </c>
      <c r="W153" s="137">
        <v>0</v>
      </c>
      <c r="X153" s="137">
        <f>W153*H153</f>
        <v>0</v>
      </c>
      <c r="Y153" s="138" t="s">
        <v>1</v>
      </c>
      <c r="AR153" s="139" t="s">
        <v>149</v>
      </c>
      <c r="AT153" s="139" t="s">
        <v>147</v>
      </c>
      <c r="AU153" s="139" t="s">
        <v>84</v>
      </c>
      <c r="AY153" s="14" t="s">
        <v>145</v>
      </c>
      <c r="BE153" s="140">
        <f>IF(O153="základní",K153,0)</f>
        <v>0</v>
      </c>
      <c r="BF153" s="140">
        <f>IF(O153="snížená",K153,0)</f>
        <v>0</v>
      </c>
      <c r="BG153" s="140">
        <f>IF(O153="zákl. přenesená",K153,0)</f>
        <v>0</v>
      </c>
      <c r="BH153" s="140">
        <f>IF(O153="sníž. přenesená",K153,0)</f>
        <v>0</v>
      </c>
      <c r="BI153" s="140">
        <f>IF(O153="nulová",K153,0)</f>
        <v>0</v>
      </c>
      <c r="BJ153" s="14" t="s">
        <v>84</v>
      </c>
      <c r="BK153" s="140">
        <f>ROUND(P153*H153,2)</f>
        <v>0</v>
      </c>
      <c r="BL153" s="14" t="s">
        <v>149</v>
      </c>
      <c r="BM153" s="139" t="s">
        <v>213</v>
      </c>
    </row>
    <row r="154" spans="2:51" s="12" customFormat="1" ht="12">
      <c r="B154" s="141"/>
      <c r="D154" s="142" t="s">
        <v>151</v>
      </c>
      <c r="E154" s="143"/>
      <c r="F154" s="150" t="s">
        <v>441</v>
      </c>
      <c r="H154" s="143">
        <v>0.756</v>
      </c>
      <c r="M154" s="141"/>
      <c r="N154" s="145"/>
      <c r="Y154" s="146"/>
      <c r="AT154" s="143" t="s">
        <v>151</v>
      </c>
      <c r="AU154" s="143" t="s">
        <v>84</v>
      </c>
      <c r="AV154" s="12" t="s">
        <v>84</v>
      </c>
      <c r="AW154" s="12" t="s">
        <v>4</v>
      </c>
      <c r="AX154" s="12" t="s">
        <v>76</v>
      </c>
      <c r="AY154" s="143" t="s">
        <v>145</v>
      </c>
    </row>
    <row r="155" spans="2:65" s="1" customFormat="1" ht="16.5" customHeight="1">
      <c r="B155" s="127"/>
      <c r="C155" s="128">
        <v>14</v>
      </c>
      <c r="D155" s="128" t="s">
        <v>147</v>
      </c>
      <c r="E155" s="129" t="s">
        <v>442</v>
      </c>
      <c r="F155" s="130" t="s">
        <v>443</v>
      </c>
      <c r="G155" s="131" t="s">
        <v>244</v>
      </c>
      <c r="H155" s="132">
        <v>5.04</v>
      </c>
      <c r="I155" s="133"/>
      <c r="J155" s="133"/>
      <c r="K155" s="133">
        <f>ROUND(P155*H155,2)</f>
        <v>0</v>
      </c>
      <c r="L155" s="130" t="s">
        <v>1</v>
      </c>
      <c r="M155" s="26"/>
      <c r="N155" s="134" t="s">
        <v>1</v>
      </c>
      <c r="O155" s="135" t="s">
        <v>39</v>
      </c>
      <c r="P155" s="136">
        <f>I155+J155</f>
        <v>0</v>
      </c>
      <c r="Q155" s="136">
        <f>ROUND(I155*H155,2)</f>
        <v>0</v>
      </c>
      <c r="R155" s="136">
        <f>ROUND(J155*H155,2)</f>
        <v>0</v>
      </c>
      <c r="S155" s="137">
        <v>0</v>
      </c>
      <c r="T155" s="137">
        <f>S155*H155</f>
        <v>0</v>
      </c>
      <c r="U155" s="137">
        <v>0</v>
      </c>
      <c r="V155" s="137">
        <f>U155*H155</f>
        <v>0</v>
      </c>
      <c r="W155" s="137">
        <v>0</v>
      </c>
      <c r="X155" s="137">
        <f>W155*H155</f>
        <v>0</v>
      </c>
      <c r="Y155" s="138" t="s">
        <v>1</v>
      </c>
      <c r="AR155" s="139" t="s">
        <v>149</v>
      </c>
      <c r="AT155" s="139" t="s">
        <v>147</v>
      </c>
      <c r="AU155" s="139" t="s">
        <v>84</v>
      </c>
      <c r="AY155" s="14" t="s">
        <v>145</v>
      </c>
      <c r="BE155" s="140">
        <f>IF(O155="základní",K155,0)</f>
        <v>0</v>
      </c>
      <c r="BF155" s="140">
        <f>IF(O155="snížená",K155,0)</f>
        <v>0</v>
      </c>
      <c r="BG155" s="140">
        <f>IF(O155="zákl. přenesená",K155,0)</f>
        <v>0</v>
      </c>
      <c r="BH155" s="140">
        <f>IF(O155="sníž. přenesená",K155,0)</f>
        <v>0</v>
      </c>
      <c r="BI155" s="140">
        <f>IF(O155="nulová",K155,0)</f>
        <v>0</v>
      </c>
      <c r="BJ155" s="14" t="s">
        <v>84</v>
      </c>
      <c r="BK155" s="140">
        <f>ROUND(P155*H155,2)</f>
        <v>0</v>
      </c>
      <c r="BL155" s="14" t="s">
        <v>149</v>
      </c>
      <c r="BM155" s="139" t="s">
        <v>213</v>
      </c>
    </row>
    <row r="156" spans="2:51" s="12" customFormat="1" ht="12">
      <c r="B156" s="141"/>
      <c r="D156" s="142" t="s">
        <v>151</v>
      </c>
      <c r="E156" s="143"/>
      <c r="F156" s="150" t="s">
        <v>444</v>
      </c>
      <c r="H156" s="143">
        <v>5.04</v>
      </c>
      <c r="M156" s="141"/>
      <c r="N156" s="145"/>
      <c r="Y156" s="146"/>
      <c r="AT156" s="143" t="s">
        <v>151</v>
      </c>
      <c r="AU156" s="143" t="s">
        <v>84</v>
      </c>
      <c r="AV156" s="12" t="s">
        <v>84</v>
      </c>
      <c r="AW156" s="12" t="s">
        <v>4</v>
      </c>
      <c r="AX156" s="12" t="s">
        <v>76</v>
      </c>
      <c r="AY156" s="143" t="s">
        <v>145</v>
      </c>
    </row>
    <row r="157" spans="2:65" s="1" customFormat="1" ht="16.5" customHeight="1">
      <c r="B157" s="127"/>
      <c r="C157" s="128">
        <v>15</v>
      </c>
      <c r="D157" s="128" t="s">
        <v>147</v>
      </c>
      <c r="E157" s="129" t="s">
        <v>445</v>
      </c>
      <c r="F157" s="130" t="s">
        <v>446</v>
      </c>
      <c r="G157" s="131" t="s">
        <v>244</v>
      </c>
      <c r="H157" s="132">
        <v>5.04</v>
      </c>
      <c r="I157" s="133"/>
      <c r="J157" s="133"/>
      <c r="K157" s="133">
        <f>ROUND(P157*H157,2)</f>
        <v>0</v>
      </c>
      <c r="L157" s="130" t="s">
        <v>1</v>
      </c>
      <c r="M157" s="26"/>
      <c r="N157" s="134" t="s">
        <v>1</v>
      </c>
      <c r="O157" s="135" t="s">
        <v>39</v>
      </c>
      <c r="P157" s="136">
        <f>I157+J157</f>
        <v>0</v>
      </c>
      <c r="Q157" s="136">
        <f>ROUND(I157*H157,2)</f>
        <v>0</v>
      </c>
      <c r="R157" s="136">
        <f>ROUND(J157*H157,2)</f>
        <v>0</v>
      </c>
      <c r="S157" s="137">
        <v>0</v>
      </c>
      <c r="T157" s="137">
        <f>S157*H157</f>
        <v>0</v>
      </c>
      <c r="U157" s="137">
        <v>0</v>
      </c>
      <c r="V157" s="137">
        <f>U157*H157</f>
        <v>0</v>
      </c>
      <c r="W157" s="137">
        <v>0</v>
      </c>
      <c r="X157" s="137">
        <f>W157*H157</f>
        <v>0</v>
      </c>
      <c r="Y157" s="138" t="s">
        <v>1</v>
      </c>
      <c r="AR157" s="139" t="s">
        <v>149</v>
      </c>
      <c r="AT157" s="139" t="s">
        <v>147</v>
      </c>
      <c r="AU157" s="139" t="s">
        <v>84</v>
      </c>
      <c r="AY157" s="14" t="s">
        <v>145</v>
      </c>
      <c r="BE157" s="140">
        <f>IF(O157="základní",K157,0)</f>
        <v>0</v>
      </c>
      <c r="BF157" s="140">
        <f>IF(O157="snížená",K157,0)</f>
        <v>0</v>
      </c>
      <c r="BG157" s="140">
        <f>IF(O157="zákl. přenesená",K157,0)</f>
        <v>0</v>
      </c>
      <c r="BH157" s="140">
        <f>IF(O157="sníž. přenesená",K157,0)</f>
        <v>0</v>
      </c>
      <c r="BI157" s="140">
        <f>IF(O157="nulová",K157,0)</f>
        <v>0</v>
      </c>
      <c r="BJ157" s="14" t="s">
        <v>84</v>
      </c>
      <c r="BK157" s="140">
        <f>ROUND(P157*H157,2)</f>
        <v>0</v>
      </c>
      <c r="BL157" s="14" t="s">
        <v>149</v>
      </c>
      <c r="BM157" s="139" t="s">
        <v>214</v>
      </c>
    </row>
    <row r="158" spans="2:65" s="1" customFormat="1" ht="16.5" customHeight="1">
      <c r="B158" s="127"/>
      <c r="C158" s="128">
        <v>16</v>
      </c>
      <c r="D158" s="128" t="s">
        <v>147</v>
      </c>
      <c r="E158" s="129" t="s">
        <v>447</v>
      </c>
      <c r="F158" s="130" t="s">
        <v>448</v>
      </c>
      <c r="G158" s="131" t="s">
        <v>271</v>
      </c>
      <c r="H158" s="132">
        <v>0.2268</v>
      </c>
      <c r="I158" s="133"/>
      <c r="J158" s="133"/>
      <c r="K158" s="133">
        <f>ROUND(P158*H158,2)</f>
        <v>0</v>
      </c>
      <c r="L158" s="130" t="s">
        <v>1</v>
      </c>
      <c r="M158" s="26"/>
      <c r="N158" s="134" t="s">
        <v>1</v>
      </c>
      <c r="O158" s="135" t="s">
        <v>39</v>
      </c>
      <c r="P158" s="136">
        <f>I158+J158</f>
        <v>0</v>
      </c>
      <c r="Q158" s="136">
        <f>ROUND(I158*H158,2)</f>
        <v>0</v>
      </c>
      <c r="R158" s="136">
        <f>ROUND(J158*H158,2)</f>
        <v>0</v>
      </c>
      <c r="S158" s="137">
        <v>0</v>
      </c>
      <c r="T158" s="137">
        <f>S158*H158</f>
        <v>0</v>
      </c>
      <c r="U158" s="137">
        <v>0</v>
      </c>
      <c r="V158" s="137">
        <f>U158*H158</f>
        <v>0</v>
      </c>
      <c r="W158" s="137">
        <v>0</v>
      </c>
      <c r="X158" s="137">
        <f>W158*H158</f>
        <v>0</v>
      </c>
      <c r="Y158" s="138" t="s">
        <v>1</v>
      </c>
      <c r="AR158" s="139" t="s">
        <v>149</v>
      </c>
      <c r="AT158" s="139" t="s">
        <v>147</v>
      </c>
      <c r="AU158" s="139" t="s">
        <v>84</v>
      </c>
      <c r="AY158" s="14" t="s">
        <v>145</v>
      </c>
      <c r="BE158" s="140">
        <f>IF(O158="základní",K158,0)</f>
        <v>0</v>
      </c>
      <c r="BF158" s="140">
        <f>IF(O158="snížená",K158,0)</f>
        <v>0</v>
      </c>
      <c r="BG158" s="140">
        <f>IF(O158="zákl. přenesená",K158,0)</f>
        <v>0</v>
      </c>
      <c r="BH158" s="140">
        <f>IF(O158="sníž. přenesená",K158,0)</f>
        <v>0</v>
      </c>
      <c r="BI158" s="140">
        <f>IF(O158="nulová",K158,0)</f>
        <v>0</v>
      </c>
      <c r="BJ158" s="14" t="s">
        <v>84</v>
      </c>
      <c r="BK158" s="140">
        <f>ROUND(P158*H158,2)</f>
        <v>0</v>
      </c>
      <c r="BL158" s="14" t="s">
        <v>149</v>
      </c>
      <c r="BM158" s="139" t="s">
        <v>213</v>
      </c>
    </row>
    <row r="159" spans="2:51" s="12" customFormat="1" ht="12">
      <c r="B159" s="141"/>
      <c r="D159" s="142" t="s">
        <v>151</v>
      </c>
      <c r="E159" s="143"/>
      <c r="F159" s="150" t="s">
        <v>449</v>
      </c>
      <c r="H159" s="143">
        <v>0.2268</v>
      </c>
      <c r="M159" s="141"/>
      <c r="N159" s="145"/>
      <c r="Y159" s="146"/>
      <c r="AT159" s="143" t="s">
        <v>151</v>
      </c>
      <c r="AU159" s="143" t="s">
        <v>84</v>
      </c>
      <c r="AV159" s="12" t="s">
        <v>84</v>
      </c>
      <c r="AW159" s="12" t="s">
        <v>4</v>
      </c>
      <c r="AX159" s="12" t="s">
        <v>76</v>
      </c>
      <c r="AY159" s="143" t="s">
        <v>145</v>
      </c>
    </row>
    <row r="160" spans="2:63" s="11" customFormat="1" ht="25.9" customHeight="1">
      <c r="B160" s="115"/>
      <c r="D160" s="116" t="s">
        <v>75</v>
      </c>
      <c r="E160" s="117">
        <v>3</v>
      </c>
      <c r="F160" s="117" t="s">
        <v>450</v>
      </c>
      <c r="K160" s="118">
        <f>BK160</f>
        <v>0</v>
      </c>
      <c r="M160" s="115"/>
      <c r="N160" s="119"/>
      <c r="Q160" s="120">
        <f>SUM(Q161:Q168)</f>
        <v>0</v>
      </c>
      <c r="R160" s="120">
        <f>SUM(R161:R215)</f>
        <v>0</v>
      </c>
      <c r="T160" s="121">
        <f>SUM(T161:T215)</f>
        <v>0</v>
      </c>
      <c r="V160" s="121">
        <f>SUM(V161:V215)</f>
        <v>0</v>
      </c>
      <c r="X160" s="121">
        <f>SUM(X161:X215)</f>
        <v>0</v>
      </c>
      <c r="Y160" s="122"/>
      <c r="AR160" s="116" t="s">
        <v>86</v>
      </c>
      <c r="AT160" s="123" t="s">
        <v>75</v>
      </c>
      <c r="AU160" s="123" t="s">
        <v>76</v>
      </c>
      <c r="AY160" s="116" t="s">
        <v>145</v>
      </c>
      <c r="BK160" s="124">
        <f>SUM(BK161:BK168)</f>
        <v>0</v>
      </c>
    </row>
    <row r="161" spans="2:65" s="1" customFormat="1" ht="16.5" customHeight="1">
      <c r="B161" s="127"/>
      <c r="C161" s="128">
        <v>17</v>
      </c>
      <c r="D161" s="128" t="s">
        <v>147</v>
      </c>
      <c r="E161" s="129" t="s">
        <v>451</v>
      </c>
      <c r="F161" s="130" t="s">
        <v>452</v>
      </c>
      <c r="G161" s="131" t="s">
        <v>372</v>
      </c>
      <c r="H161" s="132">
        <v>14</v>
      </c>
      <c r="I161" s="133"/>
      <c r="J161" s="133"/>
      <c r="K161" s="133">
        <f>ROUND(P161*H161,2)</f>
        <v>0</v>
      </c>
      <c r="L161" s="130" t="s">
        <v>1</v>
      </c>
      <c r="M161" s="26"/>
      <c r="N161" s="134" t="s">
        <v>1</v>
      </c>
      <c r="O161" s="135" t="s">
        <v>39</v>
      </c>
      <c r="P161" s="136">
        <f>I161+J161</f>
        <v>0</v>
      </c>
      <c r="Q161" s="136">
        <f>ROUND(I161*H161,2)</f>
        <v>0</v>
      </c>
      <c r="R161" s="136">
        <f>ROUND(J161*H161,2)</f>
        <v>0</v>
      </c>
      <c r="S161" s="137">
        <v>0</v>
      </c>
      <c r="T161" s="137">
        <f>S161*H161</f>
        <v>0</v>
      </c>
      <c r="U161" s="137">
        <v>0</v>
      </c>
      <c r="V161" s="137">
        <f>U161*H161</f>
        <v>0</v>
      </c>
      <c r="W161" s="137">
        <v>0</v>
      </c>
      <c r="X161" s="137">
        <f>W161*H161</f>
        <v>0</v>
      </c>
      <c r="Y161" s="138" t="s">
        <v>1</v>
      </c>
      <c r="AR161" s="139" t="s">
        <v>149</v>
      </c>
      <c r="AT161" s="139" t="s">
        <v>147</v>
      </c>
      <c r="AU161" s="139" t="s">
        <v>84</v>
      </c>
      <c r="AY161" s="14" t="s">
        <v>145</v>
      </c>
      <c r="BE161" s="140">
        <f>IF(O161="základní",K161,0)</f>
        <v>0</v>
      </c>
      <c r="BF161" s="140">
        <f>IF(O161="snížená",K161,0)</f>
        <v>0</v>
      </c>
      <c r="BG161" s="140">
        <f>IF(O161="zákl. přenesená",K161,0)</f>
        <v>0</v>
      </c>
      <c r="BH161" s="140">
        <f>IF(O161="sníž. přenesená",K161,0)</f>
        <v>0</v>
      </c>
      <c r="BI161" s="140">
        <f>IF(O161="nulová",K161,0)</f>
        <v>0</v>
      </c>
      <c r="BJ161" s="14" t="s">
        <v>84</v>
      </c>
      <c r="BK161" s="140">
        <f>ROUND(P161*H161,2)</f>
        <v>0</v>
      </c>
      <c r="BL161" s="14" t="s">
        <v>149</v>
      </c>
      <c r="BM161" s="139" t="s">
        <v>213</v>
      </c>
    </row>
    <row r="162" spans="2:51" s="12" customFormat="1" ht="12">
      <c r="B162" s="141"/>
      <c r="D162" s="142" t="s">
        <v>151</v>
      </c>
      <c r="E162" s="143"/>
      <c r="F162" s="150" t="s">
        <v>453</v>
      </c>
      <c r="H162" s="143">
        <v>14</v>
      </c>
      <c r="M162" s="141"/>
      <c r="N162" s="145"/>
      <c r="Y162" s="146"/>
      <c r="AT162" s="143" t="s">
        <v>151</v>
      </c>
      <c r="AU162" s="143" t="s">
        <v>84</v>
      </c>
      <c r="AV162" s="12" t="s">
        <v>84</v>
      </c>
      <c r="AW162" s="12" t="s">
        <v>4</v>
      </c>
      <c r="AX162" s="12" t="s">
        <v>76</v>
      </c>
      <c r="AY162" s="143" t="s">
        <v>145</v>
      </c>
    </row>
    <row r="163" spans="2:65" s="1" customFormat="1" ht="16.5" customHeight="1">
      <c r="B163" s="127"/>
      <c r="C163" s="128">
        <v>18</v>
      </c>
      <c r="D163" s="128" t="s">
        <v>147</v>
      </c>
      <c r="E163" s="129" t="s">
        <v>454</v>
      </c>
      <c r="F163" s="130" t="s">
        <v>455</v>
      </c>
      <c r="G163" s="131" t="s">
        <v>372</v>
      </c>
      <c r="H163" s="132">
        <v>14</v>
      </c>
      <c r="I163" s="133"/>
      <c r="J163" s="133"/>
      <c r="K163" s="133">
        <f>ROUND(P163*H163,2)</f>
        <v>0</v>
      </c>
      <c r="L163" s="130" t="s">
        <v>1</v>
      </c>
      <c r="M163" s="26"/>
      <c r="N163" s="134" t="s">
        <v>1</v>
      </c>
      <c r="O163" s="135" t="s">
        <v>39</v>
      </c>
      <c r="P163" s="136">
        <f>I163+J163</f>
        <v>0</v>
      </c>
      <c r="Q163" s="136">
        <f>ROUND(I163*H163,2)</f>
        <v>0</v>
      </c>
      <c r="R163" s="136">
        <f>ROUND(J163*H163,2)</f>
        <v>0</v>
      </c>
      <c r="S163" s="137">
        <v>0</v>
      </c>
      <c r="T163" s="137">
        <f>S163*H163</f>
        <v>0</v>
      </c>
      <c r="U163" s="137">
        <v>0</v>
      </c>
      <c r="V163" s="137">
        <f>U163*H163</f>
        <v>0</v>
      </c>
      <c r="W163" s="137">
        <v>0</v>
      </c>
      <c r="X163" s="137">
        <f>W163*H163</f>
        <v>0</v>
      </c>
      <c r="Y163" s="138" t="s">
        <v>1</v>
      </c>
      <c r="AR163" s="139" t="s">
        <v>149</v>
      </c>
      <c r="AT163" s="139" t="s">
        <v>147</v>
      </c>
      <c r="AU163" s="139" t="s">
        <v>84</v>
      </c>
      <c r="AY163" s="14" t="s">
        <v>145</v>
      </c>
      <c r="BE163" s="140">
        <f>IF(O163="základní",K163,0)</f>
        <v>0</v>
      </c>
      <c r="BF163" s="140">
        <f>IF(O163="snížená",K163,0)</f>
        <v>0</v>
      </c>
      <c r="BG163" s="140">
        <f>IF(O163="zákl. přenesená",K163,0)</f>
        <v>0</v>
      </c>
      <c r="BH163" s="140">
        <f>IF(O163="sníž. přenesená",K163,0)</f>
        <v>0</v>
      </c>
      <c r="BI163" s="140">
        <f>IF(O163="nulová",K163,0)</f>
        <v>0</v>
      </c>
      <c r="BJ163" s="14" t="s">
        <v>84</v>
      </c>
      <c r="BK163" s="140">
        <f>ROUND(P163*H163,2)</f>
        <v>0</v>
      </c>
      <c r="BL163" s="14" t="s">
        <v>149</v>
      </c>
      <c r="BM163" s="139" t="s">
        <v>214</v>
      </c>
    </row>
    <row r="164" spans="2:65" s="1" customFormat="1" ht="16.5" customHeight="1">
      <c r="B164" s="127"/>
      <c r="C164" s="128">
        <v>19</v>
      </c>
      <c r="D164" s="128" t="s">
        <v>147</v>
      </c>
      <c r="E164" s="129" t="s">
        <v>456</v>
      </c>
      <c r="F164" s="130" t="s">
        <v>457</v>
      </c>
      <c r="G164" s="131" t="s">
        <v>458</v>
      </c>
      <c r="H164" s="132">
        <v>23.2</v>
      </c>
      <c r="I164" s="133"/>
      <c r="J164" s="133"/>
      <c r="K164" s="133">
        <f>ROUND(P164*H164,2)</f>
        <v>0</v>
      </c>
      <c r="L164" s="130" t="s">
        <v>1</v>
      </c>
      <c r="M164" s="26"/>
      <c r="N164" s="134" t="s">
        <v>1</v>
      </c>
      <c r="O164" s="135" t="s">
        <v>39</v>
      </c>
      <c r="P164" s="136">
        <f>I164+J164</f>
        <v>0</v>
      </c>
      <c r="Q164" s="136">
        <f>ROUND(I164*H164,2)</f>
        <v>0</v>
      </c>
      <c r="R164" s="136">
        <f>ROUND(J164*H164,2)</f>
        <v>0</v>
      </c>
      <c r="S164" s="137">
        <v>0</v>
      </c>
      <c r="T164" s="137">
        <f>S164*H164</f>
        <v>0</v>
      </c>
      <c r="U164" s="137">
        <v>0</v>
      </c>
      <c r="V164" s="137">
        <f>U164*H164</f>
        <v>0</v>
      </c>
      <c r="W164" s="137">
        <v>0</v>
      </c>
      <c r="X164" s="137">
        <f>W164*H164</f>
        <v>0</v>
      </c>
      <c r="Y164" s="138" t="s">
        <v>1</v>
      </c>
      <c r="AR164" s="139" t="s">
        <v>149</v>
      </c>
      <c r="AT164" s="139" t="s">
        <v>147</v>
      </c>
      <c r="AU164" s="139" t="s">
        <v>84</v>
      </c>
      <c r="AY164" s="14" t="s">
        <v>145</v>
      </c>
      <c r="BE164" s="140">
        <f>IF(O164="základní",K164,0)</f>
        <v>0</v>
      </c>
      <c r="BF164" s="140">
        <f>IF(O164="snížená",K164,0)</f>
        <v>0</v>
      </c>
      <c r="BG164" s="140">
        <f>IF(O164="zákl. přenesená",K164,0)</f>
        <v>0</v>
      </c>
      <c r="BH164" s="140">
        <f>IF(O164="sníž. přenesená",K164,0)</f>
        <v>0</v>
      </c>
      <c r="BI164" s="140">
        <f>IF(O164="nulová",K164,0)</f>
        <v>0</v>
      </c>
      <c r="BJ164" s="14" t="s">
        <v>84</v>
      </c>
      <c r="BK164" s="140">
        <f>ROUND(P164*H164,2)</f>
        <v>0</v>
      </c>
      <c r="BL164" s="14" t="s">
        <v>149</v>
      </c>
      <c r="BM164" s="139" t="s">
        <v>213</v>
      </c>
    </row>
    <row r="165" spans="2:51" s="12" customFormat="1" ht="12">
      <c r="B165" s="141"/>
      <c r="D165" s="142" t="s">
        <v>151</v>
      </c>
      <c r="E165" s="143"/>
      <c r="F165" s="150" t="s">
        <v>459</v>
      </c>
      <c r="H165" s="143">
        <v>18.4</v>
      </c>
      <c r="M165" s="141"/>
      <c r="N165" s="145"/>
      <c r="Y165" s="146"/>
      <c r="AT165" s="143" t="s">
        <v>151</v>
      </c>
      <c r="AU165" s="143" t="s">
        <v>84</v>
      </c>
      <c r="AV165" s="12" t="s">
        <v>84</v>
      </c>
      <c r="AW165" s="12" t="s">
        <v>4</v>
      </c>
      <c r="AX165" s="12" t="s">
        <v>76</v>
      </c>
      <c r="AY165" s="143" t="s">
        <v>145</v>
      </c>
    </row>
    <row r="166" spans="2:51" s="12" customFormat="1" ht="12">
      <c r="B166" s="141"/>
      <c r="D166" s="142" t="s">
        <v>151</v>
      </c>
      <c r="E166" s="143"/>
      <c r="F166" s="150" t="s">
        <v>460</v>
      </c>
      <c r="H166" s="143">
        <v>4.8</v>
      </c>
      <c r="M166" s="141"/>
      <c r="N166" s="145"/>
      <c r="Y166" s="146"/>
      <c r="AT166" s="143" t="s">
        <v>151</v>
      </c>
      <c r="AU166" s="143" t="s">
        <v>84</v>
      </c>
      <c r="AV166" s="12" t="s">
        <v>84</v>
      </c>
      <c r="AW166" s="12" t="s">
        <v>4</v>
      </c>
      <c r="AX166" s="12" t="s">
        <v>76</v>
      </c>
      <c r="AY166" s="143" t="s">
        <v>145</v>
      </c>
    </row>
    <row r="167" spans="2:65" s="1" customFormat="1" ht="16.5" customHeight="1">
      <c r="B167" s="127"/>
      <c r="C167" s="128">
        <v>20</v>
      </c>
      <c r="D167" s="128" t="s">
        <v>147</v>
      </c>
      <c r="E167" s="129" t="s">
        <v>461</v>
      </c>
      <c r="F167" s="130" t="s">
        <v>462</v>
      </c>
      <c r="G167" s="131" t="s">
        <v>372</v>
      </c>
      <c r="H167" s="132">
        <v>14</v>
      </c>
      <c r="I167" s="133"/>
      <c r="J167" s="133"/>
      <c r="K167" s="133">
        <f>ROUND(P167*H167,2)</f>
        <v>0</v>
      </c>
      <c r="L167" s="130" t="s">
        <v>1</v>
      </c>
      <c r="M167" s="26"/>
      <c r="N167" s="134" t="s">
        <v>1</v>
      </c>
      <c r="O167" s="135" t="s">
        <v>39</v>
      </c>
      <c r="P167" s="136">
        <f>I167+J167</f>
        <v>0</v>
      </c>
      <c r="Q167" s="136">
        <f>ROUND(I167*H167,2)</f>
        <v>0</v>
      </c>
      <c r="R167" s="136">
        <f>ROUND(J167*H167,2)</f>
        <v>0</v>
      </c>
      <c r="S167" s="137">
        <v>0</v>
      </c>
      <c r="T167" s="137">
        <f>S167*H167</f>
        <v>0</v>
      </c>
      <c r="U167" s="137">
        <v>0</v>
      </c>
      <c r="V167" s="137">
        <f>U167*H167</f>
        <v>0</v>
      </c>
      <c r="W167" s="137">
        <v>0</v>
      </c>
      <c r="X167" s="137">
        <f>W167*H167</f>
        <v>0</v>
      </c>
      <c r="Y167" s="138" t="s">
        <v>1</v>
      </c>
      <c r="AR167" s="139" t="s">
        <v>149</v>
      </c>
      <c r="AT167" s="139" t="s">
        <v>147</v>
      </c>
      <c r="AU167" s="139" t="s">
        <v>84</v>
      </c>
      <c r="AY167" s="14" t="s">
        <v>145</v>
      </c>
      <c r="BE167" s="140">
        <f>IF(O167="základní",K167,0)</f>
        <v>0</v>
      </c>
      <c r="BF167" s="140">
        <f>IF(O167="snížená",K167,0)</f>
        <v>0</v>
      </c>
      <c r="BG167" s="140">
        <f>IF(O167="zákl. přenesená",K167,0)</f>
        <v>0</v>
      </c>
      <c r="BH167" s="140">
        <f>IF(O167="sníž. přenesená",K167,0)</f>
        <v>0</v>
      </c>
      <c r="BI167" s="140">
        <f>IF(O167="nulová",K167,0)</f>
        <v>0</v>
      </c>
      <c r="BJ167" s="14" t="s">
        <v>84</v>
      </c>
      <c r="BK167" s="140">
        <f>ROUND(P167*H167,2)</f>
        <v>0</v>
      </c>
      <c r="BL167" s="14" t="s">
        <v>149</v>
      </c>
      <c r="BM167" s="139" t="s">
        <v>214</v>
      </c>
    </row>
    <row r="168" spans="2:65" s="1" customFormat="1" ht="16.5" customHeight="1">
      <c r="B168" s="127"/>
      <c r="C168" s="128">
        <v>21</v>
      </c>
      <c r="D168" s="128" t="s">
        <v>147</v>
      </c>
      <c r="E168" s="129" t="s">
        <v>463</v>
      </c>
      <c r="F168" s="130" t="s">
        <v>464</v>
      </c>
      <c r="G168" s="131" t="s">
        <v>372</v>
      </c>
      <c r="H168" s="132">
        <v>14</v>
      </c>
      <c r="I168" s="133"/>
      <c r="J168" s="133"/>
      <c r="K168" s="133">
        <f>ROUND(P168*H168,2)</f>
        <v>0</v>
      </c>
      <c r="L168" s="130" t="s">
        <v>1</v>
      </c>
      <c r="M168" s="26"/>
      <c r="N168" s="134" t="s">
        <v>1</v>
      </c>
      <c r="O168" s="135" t="s">
        <v>39</v>
      </c>
      <c r="P168" s="136">
        <f>I168+J168</f>
        <v>0</v>
      </c>
      <c r="Q168" s="136">
        <f>ROUND(I168*H168,2)</f>
        <v>0</v>
      </c>
      <c r="R168" s="136">
        <f>ROUND(J168*H168,2)</f>
        <v>0</v>
      </c>
      <c r="S168" s="137">
        <v>0</v>
      </c>
      <c r="T168" s="137">
        <f>S168*H168</f>
        <v>0</v>
      </c>
      <c r="U168" s="137">
        <v>0</v>
      </c>
      <c r="V168" s="137">
        <f>U168*H168</f>
        <v>0</v>
      </c>
      <c r="W168" s="137">
        <v>0</v>
      </c>
      <c r="X168" s="137">
        <f>W168*H168</f>
        <v>0</v>
      </c>
      <c r="Y168" s="138" t="s">
        <v>1</v>
      </c>
      <c r="AR168" s="139" t="s">
        <v>149</v>
      </c>
      <c r="AT168" s="139" t="s">
        <v>147</v>
      </c>
      <c r="AU168" s="139" t="s">
        <v>84</v>
      </c>
      <c r="AY168" s="14" t="s">
        <v>145</v>
      </c>
      <c r="BE168" s="140">
        <f>IF(O168="základní",K168,0)</f>
        <v>0</v>
      </c>
      <c r="BF168" s="140">
        <f>IF(O168="snížená",K168,0)</f>
        <v>0</v>
      </c>
      <c r="BG168" s="140">
        <f>IF(O168="zákl. přenesená",K168,0)</f>
        <v>0</v>
      </c>
      <c r="BH168" s="140">
        <f>IF(O168="sníž. přenesená",K168,0)</f>
        <v>0</v>
      </c>
      <c r="BI168" s="140">
        <f>IF(O168="nulová",K168,0)</f>
        <v>0</v>
      </c>
      <c r="BJ168" s="14" t="s">
        <v>84</v>
      </c>
      <c r="BK168" s="140">
        <f>ROUND(P168*H168,2)</f>
        <v>0</v>
      </c>
      <c r="BL168" s="14" t="s">
        <v>149</v>
      </c>
      <c r="BM168" s="139" t="s">
        <v>214</v>
      </c>
    </row>
    <row r="169" spans="2:63" s="11" customFormat="1" ht="25.9" customHeight="1">
      <c r="B169" s="115"/>
      <c r="D169" s="116" t="s">
        <v>75</v>
      </c>
      <c r="E169" s="117">
        <v>63</v>
      </c>
      <c r="F169" s="117" t="s">
        <v>465</v>
      </c>
      <c r="K169" s="118">
        <f>BK169</f>
        <v>0</v>
      </c>
      <c r="M169" s="115"/>
      <c r="N169" s="119"/>
      <c r="Q169" s="120">
        <f>SUM(Q170:Q181)</f>
        <v>0</v>
      </c>
      <c r="R169" s="120">
        <f>SUM(R170:R224)</f>
        <v>0</v>
      </c>
      <c r="T169" s="121">
        <f>SUM(T170:T224)</f>
        <v>0</v>
      </c>
      <c r="V169" s="121">
        <f>SUM(V170:V224)</f>
        <v>0</v>
      </c>
      <c r="X169" s="121">
        <f>SUM(X170:X224)</f>
        <v>0</v>
      </c>
      <c r="Y169" s="122"/>
      <c r="AR169" s="116" t="s">
        <v>86</v>
      </c>
      <c r="AT169" s="123" t="s">
        <v>75</v>
      </c>
      <c r="AU169" s="123" t="s">
        <v>76</v>
      </c>
      <c r="AY169" s="116" t="s">
        <v>145</v>
      </c>
      <c r="BK169" s="124">
        <f>SUM(BK170:BK181)</f>
        <v>0</v>
      </c>
    </row>
    <row r="170" spans="2:65" s="1" customFormat="1" ht="16.5" customHeight="1">
      <c r="B170" s="127"/>
      <c r="C170" s="128">
        <v>22</v>
      </c>
      <c r="D170" s="128" t="s">
        <v>147</v>
      </c>
      <c r="E170" s="129" t="s">
        <v>468</v>
      </c>
      <c r="F170" s="130" t="s">
        <v>469</v>
      </c>
      <c r="G170" s="131" t="s">
        <v>257</v>
      </c>
      <c r="H170" s="132">
        <v>8.631</v>
      </c>
      <c r="I170" s="133"/>
      <c r="J170" s="133"/>
      <c r="K170" s="133">
        <f>ROUND(P170*H170,2)</f>
        <v>0</v>
      </c>
      <c r="L170" s="130" t="s">
        <v>1</v>
      </c>
      <c r="M170" s="26"/>
      <c r="N170" s="134" t="s">
        <v>1</v>
      </c>
      <c r="O170" s="135" t="s">
        <v>39</v>
      </c>
      <c r="P170" s="136">
        <f>I170+J170</f>
        <v>0</v>
      </c>
      <c r="Q170" s="136">
        <f>ROUND(I170*H170,2)</f>
        <v>0</v>
      </c>
      <c r="R170" s="136">
        <f>ROUND(J170*H170,2)</f>
        <v>0</v>
      </c>
      <c r="S170" s="137">
        <v>0</v>
      </c>
      <c r="T170" s="137">
        <f>S170*H170</f>
        <v>0</v>
      </c>
      <c r="U170" s="137">
        <v>0</v>
      </c>
      <c r="V170" s="137">
        <f>U170*H170</f>
        <v>0</v>
      </c>
      <c r="W170" s="137">
        <v>0</v>
      </c>
      <c r="X170" s="137">
        <f>W170*H170</f>
        <v>0</v>
      </c>
      <c r="Y170" s="138" t="s">
        <v>1</v>
      </c>
      <c r="AR170" s="139" t="s">
        <v>149</v>
      </c>
      <c r="AT170" s="139" t="s">
        <v>147</v>
      </c>
      <c r="AU170" s="139" t="s">
        <v>84</v>
      </c>
      <c r="AY170" s="14" t="s">
        <v>145</v>
      </c>
      <c r="BE170" s="140">
        <f>IF(O170="základní",K170,0)</f>
        <v>0</v>
      </c>
      <c r="BF170" s="140">
        <f>IF(O170="snížená",K170,0)</f>
        <v>0</v>
      </c>
      <c r="BG170" s="140">
        <f>IF(O170="zákl. přenesená",K170,0)</f>
        <v>0</v>
      </c>
      <c r="BH170" s="140">
        <f>IF(O170="sníž. přenesená",K170,0)</f>
        <v>0</v>
      </c>
      <c r="BI170" s="140">
        <f>IF(O170="nulová",K170,0)</f>
        <v>0</v>
      </c>
      <c r="BJ170" s="14" t="s">
        <v>84</v>
      </c>
      <c r="BK170" s="140">
        <f>ROUND(P170*H170,2)</f>
        <v>0</v>
      </c>
      <c r="BL170" s="14" t="s">
        <v>149</v>
      </c>
      <c r="BM170" s="139" t="s">
        <v>213</v>
      </c>
    </row>
    <row r="171" spans="2:51" s="12" customFormat="1" ht="12">
      <c r="B171" s="141"/>
      <c r="D171" s="142" t="s">
        <v>151</v>
      </c>
      <c r="E171" s="143"/>
      <c r="F171" s="150" t="s">
        <v>470</v>
      </c>
      <c r="H171" s="143">
        <v>8.375</v>
      </c>
      <c r="M171" s="141"/>
      <c r="N171" s="145"/>
      <c r="Y171" s="146"/>
      <c r="AT171" s="143" t="s">
        <v>151</v>
      </c>
      <c r="AU171" s="143" t="s">
        <v>84</v>
      </c>
      <c r="AV171" s="12" t="s">
        <v>84</v>
      </c>
      <c r="AW171" s="12" t="s">
        <v>4</v>
      </c>
      <c r="AX171" s="12" t="s">
        <v>76</v>
      </c>
      <c r="AY171" s="143" t="s">
        <v>145</v>
      </c>
    </row>
    <row r="172" spans="2:51" s="12" customFormat="1" ht="12">
      <c r="B172" s="141"/>
      <c r="D172" s="142" t="s">
        <v>151</v>
      </c>
      <c r="E172" s="143"/>
      <c r="F172" s="150" t="s">
        <v>471</v>
      </c>
      <c r="H172" s="143">
        <v>0.256</v>
      </c>
      <c r="M172" s="141"/>
      <c r="N172" s="145"/>
      <c r="Y172" s="146"/>
      <c r="AT172" s="143" t="s">
        <v>151</v>
      </c>
      <c r="AU172" s="143" t="s">
        <v>84</v>
      </c>
      <c r="AV172" s="12" t="s">
        <v>84</v>
      </c>
      <c r="AW172" s="12" t="s">
        <v>4</v>
      </c>
      <c r="AX172" s="12" t="s">
        <v>76</v>
      </c>
      <c r="AY172" s="143" t="s">
        <v>145</v>
      </c>
    </row>
    <row r="173" spans="2:65" s="1" customFormat="1" ht="24">
      <c r="B173" s="127"/>
      <c r="C173" s="128">
        <v>23</v>
      </c>
      <c r="D173" s="128" t="s">
        <v>147</v>
      </c>
      <c r="E173" s="129" t="s">
        <v>472</v>
      </c>
      <c r="F173" s="130" t="s">
        <v>473</v>
      </c>
      <c r="G173" s="131" t="s">
        <v>271</v>
      </c>
      <c r="H173" s="132">
        <v>0.3236625</v>
      </c>
      <c r="I173" s="133"/>
      <c r="J173" s="133"/>
      <c r="K173" s="133">
        <f>ROUND(P173*H173,2)</f>
        <v>0</v>
      </c>
      <c r="L173" s="130" t="s">
        <v>1</v>
      </c>
      <c r="M173" s="26"/>
      <c r="N173" s="134" t="s">
        <v>1</v>
      </c>
      <c r="O173" s="135" t="s">
        <v>39</v>
      </c>
      <c r="P173" s="136">
        <f>I173+J173</f>
        <v>0</v>
      </c>
      <c r="Q173" s="136">
        <f>ROUND(I173*H173,2)</f>
        <v>0</v>
      </c>
      <c r="R173" s="136">
        <f>ROUND(J173*H173,2)</f>
        <v>0</v>
      </c>
      <c r="S173" s="137">
        <v>0</v>
      </c>
      <c r="T173" s="137">
        <f>S173*H173</f>
        <v>0</v>
      </c>
      <c r="U173" s="137">
        <v>0</v>
      </c>
      <c r="V173" s="137">
        <f>U173*H173</f>
        <v>0</v>
      </c>
      <c r="W173" s="137">
        <v>0</v>
      </c>
      <c r="X173" s="137">
        <f>W173*H173</f>
        <v>0</v>
      </c>
      <c r="Y173" s="138" t="s">
        <v>1</v>
      </c>
      <c r="AR173" s="139" t="s">
        <v>149</v>
      </c>
      <c r="AT173" s="139" t="s">
        <v>147</v>
      </c>
      <c r="AU173" s="139" t="s">
        <v>84</v>
      </c>
      <c r="AY173" s="14" t="s">
        <v>145</v>
      </c>
      <c r="BE173" s="140">
        <f>IF(O173="základní",K173,0)</f>
        <v>0</v>
      </c>
      <c r="BF173" s="140">
        <f>IF(O173="snížená",K173,0)</f>
        <v>0</v>
      </c>
      <c r="BG173" s="140">
        <f>IF(O173="zákl. přenesená",K173,0)</f>
        <v>0</v>
      </c>
      <c r="BH173" s="140">
        <f>IF(O173="sníž. přenesená",K173,0)</f>
        <v>0</v>
      </c>
      <c r="BI173" s="140">
        <f>IF(O173="nulová",K173,0)</f>
        <v>0</v>
      </c>
      <c r="BJ173" s="14" t="s">
        <v>84</v>
      </c>
      <c r="BK173" s="140">
        <f>ROUND(P173*H173,2)</f>
        <v>0</v>
      </c>
      <c r="BL173" s="14" t="s">
        <v>149</v>
      </c>
      <c r="BM173" s="139" t="s">
        <v>213</v>
      </c>
    </row>
    <row r="174" spans="2:51" s="12" customFormat="1" ht="12">
      <c r="B174" s="141"/>
      <c r="D174" s="142" t="s">
        <v>151</v>
      </c>
      <c r="E174" s="143"/>
      <c r="F174" s="150" t="s">
        <v>474</v>
      </c>
      <c r="H174" s="143">
        <v>0.25125</v>
      </c>
      <c r="M174" s="141"/>
      <c r="N174" s="145"/>
      <c r="Y174" s="146"/>
      <c r="AT174" s="143" t="s">
        <v>151</v>
      </c>
      <c r="AU174" s="143" t="s">
        <v>84</v>
      </c>
      <c r="AV174" s="12" t="s">
        <v>84</v>
      </c>
      <c r="AW174" s="12" t="s">
        <v>4</v>
      </c>
      <c r="AX174" s="12" t="s">
        <v>76</v>
      </c>
      <c r="AY174" s="143" t="s">
        <v>145</v>
      </c>
    </row>
    <row r="175" spans="2:51" s="12" customFormat="1" ht="12">
      <c r="B175" s="141"/>
      <c r="D175" s="142" t="s">
        <v>151</v>
      </c>
      <c r="E175" s="143"/>
      <c r="F175" s="150" t="s">
        <v>475</v>
      </c>
      <c r="H175" s="143">
        <v>0.00768</v>
      </c>
      <c r="M175" s="141"/>
      <c r="N175" s="145"/>
      <c r="Y175" s="146"/>
      <c r="AT175" s="143" t="s">
        <v>151</v>
      </c>
      <c r="AU175" s="143" t="s">
        <v>84</v>
      </c>
      <c r="AV175" s="12" t="s">
        <v>84</v>
      </c>
      <c r="AW175" s="12" t="s">
        <v>4</v>
      </c>
      <c r="AX175" s="12" t="s">
        <v>76</v>
      </c>
      <c r="AY175" s="143" t="s">
        <v>145</v>
      </c>
    </row>
    <row r="176" spans="2:51" s="12" customFormat="1" ht="12">
      <c r="B176" s="141"/>
      <c r="D176" s="142" t="s">
        <v>151</v>
      </c>
      <c r="E176" s="143"/>
      <c r="F176" s="150" t="s">
        <v>476</v>
      </c>
      <c r="H176" s="143">
        <v>0.0647325</v>
      </c>
      <c r="M176" s="141"/>
      <c r="N176" s="145"/>
      <c r="Y176" s="146"/>
      <c r="AT176" s="143" t="s">
        <v>151</v>
      </c>
      <c r="AU176" s="143" t="s">
        <v>84</v>
      </c>
      <c r="AV176" s="12" t="s">
        <v>84</v>
      </c>
      <c r="AW176" s="12" t="s">
        <v>4</v>
      </c>
      <c r="AX176" s="12" t="s">
        <v>76</v>
      </c>
      <c r="AY176" s="143" t="s">
        <v>145</v>
      </c>
    </row>
    <row r="177" spans="2:65" s="1" customFormat="1" ht="16.5" customHeight="1">
      <c r="B177" s="127"/>
      <c r="C177" s="128">
        <v>24</v>
      </c>
      <c r="D177" s="128" t="s">
        <v>147</v>
      </c>
      <c r="E177" s="129" t="s">
        <v>477</v>
      </c>
      <c r="F177" s="130" t="s">
        <v>478</v>
      </c>
      <c r="G177" s="131" t="s">
        <v>244</v>
      </c>
      <c r="H177" s="132">
        <v>160.8</v>
      </c>
      <c r="I177" s="133"/>
      <c r="J177" s="133"/>
      <c r="K177" s="133">
        <f>ROUND(P177*H177,2)</f>
        <v>0</v>
      </c>
      <c r="L177" s="130" t="s">
        <v>1</v>
      </c>
      <c r="M177" s="26"/>
      <c r="N177" s="134" t="s">
        <v>1</v>
      </c>
      <c r="O177" s="135" t="s">
        <v>39</v>
      </c>
      <c r="P177" s="136">
        <f>I177+J177</f>
        <v>0</v>
      </c>
      <c r="Q177" s="136">
        <f>ROUND(I177*H177,2)</f>
        <v>0</v>
      </c>
      <c r="R177" s="136">
        <f>ROUND(J177*H177,2)</f>
        <v>0</v>
      </c>
      <c r="S177" s="137">
        <v>0</v>
      </c>
      <c r="T177" s="137">
        <f>S177*H177</f>
        <v>0</v>
      </c>
      <c r="U177" s="137">
        <v>0</v>
      </c>
      <c r="V177" s="137">
        <f>U177*H177</f>
        <v>0</v>
      </c>
      <c r="W177" s="137">
        <v>0</v>
      </c>
      <c r="X177" s="137">
        <f>W177*H177</f>
        <v>0</v>
      </c>
      <c r="Y177" s="138" t="s">
        <v>1</v>
      </c>
      <c r="AR177" s="139" t="s">
        <v>149</v>
      </c>
      <c r="AT177" s="139" t="s">
        <v>147</v>
      </c>
      <c r="AU177" s="139" t="s">
        <v>84</v>
      </c>
      <c r="AY177" s="14" t="s">
        <v>145</v>
      </c>
      <c r="BE177" s="140">
        <f>IF(O177="základní",K177,0)</f>
        <v>0</v>
      </c>
      <c r="BF177" s="140">
        <f>IF(O177="snížená",K177,0)</f>
        <v>0</v>
      </c>
      <c r="BG177" s="140">
        <f>IF(O177="zákl. přenesená",K177,0)</f>
        <v>0</v>
      </c>
      <c r="BH177" s="140">
        <f>IF(O177="sníž. přenesená",K177,0)</f>
        <v>0</v>
      </c>
      <c r="BI177" s="140">
        <f>IF(O177="nulová",K177,0)</f>
        <v>0</v>
      </c>
      <c r="BJ177" s="14" t="s">
        <v>84</v>
      </c>
      <c r="BK177" s="140">
        <f>ROUND(P177*H177,2)</f>
        <v>0</v>
      </c>
      <c r="BL177" s="14" t="s">
        <v>149</v>
      </c>
      <c r="BM177" s="139" t="s">
        <v>213</v>
      </c>
    </row>
    <row r="178" spans="2:51" s="12" customFormat="1" ht="12">
      <c r="B178" s="141"/>
      <c r="D178" s="142" t="s">
        <v>151</v>
      </c>
      <c r="E178" s="143"/>
      <c r="F178" s="150" t="s">
        <v>479</v>
      </c>
      <c r="H178" s="143">
        <v>160.8</v>
      </c>
      <c r="M178" s="141"/>
      <c r="N178" s="145"/>
      <c r="Y178" s="146"/>
      <c r="AT178" s="143" t="s">
        <v>151</v>
      </c>
      <c r="AU178" s="143" t="s">
        <v>84</v>
      </c>
      <c r="AV178" s="12" t="s">
        <v>84</v>
      </c>
      <c r="AW178" s="12" t="s">
        <v>4</v>
      </c>
      <c r="AX178" s="12" t="s">
        <v>76</v>
      </c>
      <c r="AY178" s="143" t="s">
        <v>145</v>
      </c>
    </row>
    <row r="179" spans="2:65" s="1" customFormat="1" ht="16.5" customHeight="1">
      <c r="B179" s="127"/>
      <c r="C179" s="128">
        <v>25</v>
      </c>
      <c r="D179" s="128" t="s">
        <v>147</v>
      </c>
      <c r="E179" s="129" t="s">
        <v>480</v>
      </c>
      <c r="F179" s="130" t="s">
        <v>481</v>
      </c>
      <c r="G179" s="131" t="s">
        <v>257</v>
      </c>
      <c r="H179" s="132">
        <v>20.535</v>
      </c>
      <c r="I179" s="133"/>
      <c r="J179" s="133"/>
      <c r="K179" s="133">
        <f>ROUND(P179*H179,2)</f>
        <v>0</v>
      </c>
      <c r="L179" s="130" t="s">
        <v>1</v>
      </c>
      <c r="M179" s="26"/>
      <c r="N179" s="134" t="s">
        <v>1</v>
      </c>
      <c r="O179" s="135" t="s">
        <v>39</v>
      </c>
      <c r="P179" s="136">
        <f>I179+J179</f>
        <v>0</v>
      </c>
      <c r="Q179" s="136">
        <f>ROUND(I179*H179,2)</f>
        <v>0</v>
      </c>
      <c r="R179" s="136">
        <f>ROUND(J179*H179,2)</f>
        <v>0</v>
      </c>
      <c r="S179" s="137">
        <v>0</v>
      </c>
      <c r="T179" s="137">
        <f>S179*H179</f>
        <v>0</v>
      </c>
      <c r="U179" s="137">
        <v>0</v>
      </c>
      <c r="V179" s="137">
        <f>U179*H179</f>
        <v>0</v>
      </c>
      <c r="W179" s="137">
        <v>0</v>
      </c>
      <c r="X179" s="137">
        <f>W179*H179</f>
        <v>0</v>
      </c>
      <c r="Y179" s="138" t="s">
        <v>1</v>
      </c>
      <c r="AR179" s="139" t="s">
        <v>149</v>
      </c>
      <c r="AT179" s="139" t="s">
        <v>147</v>
      </c>
      <c r="AU179" s="139" t="s">
        <v>84</v>
      </c>
      <c r="AY179" s="14" t="s">
        <v>145</v>
      </c>
      <c r="BE179" s="140">
        <f>IF(O179="základní",K179,0)</f>
        <v>0</v>
      </c>
      <c r="BF179" s="140">
        <f>IF(O179="snížená",K179,0)</f>
        <v>0</v>
      </c>
      <c r="BG179" s="140">
        <f>IF(O179="zákl. přenesená",K179,0)</f>
        <v>0</v>
      </c>
      <c r="BH179" s="140">
        <f>IF(O179="sníž. přenesená",K179,0)</f>
        <v>0</v>
      </c>
      <c r="BI179" s="140">
        <f>IF(O179="nulová",K179,0)</f>
        <v>0</v>
      </c>
      <c r="BJ179" s="14" t="s">
        <v>84</v>
      </c>
      <c r="BK179" s="140">
        <f>ROUND(P179*H179,2)</f>
        <v>0</v>
      </c>
      <c r="BL179" s="14" t="s">
        <v>149</v>
      </c>
      <c r="BM179" s="139" t="s">
        <v>213</v>
      </c>
    </row>
    <row r="180" spans="2:51" s="12" customFormat="1" ht="12">
      <c r="B180" s="141"/>
      <c r="D180" s="142" t="s">
        <v>151</v>
      </c>
      <c r="E180" s="143"/>
      <c r="F180" s="150" t="s">
        <v>482</v>
      </c>
      <c r="H180" s="143">
        <v>20.1</v>
      </c>
      <c r="M180" s="141"/>
      <c r="N180" s="145"/>
      <c r="Y180" s="146"/>
      <c r="AT180" s="143" t="s">
        <v>151</v>
      </c>
      <c r="AU180" s="143" t="s">
        <v>84</v>
      </c>
      <c r="AV180" s="12" t="s">
        <v>84</v>
      </c>
      <c r="AW180" s="12" t="s">
        <v>4</v>
      </c>
      <c r="AX180" s="12" t="s">
        <v>76</v>
      </c>
      <c r="AY180" s="143" t="s">
        <v>145</v>
      </c>
    </row>
    <row r="181" spans="2:51" s="12" customFormat="1" ht="12">
      <c r="B181" s="141"/>
      <c r="D181" s="142" t="s">
        <v>151</v>
      </c>
      <c r="E181" s="143"/>
      <c r="F181" s="150" t="s">
        <v>483</v>
      </c>
      <c r="H181" s="143">
        <v>0.435</v>
      </c>
      <c r="M181" s="141"/>
      <c r="N181" s="145"/>
      <c r="Y181" s="146"/>
      <c r="AT181" s="143" t="s">
        <v>151</v>
      </c>
      <c r="AU181" s="143" t="s">
        <v>84</v>
      </c>
      <c r="AV181" s="12" t="s">
        <v>84</v>
      </c>
      <c r="AW181" s="12" t="s">
        <v>4</v>
      </c>
      <c r="AX181" s="12" t="s">
        <v>76</v>
      </c>
      <c r="AY181" s="143" t="s">
        <v>145</v>
      </c>
    </row>
    <row r="182" spans="2:63" s="11" customFormat="1" ht="25.9" customHeight="1">
      <c r="B182" s="115"/>
      <c r="D182" s="116" t="s">
        <v>75</v>
      </c>
      <c r="E182" s="117">
        <v>64</v>
      </c>
      <c r="F182" s="117" t="s">
        <v>484</v>
      </c>
      <c r="K182" s="118">
        <f>BK182</f>
        <v>0</v>
      </c>
      <c r="M182" s="115"/>
      <c r="N182" s="119"/>
      <c r="Q182" s="120">
        <f>SUM(Q183:Q186)</f>
        <v>0</v>
      </c>
      <c r="R182" s="120">
        <f>SUM(R183:R237)</f>
        <v>0</v>
      </c>
      <c r="T182" s="121">
        <f>SUM(T183:T237)</f>
        <v>0</v>
      </c>
      <c r="V182" s="121">
        <f>SUM(V183:V237)</f>
        <v>0</v>
      </c>
      <c r="X182" s="121">
        <f>SUM(X183:X237)</f>
        <v>0</v>
      </c>
      <c r="Y182" s="122"/>
      <c r="AR182" s="116" t="s">
        <v>86</v>
      </c>
      <c r="AT182" s="123" t="s">
        <v>75</v>
      </c>
      <c r="AU182" s="123" t="s">
        <v>76</v>
      </c>
      <c r="AY182" s="116" t="s">
        <v>145</v>
      </c>
      <c r="BK182" s="124">
        <f>SUM(BK183:BK186)</f>
        <v>0</v>
      </c>
    </row>
    <row r="183" spans="2:65" s="1" customFormat="1" ht="16.5" customHeight="1">
      <c r="B183" s="127"/>
      <c r="C183" s="128">
        <v>26</v>
      </c>
      <c r="D183" s="128" t="s">
        <v>147</v>
      </c>
      <c r="E183" s="129" t="s">
        <v>486</v>
      </c>
      <c r="F183" s="130" t="s">
        <v>487</v>
      </c>
      <c r="G183" s="131" t="s">
        <v>372</v>
      </c>
      <c r="H183" s="132">
        <v>1</v>
      </c>
      <c r="I183" s="133"/>
      <c r="J183" s="133"/>
      <c r="K183" s="133">
        <f>ROUND(P183*H183,2)</f>
        <v>0</v>
      </c>
      <c r="L183" s="130" t="s">
        <v>1</v>
      </c>
      <c r="M183" s="26"/>
      <c r="N183" s="134" t="s">
        <v>1</v>
      </c>
      <c r="O183" s="135" t="s">
        <v>39</v>
      </c>
      <c r="P183" s="136">
        <f>I183+J183</f>
        <v>0</v>
      </c>
      <c r="Q183" s="136">
        <f>ROUND(I183*H183,2)</f>
        <v>0</v>
      </c>
      <c r="R183" s="136">
        <f>ROUND(J183*H183,2)</f>
        <v>0</v>
      </c>
      <c r="S183" s="137">
        <v>0</v>
      </c>
      <c r="T183" s="137">
        <f>S183*H183</f>
        <v>0</v>
      </c>
      <c r="U183" s="137">
        <v>0</v>
      </c>
      <c r="V183" s="137">
        <f>U183*H183</f>
        <v>0</v>
      </c>
      <c r="W183" s="137">
        <v>0</v>
      </c>
      <c r="X183" s="137">
        <f>W183*H183</f>
        <v>0</v>
      </c>
      <c r="Y183" s="138" t="s">
        <v>1</v>
      </c>
      <c r="AR183" s="139" t="s">
        <v>149</v>
      </c>
      <c r="AT183" s="139" t="s">
        <v>147</v>
      </c>
      <c r="AU183" s="139" t="s">
        <v>84</v>
      </c>
      <c r="AY183" s="14" t="s">
        <v>145</v>
      </c>
      <c r="BE183" s="140">
        <f>IF(O183="základní",K183,0)</f>
        <v>0</v>
      </c>
      <c r="BF183" s="140">
        <f>IF(O183="snížená",K183,0)</f>
        <v>0</v>
      </c>
      <c r="BG183" s="140">
        <f>IF(O183="zákl. přenesená",K183,0)</f>
        <v>0</v>
      </c>
      <c r="BH183" s="140">
        <f>IF(O183="sníž. přenesená",K183,0)</f>
        <v>0</v>
      </c>
      <c r="BI183" s="140">
        <f>IF(O183="nulová",K183,0)</f>
        <v>0</v>
      </c>
      <c r="BJ183" s="14" t="s">
        <v>84</v>
      </c>
      <c r="BK183" s="140">
        <f>ROUND(P183*H183,2)</f>
        <v>0</v>
      </c>
      <c r="BL183" s="14" t="s">
        <v>149</v>
      </c>
      <c r="BM183" s="139" t="s">
        <v>213</v>
      </c>
    </row>
    <row r="184" spans="2:51" s="12" customFormat="1" ht="12">
      <c r="B184" s="141"/>
      <c r="D184" s="142" t="s">
        <v>151</v>
      </c>
      <c r="E184" s="143"/>
      <c r="F184" s="150" t="s">
        <v>488</v>
      </c>
      <c r="H184" s="143">
        <v>2</v>
      </c>
      <c r="M184" s="141"/>
      <c r="N184" s="145"/>
      <c r="Y184" s="146"/>
      <c r="AT184" s="143" t="s">
        <v>151</v>
      </c>
      <c r="AU184" s="143" t="s">
        <v>84</v>
      </c>
      <c r="AV184" s="12" t="s">
        <v>84</v>
      </c>
      <c r="AW184" s="12" t="s">
        <v>4</v>
      </c>
      <c r="AX184" s="12" t="s">
        <v>76</v>
      </c>
      <c r="AY184" s="143" t="s">
        <v>145</v>
      </c>
    </row>
    <row r="185" spans="2:65" s="1" customFormat="1" ht="16.5" customHeight="1">
      <c r="B185" s="127"/>
      <c r="C185" s="128">
        <v>27</v>
      </c>
      <c r="D185" s="128" t="s">
        <v>147</v>
      </c>
      <c r="E185" s="129" t="s">
        <v>489</v>
      </c>
      <c r="F185" s="130" t="s">
        <v>490</v>
      </c>
      <c r="G185" s="131" t="s">
        <v>372</v>
      </c>
      <c r="H185" s="132">
        <v>1</v>
      </c>
      <c r="I185" s="133"/>
      <c r="J185" s="133"/>
      <c r="K185" s="133">
        <f>ROUND(P185*H185,2)</f>
        <v>0</v>
      </c>
      <c r="L185" s="130" t="s">
        <v>1</v>
      </c>
      <c r="M185" s="26"/>
      <c r="N185" s="134" t="s">
        <v>1</v>
      </c>
      <c r="O185" s="135" t="s">
        <v>39</v>
      </c>
      <c r="P185" s="136">
        <f>I185+J185</f>
        <v>0</v>
      </c>
      <c r="Q185" s="136">
        <f>ROUND(I185*H185,2)</f>
        <v>0</v>
      </c>
      <c r="R185" s="136">
        <f>ROUND(J185*H185,2)</f>
        <v>0</v>
      </c>
      <c r="S185" s="137">
        <v>0</v>
      </c>
      <c r="T185" s="137">
        <f>S185*H185</f>
        <v>0</v>
      </c>
      <c r="U185" s="137">
        <v>0</v>
      </c>
      <c r="V185" s="137">
        <f>U185*H185</f>
        <v>0</v>
      </c>
      <c r="W185" s="137">
        <v>0</v>
      </c>
      <c r="X185" s="137">
        <f>W185*H185</f>
        <v>0</v>
      </c>
      <c r="Y185" s="138" t="s">
        <v>1</v>
      </c>
      <c r="AR185" s="139" t="s">
        <v>149</v>
      </c>
      <c r="AT185" s="139" t="s">
        <v>147</v>
      </c>
      <c r="AU185" s="139" t="s">
        <v>84</v>
      </c>
      <c r="AY185" s="14" t="s">
        <v>145</v>
      </c>
      <c r="BE185" s="140">
        <f>IF(O185="základní",K185,0)</f>
        <v>0</v>
      </c>
      <c r="BF185" s="140">
        <f>IF(O185="snížená",K185,0)</f>
        <v>0</v>
      </c>
      <c r="BG185" s="140">
        <f>IF(O185="zákl. přenesená",K185,0)</f>
        <v>0</v>
      </c>
      <c r="BH185" s="140">
        <f>IF(O185="sníž. přenesená",K185,0)</f>
        <v>0</v>
      </c>
      <c r="BI185" s="140">
        <f>IF(O185="nulová",K185,0)</f>
        <v>0</v>
      </c>
      <c r="BJ185" s="14" t="s">
        <v>84</v>
      </c>
      <c r="BK185" s="140">
        <f>ROUND(P185*H185,2)</f>
        <v>0</v>
      </c>
      <c r="BL185" s="14" t="s">
        <v>149</v>
      </c>
      <c r="BM185" s="139" t="s">
        <v>213</v>
      </c>
    </row>
    <row r="186" spans="2:51" s="12" customFormat="1" ht="12">
      <c r="B186" s="141"/>
      <c r="D186" s="142" t="s">
        <v>151</v>
      </c>
      <c r="E186" s="143"/>
      <c r="F186" s="150" t="s">
        <v>488</v>
      </c>
      <c r="H186" s="143">
        <v>2</v>
      </c>
      <c r="M186" s="141"/>
      <c r="N186" s="145"/>
      <c r="Y186" s="146"/>
      <c r="AT186" s="143" t="s">
        <v>151</v>
      </c>
      <c r="AU186" s="143" t="s">
        <v>84</v>
      </c>
      <c r="AV186" s="12" t="s">
        <v>84</v>
      </c>
      <c r="AW186" s="12" t="s">
        <v>4</v>
      </c>
      <c r="AX186" s="12" t="s">
        <v>76</v>
      </c>
      <c r="AY186" s="143" t="s">
        <v>145</v>
      </c>
    </row>
    <row r="187" spans="2:63" s="11" customFormat="1" ht="25.9" customHeight="1">
      <c r="B187" s="115"/>
      <c r="D187" s="116" t="s">
        <v>75</v>
      </c>
      <c r="E187" s="117">
        <v>95</v>
      </c>
      <c r="F187" s="117" t="s">
        <v>491</v>
      </c>
      <c r="K187" s="118">
        <f>BK187</f>
        <v>0</v>
      </c>
      <c r="M187" s="115"/>
      <c r="N187" s="119"/>
      <c r="Q187" s="120">
        <f>SUM(Q188:Q193)</f>
        <v>0</v>
      </c>
      <c r="R187" s="120">
        <f>SUM(R188:R242)</f>
        <v>0</v>
      </c>
      <c r="T187" s="121">
        <f>SUM(T188:T242)</f>
        <v>0</v>
      </c>
      <c r="V187" s="121">
        <f>SUM(V188:V242)</f>
        <v>0</v>
      </c>
      <c r="X187" s="121">
        <f>SUM(X188:X242)</f>
        <v>0</v>
      </c>
      <c r="Y187" s="122"/>
      <c r="AR187" s="116" t="s">
        <v>86</v>
      </c>
      <c r="AT187" s="123" t="s">
        <v>75</v>
      </c>
      <c r="AU187" s="123" t="s">
        <v>76</v>
      </c>
      <c r="AY187" s="116" t="s">
        <v>145</v>
      </c>
      <c r="BK187" s="124">
        <f>SUM(BK188:BK193)</f>
        <v>0</v>
      </c>
    </row>
    <row r="188" spans="2:65" s="1" customFormat="1" ht="16.5" customHeight="1">
      <c r="B188" s="127"/>
      <c r="C188" s="128">
        <v>28</v>
      </c>
      <c r="D188" s="128" t="s">
        <v>147</v>
      </c>
      <c r="E188" s="129" t="s">
        <v>492</v>
      </c>
      <c r="F188" s="130" t="s">
        <v>493</v>
      </c>
      <c r="G188" s="131" t="s">
        <v>372</v>
      </c>
      <c r="H188" s="132">
        <v>1</v>
      </c>
      <c r="I188" s="133"/>
      <c r="J188" s="133"/>
      <c r="K188" s="133">
        <f>ROUND(P188*H188,2)</f>
        <v>0</v>
      </c>
      <c r="L188" s="130" t="s">
        <v>1</v>
      </c>
      <c r="M188" s="26"/>
      <c r="N188" s="134" t="s">
        <v>1</v>
      </c>
      <c r="O188" s="135" t="s">
        <v>39</v>
      </c>
      <c r="P188" s="136">
        <f>I188+J188</f>
        <v>0</v>
      </c>
      <c r="Q188" s="136">
        <f>ROUND(I188*H188,2)</f>
        <v>0</v>
      </c>
      <c r="R188" s="136">
        <f>ROUND(J188*H188,2)</f>
        <v>0</v>
      </c>
      <c r="S188" s="137">
        <v>0</v>
      </c>
      <c r="T188" s="137">
        <f>S188*H188</f>
        <v>0</v>
      </c>
      <c r="U188" s="137">
        <v>0</v>
      </c>
      <c r="V188" s="137">
        <f>U188*H188</f>
        <v>0</v>
      </c>
      <c r="W188" s="137">
        <v>0</v>
      </c>
      <c r="X188" s="137">
        <f>W188*H188</f>
        <v>0</v>
      </c>
      <c r="Y188" s="138" t="s">
        <v>1</v>
      </c>
      <c r="AR188" s="139" t="s">
        <v>149</v>
      </c>
      <c r="AT188" s="139" t="s">
        <v>147</v>
      </c>
      <c r="AU188" s="139" t="s">
        <v>84</v>
      </c>
      <c r="AY188" s="14" t="s">
        <v>145</v>
      </c>
      <c r="BE188" s="140">
        <f>IF(O188="základní",K188,0)</f>
        <v>0</v>
      </c>
      <c r="BF188" s="140">
        <f>IF(O188="snížená",K188,0)</f>
        <v>0</v>
      </c>
      <c r="BG188" s="140">
        <f>IF(O188="zákl. přenesená",K188,0)</f>
        <v>0</v>
      </c>
      <c r="BH188" s="140">
        <f>IF(O188="sníž. přenesená",K188,0)</f>
        <v>0</v>
      </c>
      <c r="BI188" s="140">
        <f>IF(O188="nulová",K188,0)</f>
        <v>0</v>
      </c>
      <c r="BJ188" s="14" t="s">
        <v>84</v>
      </c>
      <c r="BK188" s="140">
        <f>ROUND(P188*H188,2)</f>
        <v>0</v>
      </c>
      <c r="BL188" s="14" t="s">
        <v>149</v>
      </c>
      <c r="BM188" s="139" t="s">
        <v>213</v>
      </c>
    </row>
    <row r="189" spans="2:51" s="12" customFormat="1" ht="12">
      <c r="B189" s="141"/>
      <c r="D189" s="142" t="s">
        <v>151</v>
      </c>
      <c r="E189" s="143"/>
      <c r="F189" s="150" t="s">
        <v>494</v>
      </c>
      <c r="H189" s="143">
        <v>1</v>
      </c>
      <c r="M189" s="141"/>
      <c r="N189" s="145"/>
      <c r="Y189" s="146"/>
      <c r="AT189" s="143" t="s">
        <v>151</v>
      </c>
      <c r="AU189" s="143" t="s">
        <v>84</v>
      </c>
      <c r="AV189" s="12" t="s">
        <v>84</v>
      </c>
      <c r="AW189" s="12" t="s">
        <v>4</v>
      </c>
      <c r="AX189" s="12" t="s">
        <v>76</v>
      </c>
      <c r="AY189" s="143" t="s">
        <v>145</v>
      </c>
    </row>
    <row r="190" spans="2:65" s="1" customFormat="1" ht="16.5" customHeight="1">
      <c r="B190" s="127"/>
      <c r="C190" s="128">
        <v>29</v>
      </c>
      <c r="D190" s="128" t="s">
        <v>147</v>
      </c>
      <c r="E190" s="129" t="s">
        <v>495</v>
      </c>
      <c r="F190" s="130" t="s">
        <v>496</v>
      </c>
      <c r="G190" s="131" t="s">
        <v>372</v>
      </c>
      <c r="H190" s="132">
        <v>1</v>
      </c>
      <c r="I190" s="133"/>
      <c r="J190" s="133"/>
      <c r="K190" s="133">
        <f>ROUND(P190*H190,2)</f>
        <v>0</v>
      </c>
      <c r="L190" s="130" t="s">
        <v>1</v>
      </c>
      <c r="M190" s="26"/>
      <c r="N190" s="134" t="s">
        <v>1</v>
      </c>
      <c r="O190" s="135" t="s">
        <v>39</v>
      </c>
      <c r="P190" s="136">
        <f>I190+J190</f>
        <v>0</v>
      </c>
      <c r="Q190" s="136">
        <f>ROUND(I190*H190,2)</f>
        <v>0</v>
      </c>
      <c r="R190" s="136">
        <f>ROUND(J190*H190,2)</f>
        <v>0</v>
      </c>
      <c r="S190" s="137">
        <v>0</v>
      </c>
      <c r="T190" s="137">
        <f>S190*H190</f>
        <v>0</v>
      </c>
      <c r="U190" s="137">
        <v>0</v>
      </c>
      <c r="V190" s="137">
        <f>U190*H190</f>
        <v>0</v>
      </c>
      <c r="W190" s="137">
        <v>0</v>
      </c>
      <c r="X190" s="137">
        <f>W190*H190</f>
        <v>0</v>
      </c>
      <c r="Y190" s="138" t="s">
        <v>1</v>
      </c>
      <c r="AR190" s="139" t="s">
        <v>149</v>
      </c>
      <c r="AT190" s="139" t="s">
        <v>147</v>
      </c>
      <c r="AU190" s="139" t="s">
        <v>84</v>
      </c>
      <c r="AY190" s="14" t="s">
        <v>145</v>
      </c>
      <c r="BE190" s="140">
        <f>IF(O190="základní",K190,0)</f>
        <v>0</v>
      </c>
      <c r="BF190" s="140">
        <f>IF(O190="snížená",K190,0)</f>
        <v>0</v>
      </c>
      <c r="BG190" s="140">
        <f>IF(O190="zákl. přenesená",K190,0)</f>
        <v>0</v>
      </c>
      <c r="BH190" s="140">
        <f>IF(O190="sníž. přenesená",K190,0)</f>
        <v>0</v>
      </c>
      <c r="BI190" s="140">
        <f>IF(O190="nulová",K190,0)</f>
        <v>0</v>
      </c>
      <c r="BJ190" s="14" t="s">
        <v>84</v>
      </c>
      <c r="BK190" s="140">
        <f>ROUND(P190*H190,2)</f>
        <v>0</v>
      </c>
      <c r="BL190" s="14" t="s">
        <v>149</v>
      </c>
      <c r="BM190" s="139" t="s">
        <v>213</v>
      </c>
    </row>
    <row r="191" spans="2:51" s="12" customFormat="1" ht="12">
      <c r="B191" s="141"/>
      <c r="D191" s="142" t="s">
        <v>151</v>
      </c>
      <c r="E191" s="143"/>
      <c r="F191" s="150" t="s">
        <v>497</v>
      </c>
      <c r="H191" s="143">
        <v>1</v>
      </c>
      <c r="M191" s="141"/>
      <c r="N191" s="145"/>
      <c r="Y191" s="146"/>
      <c r="AT191" s="143" t="s">
        <v>151</v>
      </c>
      <c r="AU191" s="143" t="s">
        <v>84</v>
      </c>
      <c r="AV191" s="12" t="s">
        <v>84</v>
      </c>
      <c r="AW191" s="12" t="s">
        <v>4</v>
      </c>
      <c r="AX191" s="12" t="s">
        <v>76</v>
      </c>
      <c r="AY191" s="143" t="s">
        <v>145</v>
      </c>
    </row>
    <row r="192" spans="2:65" s="1" customFormat="1" ht="16.5" customHeight="1">
      <c r="B192" s="127"/>
      <c r="C192" s="128">
        <v>30</v>
      </c>
      <c r="D192" s="128" t="s">
        <v>147</v>
      </c>
      <c r="E192" s="129" t="s">
        <v>498</v>
      </c>
      <c r="F192" s="130" t="s">
        <v>499</v>
      </c>
      <c r="G192" s="131" t="s">
        <v>244</v>
      </c>
      <c r="H192" s="132">
        <v>80.4</v>
      </c>
      <c r="I192" s="133"/>
      <c r="J192" s="133"/>
      <c r="K192" s="133">
        <f>ROUND(P192*H192,2)</f>
        <v>0</v>
      </c>
      <c r="L192" s="130" t="s">
        <v>1</v>
      </c>
      <c r="M192" s="26"/>
      <c r="N192" s="134" t="s">
        <v>1</v>
      </c>
      <c r="O192" s="135" t="s">
        <v>39</v>
      </c>
      <c r="P192" s="136">
        <f>I192+J192</f>
        <v>0</v>
      </c>
      <c r="Q192" s="136">
        <f>ROUND(I192*H192,2)</f>
        <v>0</v>
      </c>
      <c r="R192" s="136">
        <f>ROUND(J192*H192,2)</f>
        <v>0</v>
      </c>
      <c r="S192" s="137">
        <v>0</v>
      </c>
      <c r="T192" s="137">
        <f>S192*H192</f>
        <v>0</v>
      </c>
      <c r="U192" s="137">
        <v>0</v>
      </c>
      <c r="V192" s="137">
        <f>U192*H192</f>
        <v>0</v>
      </c>
      <c r="W192" s="137">
        <v>0</v>
      </c>
      <c r="X192" s="137">
        <f>W192*H192</f>
        <v>0</v>
      </c>
      <c r="Y192" s="138" t="s">
        <v>1</v>
      </c>
      <c r="AR192" s="139" t="s">
        <v>149</v>
      </c>
      <c r="AT192" s="139" t="s">
        <v>147</v>
      </c>
      <c r="AU192" s="139" t="s">
        <v>84</v>
      </c>
      <c r="AY192" s="14" t="s">
        <v>145</v>
      </c>
      <c r="BE192" s="140">
        <f>IF(O192="základní",K192,0)</f>
        <v>0</v>
      </c>
      <c r="BF192" s="140">
        <f>IF(O192="snížená",K192,0)</f>
        <v>0</v>
      </c>
      <c r="BG192" s="140">
        <f>IF(O192="zákl. přenesená",K192,0)</f>
        <v>0</v>
      </c>
      <c r="BH192" s="140">
        <f>IF(O192="sníž. přenesená",K192,0)</f>
        <v>0</v>
      </c>
      <c r="BI192" s="140">
        <f>IF(O192="nulová",K192,0)</f>
        <v>0</v>
      </c>
      <c r="BJ192" s="14" t="s">
        <v>84</v>
      </c>
      <c r="BK192" s="140">
        <f>ROUND(P192*H192,2)</f>
        <v>0</v>
      </c>
      <c r="BL192" s="14" t="s">
        <v>149</v>
      </c>
      <c r="BM192" s="139" t="s">
        <v>213</v>
      </c>
    </row>
    <row r="193" spans="2:51" s="12" customFormat="1" ht="12">
      <c r="B193" s="141"/>
      <c r="D193" s="142" t="s">
        <v>151</v>
      </c>
      <c r="E193" s="143"/>
      <c r="F193" s="150" t="s">
        <v>500</v>
      </c>
      <c r="H193" s="143">
        <v>80.4</v>
      </c>
      <c r="M193" s="141"/>
      <c r="N193" s="145"/>
      <c r="Y193" s="146"/>
      <c r="AT193" s="143" t="s">
        <v>151</v>
      </c>
      <c r="AU193" s="143" t="s">
        <v>84</v>
      </c>
      <c r="AV193" s="12" t="s">
        <v>84</v>
      </c>
      <c r="AW193" s="12" t="s">
        <v>4</v>
      </c>
      <c r="AX193" s="12" t="s">
        <v>76</v>
      </c>
      <c r="AY193" s="143" t="s">
        <v>145</v>
      </c>
    </row>
    <row r="194" spans="2:63" s="11" customFormat="1" ht="25.9" customHeight="1">
      <c r="B194" s="115"/>
      <c r="D194" s="116" t="s">
        <v>75</v>
      </c>
      <c r="E194" s="117">
        <v>99</v>
      </c>
      <c r="F194" s="117" t="s">
        <v>267</v>
      </c>
      <c r="K194" s="118">
        <f>BK194</f>
        <v>0</v>
      </c>
      <c r="M194" s="115"/>
      <c r="N194" s="119"/>
      <c r="Q194" s="120">
        <f>SUM(Q195)</f>
        <v>0</v>
      </c>
      <c r="R194" s="120">
        <f>SUM(R195:R249)</f>
        <v>0</v>
      </c>
      <c r="T194" s="121">
        <f>SUM(T195:T249)</f>
        <v>0</v>
      </c>
      <c r="V194" s="121">
        <f>SUM(V195:V249)</f>
        <v>0</v>
      </c>
      <c r="X194" s="121">
        <f>SUM(X195:X249)</f>
        <v>0</v>
      </c>
      <c r="Y194" s="122"/>
      <c r="AR194" s="116" t="s">
        <v>86</v>
      </c>
      <c r="AT194" s="123" t="s">
        <v>75</v>
      </c>
      <c r="AU194" s="123" t="s">
        <v>76</v>
      </c>
      <c r="AY194" s="116" t="s">
        <v>145</v>
      </c>
      <c r="BK194" s="124">
        <f>SUM(BK195)</f>
        <v>0</v>
      </c>
    </row>
    <row r="195" spans="2:65" s="1" customFormat="1" ht="16.5" customHeight="1">
      <c r="B195" s="127"/>
      <c r="C195" s="128">
        <v>31</v>
      </c>
      <c r="D195" s="128" t="s">
        <v>147</v>
      </c>
      <c r="E195" s="129" t="s">
        <v>502</v>
      </c>
      <c r="F195" s="130" t="s">
        <v>503</v>
      </c>
      <c r="G195" s="131" t="s">
        <v>271</v>
      </c>
      <c r="H195" s="132">
        <v>199.7</v>
      </c>
      <c r="I195" s="133"/>
      <c r="J195" s="133"/>
      <c r="K195" s="133">
        <f>ROUND(P195*H195,2)</f>
        <v>0</v>
      </c>
      <c r="L195" s="130" t="s">
        <v>1</v>
      </c>
      <c r="M195" s="26"/>
      <c r="N195" s="134" t="s">
        <v>1</v>
      </c>
      <c r="O195" s="135" t="s">
        <v>39</v>
      </c>
      <c r="P195" s="136">
        <f>I195+J195</f>
        <v>0</v>
      </c>
      <c r="Q195" s="136">
        <f>ROUND(I195*H195,2)</f>
        <v>0</v>
      </c>
      <c r="R195" s="136">
        <f>ROUND(J195*H195,2)</f>
        <v>0</v>
      </c>
      <c r="S195" s="137">
        <v>0</v>
      </c>
      <c r="T195" s="137">
        <f>S195*H195</f>
        <v>0</v>
      </c>
      <c r="U195" s="137">
        <v>0</v>
      </c>
      <c r="V195" s="137">
        <f>U195*H195</f>
        <v>0</v>
      </c>
      <c r="W195" s="137">
        <v>0</v>
      </c>
      <c r="X195" s="137">
        <f>W195*H195</f>
        <v>0</v>
      </c>
      <c r="Y195" s="138" t="s">
        <v>1</v>
      </c>
      <c r="AR195" s="139" t="s">
        <v>149</v>
      </c>
      <c r="AT195" s="139" t="s">
        <v>147</v>
      </c>
      <c r="AU195" s="139" t="s">
        <v>84</v>
      </c>
      <c r="AY195" s="14" t="s">
        <v>145</v>
      </c>
      <c r="BE195" s="140">
        <f>IF(O195="základní",K195,0)</f>
        <v>0</v>
      </c>
      <c r="BF195" s="140">
        <f>IF(O195="snížená",K195,0)</f>
        <v>0</v>
      </c>
      <c r="BG195" s="140">
        <f>IF(O195="zákl. přenesená",K195,0)</f>
        <v>0</v>
      </c>
      <c r="BH195" s="140">
        <f>IF(O195="sníž. přenesená",K195,0)</f>
        <v>0</v>
      </c>
      <c r="BI195" s="140">
        <f>IF(O195="nulová",K195,0)</f>
        <v>0</v>
      </c>
      <c r="BJ195" s="14" t="s">
        <v>84</v>
      </c>
      <c r="BK195" s="140">
        <f>ROUND(P195*H195,2)</f>
        <v>0</v>
      </c>
      <c r="BL195" s="14" t="s">
        <v>149</v>
      </c>
      <c r="BM195" s="139" t="s">
        <v>213</v>
      </c>
    </row>
    <row r="196" spans="2:63" s="11" customFormat="1" ht="25.9" customHeight="1">
      <c r="B196" s="115"/>
      <c r="D196" s="116" t="s">
        <v>75</v>
      </c>
      <c r="E196" s="117">
        <v>711</v>
      </c>
      <c r="F196" s="117" t="s">
        <v>504</v>
      </c>
      <c r="K196" s="118">
        <f>BK196</f>
        <v>0</v>
      </c>
      <c r="M196" s="115"/>
      <c r="N196" s="119"/>
      <c r="Q196" s="120">
        <f>SUM(Q197:Q206)</f>
        <v>0</v>
      </c>
      <c r="R196" s="120">
        <f>SUM(R197:R251)</f>
        <v>0</v>
      </c>
      <c r="T196" s="121">
        <f>SUM(T197:T251)</f>
        <v>0</v>
      </c>
      <c r="V196" s="121">
        <f>SUM(V197:V251)</f>
        <v>0</v>
      </c>
      <c r="X196" s="121">
        <f>SUM(X197:X251)</f>
        <v>0</v>
      </c>
      <c r="Y196" s="122"/>
      <c r="AR196" s="116" t="s">
        <v>86</v>
      </c>
      <c r="AT196" s="123" t="s">
        <v>75</v>
      </c>
      <c r="AU196" s="123" t="s">
        <v>76</v>
      </c>
      <c r="AY196" s="116" t="s">
        <v>145</v>
      </c>
      <c r="BK196" s="124">
        <f>SUM(BK197:BK206)</f>
        <v>0</v>
      </c>
    </row>
    <row r="197" spans="2:65" s="1" customFormat="1" ht="24">
      <c r="B197" s="127"/>
      <c r="C197" s="128">
        <v>32</v>
      </c>
      <c r="D197" s="128" t="s">
        <v>147</v>
      </c>
      <c r="E197" s="129" t="s">
        <v>506</v>
      </c>
      <c r="F197" s="130" t="s">
        <v>507</v>
      </c>
      <c r="G197" s="131" t="s">
        <v>244</v>
      </c>
      <c r="H197" s="132">
        <v>86.31</v>
      </c>
      <c r="I197" s="133"/>
      <c r="J197" s="133"/>
      <c r="K197" s="133">
        <f>ROUND(P197*H197,2)</f>
        <v>0</v>
      </c>
      <c r="L197" s="130" t="s">
        <v>1</v>
      </c>
      <c r="M197" s="26"/>
      <c r="N197" s="134" t="s">
        <v>1</v>
      </c>
      <c r="O197" s="135" t="s">
        <v>39</v>
      </c>
      <c r="P197" s="136">
        <f>I197+J197</f>
        <v>0</v>
      </c>
      <c r="Q197" s="136">
        <f>ROUND(I197*H197,2)</f>
        <v>0</v>
      </c>
      <c r="R197" s="136">
        <f>ROUND(J197*H197,2)</f>
        <v>0</v>
      </c>
      <c r="S197" s="137">
        <v>0</v>
      </c>
      <c r="T197" s="137">
        <f>S197*H197</f>
        <v>0</v>
      </c>
      <c r="U197" s="137">
        <v>0</v>
      </c>
      <c r="V197" s="137">
        <f>U197*H197</f>
        <v>0</v>
      </c>
      <c r="W197" s="137">
        <v>0</v>
      </c>
      <c r="X197" s="137">
        <f>W197*H197</f>
        <v>0</v>
      </c>
      <c r="Y197" s="138" t="s">
        <v>1</v>
      </c>
      <c r="AR197" s="139" t="s">
        <v>149</v>
      </c>
      <c r="AT197" s="139" t="s">
        <v>147</v>
      </c>
      <c r="AU197" s="139" t="s">
        <v>84</v>
      </c>
      <c r="AY197" s="14" t="s">
        <v>145</v>
      </c>
      <c r="BE197" s="140">
        <f>IF(O197="základní",K197,0)</f>
        <v>0</v>
      </c>
      <c r="BF197" s="140">
        <f>IF(O197="snížená",K197,0)</f>
        <v>0</v>
      </c>
      <c r="BG197" s="140">
        <f>IF(O197="zákl. přenesená",K197,0)</f>
        <v>0</v>
      </c>
      <c r="BH197" s="140">
        <f>IF(O197="sníž. přenesená",K197,0)</f>
        <v>0</v>
      </c>
      <c r="BI197" s="140">
        <f>IF(O197="nulová",K197,0)</f>
        <v>0</v>
      </c>
      <c r="BJ197" s="14" t="s">
        <v>84</v>
      </c>
      <c r="BK197" s="140">
        <f>ROUND(P197*H197,2)</f>
        <v>0</v>
      </c>
      <c r="BL197" s="14" t="s">
        <v>149</v>
      </c>
      <c r="BM197" s="139" t="s">
        <v>213</v>
      </c>
    </row>
    <row r="198" spans="2:51" s="12" customFormat="1" ht="12">
      <c r="B198" s="141"/>
      <c r="D198" s="142" t="s">
        <v>151</v>
      </c>
      <c r="E198" s="143"/>
      <c r="F198" s="150" t="s">
        <v>508</v>
      </c>
      <c r="H198" s="143">
        <v>83.75</v>
      </c>
      <c r="M198" s="141"/>
      <c r="N198" s="145"/>
      <c r="Y198" s="146"/>
      <c r="AT198" s="143" t="s">
        <v>151</v>
      </c>
      <c r="AU198" s="143" t="s">
        <v>84</v>
      </c>
      <c r="AV198" s="12" t="s">
        <v>84</v>
      </c>
      <c r="AW198" s="12" t="s">
        <v>4</v>
      </c>
      <c r="AX198" s="12" t="s">
        <v>76</v>
      </c>
      <c r="AY198" s="143" t="s">
        <v>145</v>
      </c>
    </row>
    <row r="199" spans="2:51" s="12" customFormat="1" ht="12">
      <c r="B199" s="141"/>
      <c r="D199" s="142" t="s">
        <v>151</v>
      </c>
      <c r="E199" s="143"/>
      <c r="F199" s="150" t="s">
        <v>509</v>
      </c>
      <c r="H199" s="143">
        <v>2.56</v>
      </c>
      <c r="M199" s="141"/>
      <c r="N199" s="145"/>
      <c r="Y199" s="146"/>
      <c r="AT199" s="143" t="s">
        <v>151</v>
      </c>
      <c r="AU199" s="143" t="s">
        <v>84</v>
      </c>
      <c r="AV199" s="12" t="s">
        <v>84</v>
      </c>
      <c r="AW199" s="12" t="s">
        <v>4</v>
      </c>
      <c r="AX199" s="12" t="s">
        <v>76</v>
      </c>
      <c r="AY199" s="143" t="s">
        <v>145</v>
      </c>
    </row>
    <row r="200" spans="2:65" s="1" customFormat="1" ht="24">
      <c r="B200" s="127"/>
      <c r="C200" s="128">
        <v>33</v>
      </c>
      <c r="D200" s="128" t="s">
        <v>147</v>
      </c>
      <c r="E200" s="129" t="s">
        <v>510</v>
      </c>
      <c r="F200" s="130" t="s">
        <v>511</v>
      </c>
      <c r="G200" s="131" t="s">
        <v>244</v>
      </c>
      <c r="H200" s="132">
        <v>241.2</v>
      </c>
      <c r="I200" s="133"/>
      <c r="J200" s="133"/>
      <c r="K200" s="133">
        <f>ROUND(P200*H200,2)</f>
        <v>0</v>
      </c>
      <c r="L200" s="130" t="s">
        <v>1</v>
      </c>
      <c r="M200" s="26"/>
      <c r="N200" s="134" t="s">
        <v>1</v>
      </c>
      <c r="O200" s="135" t="s">
        <v>39</v>
      </c>
      <c r="P200" s="136">
        <f>I200+J200</f>
        <v>0</v>
      </c>
      <c r="Q200" s="136">
        <f>ROUND(I200*H200,2)</f>
        <v>0</v>
      </c>
      <c r="R200" s="136">
        <f>ROUND(J200*H200,2)</f>
        <v>0</v>
      </c>
      <c r="S200" s="137">
        <v>0</v>
      </c>
      <c r="T200" s="137">
        <f>S200*H200</f>
        <v>0</v>
      </c>
      <c r="U200" s="137">
        <v>0</v>
      </c>
      <c r="V200" s="137">
        <f>U200*H200</f>
        <v>0</v>
      </c>
      <c r="W200" s="137">
        <v>0</v>
      </c>
      <c r="X200" s="137">
        <f>W200*H200</f>
        <v>0</v>
      </c>
      <c r="Y200" s="138" t="s">
        <v>1</v>
      </c>
      <c r="AR200" s="139" t="s">
        <v>149</v>
      </c>
      <c r="AT200" s="139" t="s">
        <v>147</v>
      </c>
      <c r="AU200" s="139" t="s">
        <v>84</v>
      </c>
      <c r="AY200" s="14" t="s">
        <v>145</v>
      </c>
      <c r="BE200" s="140">
        <f>IF(O200="základní",K200,0)</f>
        <v>0</v>
      </c>
      <c r="BF200" s="140">
        <f>IF(O200="snížená",K200,0)</f>
        <v>0</v>
      </c>
      <c r="BG200" s="140">
        <f>IF(O200="zákl. přenesená",K200,0)</f>
        <v>0</v>
      </c>
      <c r="BH200" s="140">
        <f>IF(O200="sníž. přenesená",K200,0)</f>
        <v>0</v>
      </c>
      <c r="BI200" s="140">
        <f>IF(O200="nulová",K200,0)</f>
        <v>0</v>
      </c>
      <c r="BJ200" s="14" t="s">
        <v>84</v>
      </c>
      <c r="BK200" s="140">
        <f>ROUND(P200*H200,2)</f>
        <v>0</v>
      </c>
      <c r="BL200" s="14" t="s">
        <v>149</v>
      </c>
      <c r="BM200" s="139" t="s">
        <v>213</v>
      </c>
    </row>
    <row r="201" spans="2:51" s="12" customFormat="1" ht="12">
      <c r="B201" s="141"/>
      <c r="D201" s="142" t="s">
        <v>151</v>
      </c>
      <c r="E201" s="143"/>
      <c r="F201" s="150" t="s">
        <v>512</v>
      </c>
      <c r="H201" s="143">
        <v>241.2</v>
      </c>
      <c r="M201" s="141"/>
      <c r="N201" s="145"/>
      <c r="Y201" s="146"/>
      <c r="AT201" s="143" t="s">
        <v>151</v>
      </c>
      <c r="AU201" s="143" t="s">
        <v>84</v>
      </c>
      <c r="AV201" s="12" t="s">
        <v>84</v>
      </c>
      <c r="AW201" s="12" t="s">
        <v>4</v>
      </c>
      <c r="AX201" s="12" t="s">
        <v>76</v>
      </c>
      <c r="AY201" s="143" t="s">
        <v>145</v>
      </c>
    </row>
    <row r="202" spans="2:65" s="1" customFormat="1" ht="24">
      <c r="B202" s="127"/>
      <c r="C202" s="128">
        <v>34</v>
      </c>
      <c r="D202" s="128" t="s">
        <v>147</v>
      </c>
      <c r="E202" s="129" t="s">
        <v>513</v>
      </c>
      <c r="F202" s="130" t="s">
        <v>514</v>
      </c>
      <c r="G202" s="131" t="s">
        <v>244</v>
      </c>
      <c r="H202" s="132">
        <v>172.62</v>
      </c>
      <c r="I202" s="133"/>
      <c r="J202" s="133"/>
      <c r="K202" s="133">
        <f>ROUND(P202*H202,2)</f>
        <v>0</v>
      </c>
      <c r="L202" s="130" t="s">
        <v>1</v>
      </c>
      <c r="M202" s="26"/>
      <c r="N202" s="134" t="s">
        <v>1</v>
      </c>
      <c r="O202" s="135" t="s">
        <v>39</v>
      </c>
      <c r="P202" s="136">
        <f>I202+J202</f>
        <v>0</v>
      </c>
      <c r="Q202" s="136">
        <f>ROUND(I202*H202,2)</f>
        <v>0</v>
      </c>
      <c r="R202" s="136">
        <f>ROUND(J202*H202,2)</f>
        <v>0</v>
      </c>
      <c r="S202" s="137">
        <v>0</v>
      </c>
      <c r="T202" s="137">
        <f>S202*H202</f>
        <v>0</v>
      </c>
      <c r="U202" s="137">
        <v>0</v>
      </c>
      <c r="V202" s="137">
        <f>U202*H202</f>
        <v>0</v>
      </c>
      <c r="W202" s="137">
        <v>0</v>
      </c>
      <c r="X202" s="137">
        <f>W202*H202</f>
        <v>0</v>
      </c>
      <c r="Y202" s="138" t="s">
        <v>1</v>
      </c>
      <c r="AR202" s="139" t="s">
        <v>149</v>
      </c>
      <c r="AT202" s="139" t="s">
        <v>147</v>
      </c>
      <c r="AU202" s="139" t="s">
        <v>84</v>
      </c>
      <c r="AY202" s="14" t="s">
        <v>145</v>
      </c>
      <c r="BE202" s="140">
        <f>IF(O202="základní",K202,0)</f>
        <v>0</v>
      </c>
      <c r="BF202" s="140">
        <f>IF(O202="snížená",K202,0)</f>
        <v>0</v>
      </c>
      <c r="BG202" s="140">
        <f>IF(O202="zákl. přenesená",K202,0)</f>
        <v>0</v>
      </c>
      <c r="BH202" s="140">
        <f>IF(O202="sníž. přenesená",K202,0)</f>
        <v>0</v>
      </c>
      <c r="BI202" s="140">
        <f>IF(O202="nulová",K202,0)</f>
        <v>0</v>
      </c>
      <c r="BJ202" s="14" t="s">
        <v>84</v>
      </c>
      <c r="BK202" s="140">
        <f>ROUND(P202*H202,2)</f>
        <v>0</v>
      </c>
      <c r="BL202" s="14" t="s">
        <v>149</v>
      </c>
      <c r="BM202" s="139" t="s">
        <v>213</v>
      </c>
    </row>
    <row r="203" spans="2:51" s="12" customFormat="1" ht="12">
      <c r="B203" s="141"/>
      <c r="D203" s="142" t="s">
        <v>151</v>
      </c>
      <c r="E203" s="143"/>
      <c r="F203" s="150" t="s">
        <v>515</v>
      </c>
      <c r="H203" s="143">
        <v>167.5</v>
      </c>
      <c r="M203" s="141"/>
      <c r="N203" s="145"/>
      <c r="Y203" s="146"/>
      <c r="AT203" s="143" t="s">
        <v>151</v>
      </c>
      <c r="AU203" s="143" t="s">
        <v>84</v>
      </c>
      <c r="AV203" s="12" t="s">
        <v>84</v>
      </c>
      <c r="AW203" s="12" t="s">
        <v>4</v>
      </c>
      <c r="AX203" s="12" t="s">
        <v>76</v>
      </c>
      <c r="AY203" s="143" t="s">
        <v>145</v>
      </c>
    </row>
    <row r="204" spans="2:51" s="12" customFormat="1" ht="12">
      <c r="B204" s="141"/>
      <c r="D204" s="142" t="s">
        <v>151</v>
      </c>
      <c r="E204" s="143"/>
      <c r="F204" s="150" t="s">
        <v>516</v>
      </c>
      <c r="H204" s="143">
        <v>5.12</v>
      </c>
      <c r="M204" s="141"/>
      <c r="N204" s="145"/>
      <c r="Y204" s="146"/>
      <c r="AT204" s="143" t="s">
        <v>151</v>
      </c>
      <c r="AU204" s="143" t="s">
        <v>84</v>
      </c>
      <c r="AV204" s="12" t="s">
        <v>84</v>
      </c>
      <c r="AW204" s="12" t="s">
        <v>4</v>
      </c>
      <c r="AX204" s="12" t="s">
        <v>76</v>
      </c>
      <c r="AY204" s="143" t="s">
        <v>145</v>
      </c>
    </row>
    <row r="205" spans="2:65" s="1" customFormat="1" ht="24">
      <c r="B205" s="127"/>
      <c r="C205" s="128">
        <v>35</v>
      </c>
      <c r="D205" s="128" t="s">
        <v>147</v>
      </c>
      <c r="E205" s="129" t="s">
        <v>517</v>
      </c>
      <c r="F205" s="130" t="s">
        <v>518</v>
      </c>
      <c r="G205" s="131" t="s">
        <v>244</v>
      </c>
      <c r="H205" s="132">
        <v>482.4</v>
      </c>
      <c r="I205" s="133"/>
      <c r="J205" s="133"/>
      <c r="K205" s="133">
        <f>ROUND(P205*H205,2)</f>
        <v>0</v>
      </c>
      <c r="L205" s="130" t="s">
        <v>1</v>
      </c>
      <c r="M205" s="26"/>
      <c r="N205" s="134" t="s">
        <v>1</v>
      </c>
      <c r="O205" s="135" t="s">
        <v>39</v>
      </c>
      <c r="P205" s="136">
        <f>I205+J205</f>
        <v>0</v>
      </c>
      <c r="Q205" s="136">
        <f>ROUND(I205*H205,2)</f>
        <v>0</v>
      </c>
      <c r="R205" s="136">
        <f>ROUND(J205*H205,2)</f>
        <v>0</v>
      </c>
      <c r="S205" s="137">
        <v>0</v>
      </c>
      <c r="T205" s="137">
        <f>S205*H205</f>
        <v>0</v>
      </c>
      <c r="U205" s="137">
        <v>0</v>
      </c>
      <c r="V205" s="137">
        <f>U205*H205</f>
        <v>0</v>
      </c>
      <c r="W205" s="137">
        <v>0</v>
      </c>
      <c r="X205" s="137">
        <f>W205*H205</f>
        <v>0</v>
      </c>
      <c r="Y205" s="138" t="s">
        <v>1</v>
      </c>
      <c r="AR205" s="139" t="s">
        <v>149</v>
      </c>
      <c r="AT205" s="139" t="s">
        <v>147</v>
      </c>
      <c r="AU205" s="139" t="s">
        <v>84</v>
      </c>
      <c r="AY205" s="14" t="s">
        <v>145</v>
      </c>
      <c r="BE205" s="140">
        <f>IF(O205="základní",K205,0)</f>
        <v>0</v>
      </c>
      <c r="BF205" s="140">
        <f>IF(O205="snížená",K205,0)</f>
        <v>0</v>
      </c>
      <c r="BG205" s="140">
        <f>IF(O205="zákl. přenesená",K205,0)</f>
        <v>0</v>
      </c>
      <c r="BH205" s="140">
        <f>IF(O205="sníž. přenesená",K205,0)</f>
        <v>0</v>
      </c>
      <c r="BI205" s="140">
        <f>IF(O205="nulová",K205,0)</f>
        <v>0</v>
      </c>
      <c r="BJ205" s="14" t="s">
        <v>84</v>
      </c>
      <c r="BK205" s="140">
        <f>ROUND(P205*H205,2)</f>
        <v>0</v>
      </c>
      <c r="BL205" s="14" t="s">
        <v>149</v>
      </c>
      <c r="BM205" s="139" t="s">
        <v>213</v>
      </c>
    </row>
    <row r="206" spans="2:51" s="12" customFormat="1" ht="12">
      <c r="B206" s="141"/>
      <c r="D206" s="142" t="s">
        <v>151</v>
      </c>
      <c r="E206" s="143"/>
      <c r="F206" s="150" t="s">
        <v>519</v>
      </c>
      <c r="H206" s="143">
        <v>482.4</v>
      </c>
      <c r="M206" s="141"/>
      <c r="N206" s="145"/>
      <c r="Y206" s="146"/>
      <c r="AT206" s="143" t="s">
        <v>151</v>
      </c>
      <c r="AU206" s="143" t="s">
        <v>84</v>
      </c>
      <c r="AV206" s="12" t="s">
        <v>84</v>
      </c>
      <c r="AW206" s="12" t="s">
        <v>4</v>
      </c>
      <c r="AX206" s="12" t="s">
        <v>76</v>
      </c>
      <c r="AY206" s="143" t="s">
        <v>145</v>
      </c>
    </row>
    <row r="207" spans="2:63" s="11" customFormat="1" ht="25.9" customHeight="1">
      <c r="B207" s="115"/>
      <c r="D207" s="116" t="s">
        <v>75</v>
      </c>
      <c r="E207" s="117">
        <v>767</v>
      </c>
      <c r="F207" s="117" t="s">
        <v>520</v>
      </c>
      <c r="K207" s="118">
        <f>BK207</f>
        <v>0</v>
      </c>
      <c r="M207" s="115"/>
      <c r="N207" s="119"/>
      <c r="Q207" s="120">
        <f>SUM(Q208:Q215)</f>
        <v>0</v>
      </c>
      <c r="R207" s="120">
        <f>SUM(R208:R262)</f>
        <v>0</v>
      </c>
      <c r="T207" s="121">
        <f>SUM(T208:T262)</f>
        <v>0</v>
      </c>
      <c r="V207" s="121">
        <f>SUM(V208:V262)</f>
        <v>0</v>
      </c>
      <c r="X207" s="121">
        <f>SUM(X208:X262)</f>
        <v>0</v>
      </c>
      <c r="Y207" s="122"/>
      <c r="AR207" s="116" t="s">
        <v>86</v>
      </c>
      <c r="AT207" s="123" t="s">
        <v>75</v>
      </c>
      <c r="AU207" s="123" t="s">
        <v>76</v>
      </c>
      <c r="AY207" s="116" t="s">
        <v>145</v>
      </c>
      <c r="BK207" s="124">
        <f>SUM(BK208:BK215)</f>
        <v>0</v>
      </c>
    </row>
    <row r="208" spans="2:65" s="1" customFormat="1" ht="16.5" customHeight="1">
      <c r="B208" s="127"/>
      <c r="C208" s="128">
        <v>36</v>
      </c>
      <c r="D208" s="128" t="s">
        <v>147</v>
      </c>
      <c r="E208" s="129" t="s">
        <v>522</v>
      </c>
      <c r="F208" s="130" t="s">
        <v>523</v>
      </c>
      <c r="G208" s="131" t="s">
        <v>372</v>
      </c>
      <c r="H208" s="132">
        <v>1</v>
      </c>
      <c r="I208" s="133"/>
      <c r="J208" s="133"/>
      <c r="K208" s="133">
        <f>ROUND(P208*H208,2)</f>
        <v>0</v>
      </c>
      <c r="L208" s="130" t="s">
        <v>1</v>
      </c>
      <c r="M208" s="26"/>
      <c r="N208" s="134" t="s">
        <v>1</v>
      </c>
      <c r="O208" s="135" t="s">
        <v>39</v>
      </c>
      <c r="P208" s="136">
        <f>I208+J208</f>
        <v>0</v>
      </c>
      <c r="Q208" s="136">
        <f>ROUND(I208*H208,2)</f>
        <v>0</v>
      </c>
      <c r="R208" s="136">
        <f>ROUND(J208*H208,2)</f>
        <v>0</v>
      </c>
      <c r="S208" s="137">
        <v>0</v>
      </c>
      <c r="T208" s="137">
        <f>S208*H208</f>
        <v>0</v>
      </c>
      <c r="U208" s="137">
        <v>0</v>
      </c>
      <c r="V208" s="137">
        <f>U208*H208</f>
        <v>0</v>
      </c>
      <c r="W208" s="137">
        <v>0</v>
      </c>
      <c r="X208" s="137">
        <f>W208*H208</f>
        <v>0</v>
      </c>
      <c r="Y208" s="138" t="s">
        <v>1</v>
      </c>
      <c r="AR208" s="139" t="s">
        <v>179</v>
      </c>
      <c r="AT208" s="139" t="s">
        <v>147</v>
      </c>
      <c r="AU208" s="139" t="s">
        <v>84</v>
      </c>
      <c r="AY208" s="14" t="s">
        <v>145</v>
      </c>
      <c r="BE208" s="140">
        <f>IF(O208="základní",K208,0)</f>
        <v>0</v>
      </c>
      <c r="BF208" s="140">
        <f>IF(O208="snížená",K208,0)</f>
        <v>0</v>
      </c>
      <c r="BG208" s="140">
        <f>IF(O208="zákl. přenesená",K208,0)</f>
        <v>0</v>
      </c>
      <c r="BH208" s="140">
        <f>IF(O208="sníž. přenesená",K208,0)</f>
        <v>0</v>
      </c>
      <c r="BI208" s="140">
        <f>IF(O208="nulová",K208,0)</f>
        <v>0</v>
      </c>
      <c r="BJ208" s="14" t="s">
        <v>84</v>
      </c>
      <c r="BK208" s="140">
        <f>ROUND(P208*H208,2)</f>
        <v>0</v>
      </c>
      <c r="BL208" s="14" t="s">
        <v>179</v>
      </c>
      <c r="BM208" s="139" t="s">
        <v>215</v>
      </c>
    </row>
    <row r="209" spans="2:51" s="12" customFormat="1" ht="12">
      <c r="B209" s="141"/>
      <c r="D209" s="142" t="s">
        <v>151</v>
      </c>
      <c r="E209" s="143"/>
      <c r="F209" s="150" t="s">
        <v>488</v>
      </c>
      <c r="H209" s="143">
        <v>2</v>
      </c>
      <c r="M209" s="141"/>
      <c r="N209" s="147"/>
      <c r="O209" s="148"/>
      <c r="P209" s="148"/>
      <c r="Q209" s="148"/>
      <c r="R209" s="148"/>
      <c r="S209" s="148"/>
      <c r="T209" s="148"/>
      <c r="U209" s="148"/>
      <c r="V209" s="148"/>
      <c r="W209" s="148"/>
      <c r="X209" s="148"/>
      <c r="Y209" s="149"/>
      <c r="AT209" s="143" t="s">
        <v>151</v>
      </c>
      <c r="AU209" s="143" t="s">
        <v>84</v>
      </c>
      <c r="AV209" s="12" t="s">
        <v>84</v>
      </c>
      <c r="AW209" s="12" t="s">
        <v>4</v>
      </c>
      <c r="AX209" s="12" t="s">
        <v>76</v>
      </c>
      <c r="AY209" s="143" t="s">
        <v>145</v>
      </c>
    </row>
    <row r="210" spans="2:65" s="1" customFormat="1" ht="16.5" customHeight="1">
      <c r="B210" s="127"/>
      <c r="C210" s="128">
        <v>37</v>
      </c>
      <c r="D210" s="128" t="s">
        <v>147</v>
      </c>
      <c r="E210" s="129" t="s">
        <v>524</v>
      </c>
      <c r="F210" s="130" t="s">
        <v>525</v>
      </c>
      <c r="G210" s="131" t="s">
        <v>372</v>
      </c>
      <c r="H210" s="132">
        <v>1</v>
      </c>
      <c r="I210" s="133"/>
      <c r="J210" s="133"/>
      <c r="K210" s="133">
        <f>ROUND(P210*H210,2)</f>
        <v>0</v>
      </c>
      <c r="L210" s="130" t="s">
        <v>1</v>
      </c>
      <c r="M210" s="26"/>
      <c r="N210" s="134" t="s">
        <v>1</v>
      </c>
      <c r="O210" s="135" t="s">
        <v>39</v>
      </c>
      <c r="P210" s="136">
        <f>I210+J210</f>
        <v>0</v>
      </c>
      <c r="Q210" s="136">
        <f>ROUND(I210*H210,2)</f>
        <v>0</v>
      </c>
      <c r="R210" s="136">
        <f>ROUND(J210*H210,2)</f>
        <v>0</v>
      </c>
      <c r="S210" s="137">
        <v>0</v>
      </c>
      <c r="T210" s="137">
        <f>S210*H210</f>
        <v>0</v>
      </c>
      <c r="U210" s="137">
        <v>0</v>
      </c>
      <c r="V210" s="137">
        <f>U210*H210</f>
        <v>0</v>
      </c>
      <c r="W210" s="137">
        <v>0</v>
      </c>
      <c r="X210" s="137">
        <f>W210*H210</f>
        <v>0</v>
      </c>
      <c r="Y210" s="138" t="s">
        <v>1</v>
      </c>
      <c r="AR210" s="139" t="s">
        <v>179</v>
      </c>
      <c r="AT210" s="139" t="s">
        <v>147</v>
      </c>
      <c r="AU210" s="139" t="s">
        <v>84</v>
      </c>
      <c r="AY210" s="14" t="s">
        <v>145</v>
      </c>
      <c r="BE210" s="140">
        <f>IF(O210="základní",K210,0)</f>
        <v>0</v>
      </c>
      <c r="BF210" s="140">
        <f>IF(O210="snížená",K210,0)</f>
        <v>0</v>
      </c>
      <c r="BG210" s="140">
        <f>IF(O210="zákl. přenesená",K210,0)</f>
        <v>0</v>
      </c>
      <c r="BH210" s="140">
        <f>IF(O210="sníž. přenesená",K210,0)</f>
        <v>0</v>
      </c>
      <c r="BI210" s="140">
        <f>IF(O210="nulová",K210,0)</f>
        <v>0</v>
      </c>
      <c r="BJ210" s="14" t="s">
        <v>84</v>
      </c>
      <c r="BK210" s="140">
        <f>ROUND(P210*H210,2)</f>
        <v>0</v>
      </c>
      <c r="BL210" s="14" t="s">
        <v>179</v>
      </c>
      <c r="BM210" s="139" t="s">
        <v>215</v>
      </c>
    </row>
    <row r="211" spans="2:51" s="12" customFormat="1" ht="12">
      <c r="B211" s="141"/>
      <c r="D211" s="142" t="s">
        <v>151</v>
      </c>
      <c r="E211" s="143"/>
      <c r="F211" s="150" t="s">
        <v>488</v>
      </c>
      <c r="H211" s="143">
        <v>2</v>
      </c>
      <c r="M211" s="141"/>
      <c r="N211" s="147"/>
      <c r="O211" s="148"/>
      <c r="P211" s="148"/>
      <c r="Q211" s="148"/>
      <c r="R211" s="148"/>
      <c r="S211" s="148"/>
      <c r="T211" s="148"/>
      <c r="U211" s="148"/>
      <c r="V211" s="148"/>
      <c r="W211" s="148"/>
      <c r="X211" s="148"/>
      <c r="Y211" s="149"/>
      <c r="AT211" s="143" t="s">
        <v>151</v>
      </c>
      <c r="AU211" s="143" t="s">
        <v>84</v>
      </c>
      <c r="AV211" s="12" t="s">
        <v>84</v>
      </c>
      <c r="AW211" s="12" t="s">
        <v>4</v>
      </c>
      <c r="AX211" s="12" t="s">
        <v>76</v>
      </c>
      <c r="AY211" s="143" t="s">
        <v>145</v>
      </c>
    </row>
    <row r="212" spans="2:65" s="1" customFormat="1" ht="16.5" customHeight="1">
      <c r="B212" s="127"/>
      <c r="C212" s="128">
        <v>38</v>
      </c>
      <c r="D212" s="128" t="s">
        <v>147</v>
      </c>
      <c r="E212" s="129" t="s">
        <v>526</v>
      </c>
      <c r="F212" s="130" t="s">
        <v>527</v>
      </c>
      <c r="G212" s="131" t="s">
        <v>372</v>
      </c>
      <c r="H212" s="132">
        <v>1</v>
      </c>
      <c r="I212" s="133"/>
      <c r="J212" s="133"/>
      <c r="K212" s="133">
        <f>ROUND(P212*H212,2)</f>
        <v>0</v>
      </c>
      <c r="L212" s="130" t="s">
        <v>1</v>
      </c>
      <c r="M212" s="26"/>
      <c r="N212" s="134" t="s">
        <v>1</v>
      </c>
      <c r="O212" s="135" t="s">
        <v>39</v>
      </c>
      <c r="P212" s="136">
        <f>I212+J212</f>
        <v>0</v>
      </c>
      <c r="Q212" s="136">
        <f>ROUND(I212*H212,2)</f>
        <v>0</v>
      </c>
      <c r="R212" s="136">
        <f>ROUND(J212*H212,2)</f>
        <v>0</v>
      </c>
      <c r="S212" s="137">
        <v>0</v>
      </c>
      <c r="T212" s="137">
        <f>S212*H212</f>
        <v>0</v>
      </c>
      <c r="U212" s="137">
        <v>0</v>
      </c>
      <c r="V212" s="137">
        <f>U212*H212</f>
        <v>0</v>
      </c>
      <c r="W212" s="137">
        <v>0</v>
      </c>
      <c r="X212" s="137">
        <f>W212*H212</f>
        <v>0</v>
      </c>
      <c r="Y212" s="138" t="s">
        <v>1</v>
      </c>
      <c r="AR212" s="139" t="s">
        <v>179</v>
      </c>
      <c r="AT212" s="139" t="s">
        <v>147</v>
      </c>
      <c r="AU212" s="139" t="s">
        <v>84</v>
      </c>
      <c r="AY212" s="14" t="s">
        <v>145</v>
      </c>
      <c r="BE212" s="140">
        <f>IF(O212="základní",K212,0)</f>
        <v>0</v>
      </c>
      <c r="BF212" s="140">
        <f>IF(O212="snížená",K212,0)</f>
        <v>0</v>
      </c>
      <c r="BG212" s="140">
        <f>IF(O212="zákl. přenesená",K212,0)</f>
        <v>0</v>
      </c>
      <c r="BH212" s="140">
        <f>IF(O212="sníž. přenesená",K212,0)</f>
        <v>0</v>
      </c>
      <c r="BI212" s="140">
        <f>IF(O212="nulová",K212,0)</f>
        <v>0</v>
      </c>
      <c r="BJ212" s="14" t="s">
        <v>84</v>
      </c>
      <c r="BK212" s="140">
        <f>ROUND(P212*H212,2)</f>
        <v>0</v>
      </c>
      <c r="BL212" s="14" t="s">
        <v>179</v>
      </c>
      <c r="BM212" s="139" t="s">
        <v>215</v>
      </c>
    </row>
    <row r="213" spans="2:51" s="12" customFormat="1" ht="12">
      <c r="B213" s="141"/>
      <c r="D213" s="142" t="s">
        <v>151</v>
      </c>
      <c r="E213" s="143"/>
      <c r="F213" s="150" t="s">
        <v>488</v>
      </c>
      <c r="H213" s="143">
        <v>2</v>
      </c>
      <c r="M213" s="141"/>
      <c r="N213" s="147"/>
      <c r="O213" s="148"/>
      <c r="P213" s="148"/>
      <c r="Q213" s="148"/>
      <c r="R213" s="148"/>
      <c r="S213" s="148"/>
      <c r="T213" s="148"/>
      <c r="U213" s="148"/>
      <c r="V213" s="148"/>
      <c r="W213" s="148"/>
      <c r="X213" s="148"/>
      <c r="Y213" s="149"/>
      <c r="AT213" s="143" t="s">
        <v>151</v>
      </c>
      <c r="AU213" s="143" t="s">
        <v>84</v>
      </c>
      <c r="AV213" s="12" t="s">
        <v>84</v>
      </c>
      <c r="AW213" s="12" t="s">
        <v>4</v>
      </c>
      <c r="AX213" s="12" t="s">
        <v>76</v>
      </c>
      <c r="AY213" s="143" t="s">
        <v>145</v>
      </c>
    </row>
    <row r="214" spans="2:65" s="1" customFormat="1" ht="16.5" customHeight="1">
      <c r="B214" s="127"/>
      <c r="C214" s="128">
        <v>39</v>
      </c>
      <c r="D214" s="128" t="s">
        <v>147</v>
      </c>
      <c r="E214" s="129" t="s">
        <v>528</v>
      </c>
      <c r="F214" s="130" t="s">
        <v>529</v>
      </c>
      <c r="G214" s="131" t="s">
        <v>372</v>
      </c>
      <c r="H214" s="132">
        <v>1</v>
      </c>
      <c r="I214" s="133"/>
      <c r="J214" s="133"/>
      <c r="K214" s="133">
        <f>ROUND(P214*H214,2)</f>
        <v>0</v>
      </c>
      <c r="L214" s="130" t="s">
        <v>1</v>
      </c>
      <c r="M214" s="26"/>
      <c r="N214" s="134" t="s">
        <v>1</v>
      </c>
      <c r="O214" s="135" t="s">
        <v>39</v>
      </c>
      <c r="P214" s="136">
        <f>I214+J214</f>
        <v>0</v>
      </c>
      <c r="Q214" s="136">
        <f>ROUND(I214*H214,2)</f>
        <v>0</v>
      </c>
      <c r="R214" s="136">
        <f>ROUND(J214*H214,2)</f>
        <v>0</v>
      </c>
      <c r="S214" s="137">
        <v>0</v>
      </c>
      <c r="T214" s="137">
        <f>S214*H214</f>
        <v>0</v>
      </c>
      <c r="U214" s="137">
        <v>0</v>
      </c>
      <c r="V214" s="137">
        <f>U214*H214</f>
        <v>0</v>
      </c>
      <c r="W214" s="137">
        <v>0</v>
      </c>
      <c r="X214" s="137">
        <f>W214*H214</f>
        <v>0</v>
      </c>
      <c r="Y214" s="138" t="s">
        <v>1</v>
      </c>
      <c r="AR214" s="139" t="s">
        <v>179</v>
      </c>
      <c r="AT214" s="139" t="s">
        <v>147</v>
      </c>
      <c r="AU214" s="139" t="s">
        <v>84</v>
      </c>
      <c r="AY214" s="14" t="s">
        <v>145</v>
      </c>
      <c r="BE214" s="140">
        <f>IF(O214="základní",K214,0)</f>
        <v>0</v>
      </c>
      <c r="BF214" s="140">
        <f>IF(O214="snížená",K214,0)</f>
        <v>0</v>
      </c>
      <c r="BG214" s="140">
        <f>IF(O214="zákl. přenesená",K214,0)</f>
        <v>0</v>
      </c>
      <c r="BH214" s="140">
        <f>IF(O214="sníž. přenesená",K214,0)</f>
        <v>0</v>
      </c>
      <c r="BI214" s="140">
        <f>IF(O214="nulová",K214,0)</f>
        <v>0</v>
      </c>
      <c r="BJ214" s="14" t="s">
        <v>84</v>
      </c>
      <c r="BK214" s="140">
        <f>ROUND(P214*H214,2)</f>
        <v>0</v>
      </c>
      <c r="BL214" s="14" t="s">
        <v>179</v>
      </c>
      <c r="BM214" s="139" t="s">
        <v>215</v>
      </c>
    </row>
    <row r="215" spans="2:51" s="12" customFormat="1" ht="12">
      <c r="B215" s="141"/>
      <c r="D215" s="142" t="s">
        <v>151</v>
      </c>
      <c r="E215" s="143"/>
      <c r="F215" s="150" t="s">
        <v>488</v>
      </c>
      <c r="H215" s="143">
        <v>2</v>
      </c>
      <c r="M215" s="141"/>
      <c r="N215" s="147"/>
      <c r="O215" s="148"/>
      <c r="P215" s="148"/>
      <c r="Q215" s="148"/>
      <c r="R215" s="148"/>
      <c r="S215" s="148"/>
      <c r="T215" s="148"/>
      <c r="U215" s="148"/>
      <c r="V215" s="148"/>
      <c r="W215" s="148"/>
      <c r="X215" s="148"/>
      <c r="Y215" s="149"/>
      <c r="AT215" s="143" t="s">
        <v>151</v>
      </c>
      <c r="AU215" s="143" t="s">
        <v>84</v>
      </c>
      <c r="AV215" s="12" t="s">
        <v>84</v>
      </c>
      <c r="AW215" s="12" t="s">
        <v>4</v>
      </c>
      <c r="AX215" s="12" t="s">
        <v>76</v>
      </c>
      <c r="AY215" s="143" t="s">
        <v>145</v>
      </c>
    </row>
    <row r="216" spans="2:13" s="1" customFormat="1" ht="6.95" customHeight="1">
      <c r="B216" s="38"/>
      <c r="C216" s="39"/>
      <c r="D216" s="39"/>
      <c r="E216" s="39"/>
      <c r="F216" s="39"/>
      <c r="G216" s="39"/>
      <c r="H216" s="39"/>
      <c r="I216" s="39"/>
      <c r="J216" s="39"/>
      <c r="K216" s="39"/>
      <c r="L216" s="39"/>
      <c r="M216" s="26"/>
    </row>
  </sheetData>
  <sheetProtection algorithmName="SHA-512" hashValue="3FgIicD3FLuVUCjQEPESCkpfj7wQ9c/ATZBrw/bJSxLhMcCORUnGASW4CU+fVI85Q1iZHul4vYuL8NCsA3KUsA==" saltValue="lbCKrf2ZzN9+vvMhbK5uAw==" spinCount="100000" sheet="1" objects="1" scenarios="1" selectLockedCells="1"/>
  <autoFilter ref="C124:L215"/>
  <mergeCells count="9">
    <mergeCell ref="E87:H87"/>
    <mergeCell ref="E115:H115"/>
    <mergeCell ref="E117:H117"/>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48"/>
  <sheetViews>
    <sheetView showGridLines="0" zoomScale="70" zoomScaleNormal="70" workbookViewId="0" topLeftCell="A1">
      <selection activeCell="B146" sqref="B146"/>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15.421875" style="0" customWidth="1"/>
    <col min="13" max="13" width="9.28125" style="0" customWidth="1"/>
    <col min="14" max="14" width="10.8515625" style="0" hidden="1" customWidth="1"/>
    <col min="15" max="15" width="9.1406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140625" style="0" hidden="1" customWidth="1"/>
  </cols>
  <sheetData>
    <row r="2" spans="13:46" ht="36.95" customHeight="1">
      <c r="M2" s="250" t="s">
        <v>6</v>
      </c>
      <c r="N2" s="243"/>
      <c r="O2" s="243"/>
      <c r="P2" s="243"/>
      <c r="Q2" s="243"/>
      <c r="R2" s="243"/>
      <c r="S2" s="243"/>
      <c r="T2" s="243"/>
      <c r="U2" s="243"/>
      <c r="V2" s="243"/>
      <c r="W2" s="243"/>
      <c r="X2" s="243"/>
      <c r="Y2" s="243"/>
      <c r="Z2" s="243"/>
      <c r="AT2" s="14" t="s">
        <v>95</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16.5" customHeight="1">
      <c r="B9" s="26"/>
      <c r="E9" s="220" t="s">
        <v>216</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ROUND((SUM(BE118:BE144)),2)</f>
        <v>0</v>
      </c>
      <c r="I35" s="87">
        <v>0.21</v>
      </c>
      <c r="K35" s="85">
        <f>ROUND(((SUM(BE118:BE144))*I35),2)</f>
        <v>0</v>
      </c>
      <c r="M35" s="26"/>
    </row>
    <row r="36" spans="2:13" s="1" customFormat="1" ht="14.45" customHeight="1">
      <c r="B36" s="26"/>
      <c r="E36" s="23" t="s">
        <v>40</v>
      </c>
      <c r="F36" s="85">
        <f>ROUND((SUM(BF118:BF144)),2)</f>
        <v>0</v>
      </c>
      <c r="I36" s="87">
        <v>0.15</v>
      </c>
      <c r="K36" s="85">
        <f>ROUND(((SUM(BF118:BF144))*I36),2)</f>
        <v>0</v>
      </c>
      <c r="M36" s="26"/>
    </row>
    <row r="37" spans="2:13" s="1" customFormat="1" ht="14.45" customHeight="1" hidden="1">
      <c r="B37" s="26"/>
      <c r="E37" s="23" t="s">
        <v>41</v>
      </c>
      <c r="F37" s="85">
        <f>ROUND((SUM(BG118:BG144)),2)</f>
        <v>0</v>
      </c>
      <c r="I37" s="87">
        <v>0.21</v>
      </c>
      <c r="K37" s="85">
        <f>0</f>
        <v>0</v>
      </c>
      <c r="M37" s="26"/>
    </row>
    <row r="38" spans="2:13" s="1" customFormat="1" ht="14.45" customHeight="1" hidden="1">
      <c r="B38" s="26"/>
      <c r="E38" s="23" t="s">
        <v>42</v>
      </c>
      <c r="F38" s="85">
        <f>ROUND((SUM(BH118:BH144)),2)</f>
        <v>0</v>
      </c>
      <c r="I38" s="87">
        <v>0.15</v>
      </c>
      <c r="K38" s="85">
        <f>0</f>
        <v>0</v>
      </c>
      <c r="M38" s="26"/>
    </row>
    <row r="39" spans="2:13" s="1" customFormat="1" ht="14.45" customHeight="1" hidden="1">
      <c r="B39" s="26"/>
      <c r="E39" s="23" t="s">
        <v>43</v>
      </c>
      <c r="F39" s="85">
        <f>ROUND((SUM(BI118:BI144)),2)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16.5" customHeight="1">
      <c r="B87" s="26"/>
      <c r="E87" s="220" t="str">
        <f>E9</f>
        <v xml:space="preserve">SO05 - SO 05 (D.4) – Areálové vedení VN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Q118</f>
        <v>0</v>
      </c>
      <c r="J96" s="60">
        <f t="shared" si="0"/>
        <v>0</v>
      </c>
      <c r="K96" s="60">
        <f>K118</f>
        <v>0</v>
      </c>
      <c r="M96" s="26"/>
      <c r="AU96" s="14" t="s">
        <v>122</v>
      </c>
    </row>
    <row r="97" spans="2:13" s="8" customFormat="1" ht="24.95" customHeight="1">
      <c r="B97" s="99"/>
      <c r="D97" s="100" t="s">
        <v>1321</v>
      </c>
      <c r="E97" s="101"/>
      <c r="F97" s="101"/>
      <c r="G97" s="101"/>
      <c r="H97" s="101"/>
      <c r="I97" s="102">
        <f t="shared" si="0"/>
        <v>0</v>
      </c>
      <c r="J97" s="102">
        <f t="shared" si="0"/>
        <v>0</v>
      </c>
      <c r="K97" s="102">
        <f>K119</f>
        <v>0</v>
      </c>
      <c r="M97" s="99"/>
    </row>
    <row r="98" spans="2:13" s="9" customFormat="1" ht="19.9" customHeight="1">
      <c r="B98" s="103"/>
      <c r="D98" s="104" t="s">
        <v>1322</v>
      </c>
      <c r="E98" s="105"/>
      <c r="F98" s="105"/>
      <c r="G98" s="105"/>
      <c r="H98" s="105"/>
      <c r="I98" s="106">
        <f t="shared" si="0"/>
        <v>0</v>
      </c>
      <c r="J98" s="106">
        <f t="shared" si="0"/>
        <v>0</v>
      </c>
      <c r="K98" s="106">
        <f>K120</f>
        <v>0</v>
      </c>
      <c r="M98" s="103"/>
    </row>
    <row r="99" spans="2:13" s="1" customFormat="1" ht="21.75" customHeight="1">
      <c r="B99" s="26"/>
      <c r="M99" s="26"/>
    </row>
    <row r="100" spans="2:13" s="1" customFormat="1" ht="6.95" customHeight="1">
      <c r="B100" s="38"/>
      <c r="C100" s="39"/>
      <c r="D100" s="39"/>
      <c r="E100" s="39"/>
      <c r="F100" s="39"/>
      <c r="G100" s="39"/>
      <c r="H100" s="39"/>
      <c r="I100" s="39"/>
      <c r="J100" s="39"/>
      <c r="K100" s="39"/>
      <c r="L100" s="39"/>
      <c r="M100" s="26"/>
    </row>
    <row r="104" spans="2:13" s="1" customFormat="1" ht="6.95" customHeight="1">
      <c r="B104" s="40"/>
      <c r="C104" s="41"/>
      <c r="D104" s="41"/>
      <c r="E104" s="41"/>
      <c r="F104" s="41"/>
      <c r="G104" s="41"/>
      <c r="H104" s="41"/>
      <c r="I104" s="41"/>
      <c r="J104" s="41"/>
      <c r="K104" s="41"/>
      <c r="L104" s="41"/>
      <c r="M104" s="26"/>
    </row>
    <row r="105" spans="2:13" s="1" customFormat="1" ht="24.95" customHeight="1">
      <c r="B105" s="26"/>
      <c r="C105" s="18" t="s">
        <v>125</v>
      </c>
      <c r="M105" s="26"/>
    </row>
    <row r="106" spans="2:13" s="1" customFormat="1" ht="6.95" customHeight="1">
      <c r="B106" s="26"/>
      <c r="M106" s="26"/>
    </row>
    <row r="107" spans="2:13" s="1" customFormat="1" ht="12" customHeight="1">
      <c r="B107" s="26"/>
      <c r="C107" s="23" t="s">
        <v>15</v>
      </c>
      <c r="M107" s="26"/>
    </row>
    <row r="108" spans="2:13" s="1" customFormat="1" ht="26.25" customHeight="1">
      <c r="B108" s="26"/>
      <c r="E108" s="256" t="str">
        <f>E7</f>
        <v>Nové energocentrum – Trafostanice TS1 vč. náhradního zdroje elektrické energie</v>
      </c>
      <c r="F108" s="257"/>
      <c r="G108" s="257"/>
      <c r="H108" s="257"/>
      <c r="M108" s="26"/>
    </row>
    <row r="109" spans="2:13" s="1" customFormat="1" ht="12" customHeight="1">
      <c r="B109" s="26"/>
      <c r="C109" s="23" t="s">
        <v>112</v>
      </c>
      <c r="M109" s="26"/>
    </row>
    <row r="110" spans="2:13" s="1" customFormat="1" ht="16.5" customHeight="1">
      <c r="B110" s="26"/>
      <c r="E110" s="220" t="str">
        <f>E9</f>
        <v xml:space="preserve">SO05 - SO 05 (D.4) – Areálové vedení VN  </v>
      </c>
      <c r="F110" s="255"/>
      <c r="G110" s="255"/>
      <c r="H110" s="255"/>
      <c r="M110" s="26"/>
    </row>
    <row r="111" spans="2:13" s="1" customFormat="1" ht="6.95" customHeight="1">
      <c r="B111" s="26"/>
      <c r="M111" s="26"/>
    </row>
    <row r="112" spans="2:13" s="1" customFormat="1" ht="12" customHeight="1">
      <c r="B112" s="26"/>
      <c r="C112" s="23" t="s">
        <v>19</v>
      </c>
      <c r="F112" s="21" t="str">
        <f>F12</f>
        <v>Nemocnice Chomutov, o.z.</v>
      </c>
      <c r="I112" s="23" t="s">
        <v>21</v>
      </c>
      <c r="J112" s="46" t="str">
        <f>IF(J12="","",J12)</f>
        <v>2. 9. 2022</v>
      </c>
      <c r="M112" s="26"/>
    </row>
    <row r="113" spans="2:13" s="1" customFormat="1" ht="6.95" customHeight="1">
      <c r="B113" s="26"/>
      <c r="M113" s="26"/>
    </row>
    <row r="114" spans="2:13" s="1" customFormat="1" ht="15.2" customHeight="1">
      <c r="B114" s="26"/>
      <c r="C114" s="23" t="s">
        <v>23</v>
      </c>
      <c r="F114" s="21" t="str">
        <f>E15</f>
        <v>Krajská zdravotní, a.s; Sociální péče 3316/12A, 401 13 Ústí nad Labem</v>
      </c>
      <c r="I114" s="23" t="s">
        <v>28</v>
      </c>
      <c r="J114" s="24" t="str">
        <f>E21</f>
        <v xml:space="preserve">ALTRON, a.s. </v>
      </c>
      <c r="M114" s="26"/>
    </row>
    <row r="115" spans="2:13" s="1" customFormat="1" ht="15.2" customHeight="1">
      <c r="B115" s="26"/>
      <c r="C115" s="23" t="s">
        <v>27</v>
      </c>
      <c r="F115" s="21" t="str">
        <f>IF(E18="","",E18)</f>
        <v xml:space="preserve"> </v>
      </c>
      <c r="I115" s="23" t="s">
        <v>32</v>
      </c>
      <c r="J115" s="24" t="str">
        <f>E24</f>
        <v xml:space="preserve"> </v>
      </c>
      <c r="M115" s="26"/>
    </row>
    <row r="116" spans="2:13" s="1" customFormat="1" ht="10.35" customHeight="1">
      <c r="B116" s="26"/>
      <c r="M116" s="26"/>
    </row>
    <row r="117" spans="2:25" s="10" customFormat="1" ht="29.25" customHeight="1">
      <c r="B117" s="107"/>
      <c r="C117" s="108" t="s">
        <v>126</v>
      </c>
      <c r="D117" s="109" t="s">
        <v>59</v>
      </c>
      <c r="E117" s="109" t="s">
        <v>55</v>
      </c>
      <c r="F117" s="109" t="s">
        <v>56</v>
      </c>
      <c r="G117" s="109" t="s">
        <v>127</v>
      </c>
      <c r="H117" s="109" t="s">
        <v>128</v>
      </c>
      <c r="I117" s="109" t="s">
        <v>129</v>
      </c>
      <c r="J117" s="109" t="s">
        <v>130</v>
      </c>
      <c r="K117" s="109" t="s">
        <v>120</v>
      </c>
      <c r="L117" s="110" t="s">
        <v>131</v>
      </c>
      <c r="M117" s="107"/>
      <c r="N117" s="53" t="s">
        <v>1</v>
      </c>
      <c r="O117" s="54" t="s">
        <v>38</v>
      </c>
      <c r="P117" s="54" t="s">
        <v>132</v>
      </c>
      <c r="Q117" s="54" t="s">
        <v>133</v>
      </c>
      <c r="R117" s="54" t="s">
        <v>134</v>
      </c>
      <c r="S117" s="54" t="s">
        <v>135</v>
      </c>
      <c r="T117" s="54" t="s">
        <v>136</v>
      </c>
      <c r="U117" s="54" t="s">
        <v>137</v>
      </c>
      <c r="V117" s="54" t="s">
        <v>138</v>
      </c>
      <c r="W117" s="54" t="s">
        <v>139</v>
      </c>
      <c r="X117" s="54" t="s">
        <v>140</v>
      </c>
      <c r="Y117" s="55" t="s">
        <v>141</v>
      </c>
    </row>
    <row r="118" spans="2:63" s="1" customFormat="1" ht="22.9" customHeight="1">
      <c r="B118" s="26"/>
      <c r="C118" s="58" t="s">
        <v>142</v>
      </c>
      <c r="K118" s="111">
        <f>BK118</f>
        <v>0</v>
      </c>
      <c r="M118" s="26"/>
      <c r="N118" s="56"/>
      <c r="O118" s="47"/>
      <c r="P118" s="47"/>
      <c r="Q118" s="112">
        <f>Q119</f>
        <v>0</v>
      </c>
      <c r="R118" s="112">
        <f>R119</f>
        <v>0</v>
      </c>
      <c r="S118" s="47"/>
      <c r="T118" s="113">
        <f>T119</f>
        <v>0</v>
      </c>
      <c r="U118" s="47"/>
      <c r="V118" s="113">
        <f>V119</f>
        <v>0</v>
      </c>
      <c r="W118" s="47"/>
      <c r="X118" s="113">
        <f>X119</f>
        <v>0</v>
      </c>
      <c r="Y118" s="48"/>
      <c r="AT118" s="14" t="s">
        <v>75</v>
      </c>
      <c r="AU118" s="14" t="s">
        <v>122</v>
      </c>
      <c r="BK118" s="114">
        <f>BK119</f>
        <v>0</v>
      </c>
    </row>
    <row r="119" spans="2:63" s="11" customFormat="1" ht="25.9" customHeight="1">
      <c r="B119" s="115"/>
      <c r="D119" s="116" t="s">
        <v>75</v>
      </c>
      <c r="E119" s="117"/>
      <c r="F119" s="117" t="s">
        <v>1321</v>
      </c>
      <c r="K119" s="118">
        <f>BK119</f>
        <v>0</v>
      </c>
      <c r="M119" s="115"/>
      <c r="N119" s="119"/>
      <c r="Q119" s="120">
        <f>Q120</f>
        <v>0</v>
      </c>
      <c r="R119" s="120">
        <f>R120</f>
        <v>0</v>
      </c>
      <c r="T119" s="121">
        <f>T120</f>
        <v>0</v>
      </c>
      <c r="V119" s="121">
        <f>V120</f>
        <v>0</v>
      </c>
      <c r="X119" s="121">
        <f>X120</f>
        <v>0</v>
      </c>
      <c r="Y119" s="122"/>
      <c r="AR119" s="116" t="s">
        <v>84</v>
      </c>
      <c r="AT119" s="123" t="s">
        <v>75</v>
      </c>
      <c r="AU119" s="123" t="s">
        <v>76</v>
      </c>
      <c r="AY119" s="116" t="s">
        <v>145</v>
      </c>
      <c r="BK119" s="124">
        <f>BK120</f>
        <v>0</v>
      </c>
    </row>
    <row r="120" spans="2:63" s="11" customFormat="1" ht="22.9" customHeight="1">
      <c r="B120" s="115"/>
      <c r="D120" s="116" t="s">
        <v>75</v>
      </c>
      <c r="E120" s="125"/>
      <c r="F120" s="125" t="s">
        <v>1321</v>
      </c>
      <c r="K120" s="126">
        <f>BK120</f>
        <v>0</v>
      </c>
      <c r="M120" s="115"/>
      <c r="N120" s="119"/>
      <c r="Q120" s="120">
        <f>SUM(Q121:Q144)</f>
        <v>0</v>
      </c>
      <c r="R120" s="120">
        <f>SUM(R121:R144)</f>
        <v>0</v>
      </c>
      <c r="T120" s="121">
        <f>SUM(T121:T144)</f>
        <v>0</v>
      </c>
      <c r="V120" s="121">
        <f>SUM(V121:V144)</f>
        <v>0</v>
      </c>
      <c r="X120" s="121">
        <f>SUM(X121:X144)</f>
        <v>0</v>
      </c>
      <c r="Y120" s="122"/>
      <c r="AR120" s="116" t="s">
        <v>84</v>
      </c>
      <c r="AT120" s="123" t="s">
        <v>75</v>
      </c>
      <c r="AU120" s="123" t="s">
        <v>84</v>
      </c>
      <c r="AY120" s="116" t="s">
        <v>145</v>
      </c>
      <c r="BK120" s="124">
        <f>SUM(BK121:BK147)</f>
        <v>0</v>
      </c>
    </row>
    <row r="121" spans="2:65" s="1" customFormat="1" ht="16.5" customHeight="1">
      <c r="B121" s="127"/>
      <c r="C121" s="128" t="s">
        <v>84</v>
      </c>
      <c r="D121" s="128" t="s">
        <v>147</v>
      </c>
      <c r="E121" s="129" t="s">
        <v>148</v>
      </c>
      <c r="F121" s="130" t="s">
        <v>1266</v>
      </c>
      <c r="G121" s="131" t="s">
        <v>458</v>
      </c>
      <c r="H121" s="132">
        <v>180</v>
      </c>
      <c r="I121" s="133"/>
      <c r="J121" s="133"/>
      <c r="K121" s="133">
        <f aca="true" t="shared" si="1" ref="K121:K144">ROUND(P121*H121,2)</f>
        <v>0</v>
      </c>
      <c r="L121" s="130" t="s">
        <v>1</v>
      </c>
      <c r="M121" s="26"/>
      <c r="N121" s="134" t="s">
        <v>1</v>
      </c>
      <c r="O121" s="135" t="s">
        <v>39</v>
      </c>
      <c r="P121" s="136">
        <f aca="true" t="shared" si="2" ref="P121:P144">I121+J121</f>
        <v>0</v>
      </c>
      <c r="Q121" s="136">
        <f aca="true" t="shared" si="3" ref="Q121:Q144">ROUND(I121*H121,2)</f>
        <v>0</v>
      </c>
      <c r="R121" s="136">
        <f aca="true" t="shared" si="4" ref="R121:R144">ROUND(J121*H121,2)</f>
        <v>0</v>
      </c>
      <c r="S121" s="137">
        <v>0</v>
      </c>
      <c r="T121" s="137">
        <f aca="true" t="shared" si="5" ref="T121:T144">S121*H121</f>
        <v>0</v>
      </c>
      <c r="U121" s="137">
        <v>0</v>
      </c>
      <c r="V121" s="137">
        <f aca="true" t="shared" si="6" ref="V121:V144">U121*H121</f>
        <v>0</v>
      </c>
      <c r="W121" s="137">
        <v>0</v>
      </c>
      <c r="X121" s="137">
        <f aca="true" t="shared" si="7" ref="X121:X144">W121*H121</f>
        <v>0</v>
      </c>
      <c r="Y121" s="138" t="s">
        <v>1</v>
      </c>
      <c r="AR121" s="139" t="s">
        <v>149</v>
      </c>
      <c r="AT121" s="139" t="s">
        <v>147</v>
      </c>
      <c r="AU121" s="139" t="s">
        <v>86</v>
      </c>
      <c r="AY121" s="14" t="s">
        <v>145</v>
      </c>
      <c r="BE121" s="140">
        <f aca="true" t="shared" si="8" ref="BE121:BE144">IF(O121="základní",K121,0)</f>
        <v>0</v>
      </c>
      <c r="BF121" s="140">
        <f aca="true" t="shared" si="9" ref="BF121:BF144">IF(O121="snížená",K121,0)</f>
        <v>0</v>
      </c>
      <c r="BG121" s="140">
        <f aca="true" t="shared" si="10" ref="BG121:BG144">IF(O121="zákl. přenesená",K121,0)</f>
        <v>0</v>
      </c>
      <c r="BH121" s="140">
        <f aca="true" t="shared" si="11" ref="BH121:BH144">IF(O121="sníž. přenesená",K121,0)</f>
        <v>0</v>
      </c>
      <c r="BI121" s="140">
        <f aca="true" t="shared" si="12" ref="BI121:BI144">IF(O121="nulová",K121,0)</f>
        <v>0</v>
      </c>
      <c r="BJ121" s="14" t="s">
        <v>84</v>
      </c>
      <c r="BK121" s="140">
        <f aca="true" t="shared" si="13" ref="BK121:BK144">ROUND(P121*H121,2)</f>
        <v>0</v>
      </c>
      <c r="BL121" s="14" t="s">
        <v>149</v>
      </c>
      <c r="BM121" s="139" t="s">
        <v>217</v>
      </c>
    </row>
    <row r="122" spans="2:65" s="1" customFormat="1" ht="16.5" customHeight="1">
      <c r="B122" s="127"/>
      <c r="C122" s="128" t="s">
        <v>86</v>
      </c>
      <c r="D122" s="128" t="s">
        <v>147</v>
      </c>
      <c r="E122" s="129" t="s">
        <v>152</v>
      </c>
      <c r="F122" s="130" t="s">
        <v>1302</v>
      </c>
      <c r="G122" s="131" t="s">
        <v>458</v>
      </c>
      <c r="H122" s="132">
        <v>180</v>
      </c>
      <c r="I122" s="133"/>
      <c r="J122" s="133"/>
      <c r="K122" s="133">
        <f t="shared" si="1"/>
        <v>0</v>
      </c>
      <c r="L122" s="130" t="s">
        <v>1</v>
      </c>
      <c r="M122" s="26"/>
      <c r="N122" s="134" t="s">
        <v>1</v>
      </c>
      <c r="O122" s="135" t="s">
        <v>39</v>
      </c>
      <c r="P122" s="136">
        <f t="shared" si="2"/>
        <v>0</v>
      </c>
      <c r="Q122" s="136">
        <f t="shared" si="3"/>
        <v>0</v>
      </c>
      <c r="R122" s="136">
        <f t="shared" si="4"/>
        <v>0</v>
      </c>
      <c r="S122" s="137">
        <v>0</v>
      </c>
      <c r="T122" s="137">
        <f t="shared" si="5"/>
        <v>0</v>
      </c>
      <c r="U122" s="137">
        <v>0</v>
      </c>
      <c r="V122" s="137">
        <f t="shared" si="6"/>
        <v>0</v>
      </c>
      <c r="W122" s="137">
        <v>0</v>
      </c>
      <c r="X122" s="137">
        <f t="shared" si="7"/>
        <v>0</v>
      </c>
      <c r="Y122" s="138" t="s">
        <v>1</v>
      </c>
      <c r="AR122" s="139" t="s">
        <v>149</v>
      </c>
      <c r="AT122" s="139" t="s">
        <v>147</v>
      </c>
      <c r="AU122" s="139" t="s">
        <v>86</v>
      </c>
      <c r="AY122" s="14" t="s">
        <v>145</v>
      </c>
      <c r="BE122" s="140">
        <f t="shared" si="8"/>
        <v>0</v>
      </c>
      <c r="BF122" s="140">
        <f t="shared" si="9"/>
        <v>0</v>
      </c>
      <c r="BG122" s="140">
        <f t="shared" si="10"/>
        <v>0</v>
      </c>
      <c r="BH122" s="140">
        <f t="shared" si="11"/>
        <v>0</v>
      </c>
      <c r="BI122" s="140">
        <f t="shared" si="12"/>
        <v>0</v>
      </c>
      <c r="BJ122" s="14" t="s">
        <v>84</v>
      </c>
      <c r="BK122" s="140">
        <f t="shared" si="13"/>
        <v>0</v>
      </c>
      <c r="BL122" s="14" t="s">
        <v>149</v>
      </c>
      <c r="BM122" s="139" t="s">
        <v>218</v>
      </c>
    </row>
    <row r="123" spans="2:65" s="1" customFormat="1" ht="16.5" customHeight="1">
      <c r="B123" s="127"/>
      <c r="C123" s="128" t="s">
        <v>173</v>
      </c>
      <c r="D123" s="128" t="s">
        <v>147</v>
      </c>
      <c r="E123" s="129" t="s">
        <v>349</v>
      </c>
      <c r="F123" s="130" t="s">
        <v>1303</v>
      </c>
      <c r="G123" s="131" t="s">
        <v>458</v>
      </c>
      <c r="H123" s="132">
        <v>180</v>
      </c>
      <c r="I123" s="133"/>
      <c r="J123" s="133"/>
      <c r="K123" s="133">
        <f t="shared" si="1"/>
        <v>0</v>
      </c>
      <c r="L123" s="130" t="s">
        <v>1</v>
      </c>
      <c r="M123" s="26"/>
      <c r="N123" s="134" t="s">
        <v>1</v>
      </c>
      <c r="O123" s="135" t="s">
        <v>39</v>
      </c>
      <c r="P123" s="136">
        <f t="shared" si="2"/>
        <v>0</v>
      </c>
      <c r="Q123" s="136">
        <f t="shared" si="3"/>
        <v>0</v>
      </c>
      <c r="R123" s="136">
        <f t="shared" si="4"/>
        <v>0</v>
      </c>
      <c r="S123" s="137">
        <v>0</v>
      </c>
      <c r="T123" s="137">
        <f t="shared" si="5"/>
        <v>0</v>
      </c>
      <c r="U123" s="137">
        <v>0</v>
      </c>
      <c r="V123" s="137">
        <f t="shared" si="6"/>
        <v>0</v>
      </c>
      <c r="W123" s="137">
        <v>0</v>
      </c>
      <c r="X123" s="137">
        <f t="shared" si="7"/>
        <v>0</v>
      </c>
      <c r="Y123" s="138" t="s">
        <v>1</v>
      </c>
      <c r="AR123" s="139" t="s">
        <v>149</v>
      </c>
      <c r="AT123" s="139" t="s">
        <v>147</v>
      </c>
      <c r="AU123" s="139" t="s">
        <v>86</v>
      </c>
      <c r="AY123" s="14" t="s">
        <v>145</v>
      </c>
      <c r="BE123" s="140">
        <f t="shared" si="8"/>
        <v>0</v>
      </c>
      <c r="BF123" s="140">
        <f t="shared" si="9"/>
        <v>0</v>
      </c>
      <c r="BG123" s="140">
        <f t="shared" si="10"/>
        <v>0</v>
      </c>
      <c r="BH123" s="140">
        <f t="shared" si="11"/>
        <v>0</v>
      </c>
      <c r="BI123" s="140">
        <f t="shared" si="12"/>
        <v>0</v>
      </c>
      <c r="BJ123" s="14" t="s">
        <v>84</v>
      </c>
      <c r="BK123" s="140">
        <f t="shared" si="13"/>
        <v>0</v>
      </c>
      <c r="BL123" s="14" t="s">
        <v>149</v>
      </c>
      <c r="BM123" s="139" t="s">
        <v>218</v>
      </c>
    </row>
    <row r="124" spans="2:65" s="1" customFormat="1" ht="16.5" customHeight="1">
      <c r="B124" s="127"/>
      <c r="C124" s="128" t="s">
        <v>149</v>
      </c>
      <c r="D124" s="128" t="s">
        <v>147</v>
      </c>
      <c r="E124" s="129" t="s">
        <v>351</v>
      </c>
      <c r="F124" s="130" t="s">
        <v>1304</v>
      </c>
      <c r="G124" s="131" t="s">
        <v>343</v>
      </c>
      <c r="H124" s="132">
        <v>6</v>
      </c>
      <c r="I124" s="133"/>
      <c r="J124" s="133"/>
      <c r="K124" s="133">
        <f t="shared" si="1"/>
        <v>0</v>
      </c>
      <c r="L124" s="130" t="s">
        <v>1</v>
      </c>
      <c r="M124" s="26"/>
      <c r="N124" s="134" t="s">
        <v>1</v>
      </c>
      <c r="O124" s="135" t="s">
        <v>39</v>
      </c>
      <c r="P124" s="136">
        <f t="shared" si="2"/>
        <v>0</v>
      </c>
      <c r="Q124" s="136">
        <f t="shared" si="3"/>
        <v>0</v>
      </c>
      <c r="R124" s="136">
        <f t="shared" si="4"/>
        <v>0</v>
      </c>
      <c r="S124" s="137">
        <v>0</v>
      </c>
      <c r="T124" s="137">
        <f t="shared" si="5"/>
        <v>0</v>
      </c>
      <c r="U124" s="137">
        <v>0</v>
      </c>
      <c r="V124" s="137">
        <f t="shared" si="6"/>
        <v>0</v>
      </c>
      <c r="W124" s="137">
        <v>0</v>
      </c>
      <c r="X124" s="137">
        <f t="shared" si="7"/>
        <v>0</v>
      </c>
      <c r="Y124" s="138" t="s">
        <v>1</v>
      </c>
      <c r="AR124" s="139" t="s">
        <v>149</v>
      </c>
      <c r="AT124" s="139" t="s">
        <v>147</v>
      </c>
      <c r="AU124" s="139" t="s">
        <v>86</v>
      </c>
      <c r="AY124" s="14" t="s">
        <v>145</v>
      </c>
      <c r="BE124" s="140">
        <f t="shared" si="8"/>
        <v>0</v>
      </c>
      <c r="BF124" s="140">
        <f t="shared" si="9"/>
        <v>0</v>
      </c>
      <c r="BG124" s="140">
        <f t="shared" si="10"/>
        <v>0</v>
      </c>
      <c r="BH124" s="140">
        <f t="shared" si="11"/>
        <v>0</v>
      </c>
      <c r="BI124" s="140">
        <f t="shared" si="12"/>
        <v>0</v>
      </c>
      <c r="BJ124" s="14" t="s">
        <v>84</v>
      </c>
      <c r="BK124" s="140">
        <f t="shared" si="13"/>
        <v>0</v>
      </c>
      <c r="BL124" s="14" t="s">
        <v>149</v>
      </c>
      <c r="BM124" s="139" t="s">
        <v>218</v>
      </c>
    </row>
    <row r="125" spans="2:65" s="1" customFormat="1" ht="16.5" customHeight="1">
      <c r="B125" s="127"/>
      <c r="C125" s="128" t="s">
        <v>176</v>
      </c>
      <c r="D125" s="128" t="s">
        <v>147</v>
      </c>
      <c r="E125" s="129" t="s">
        <v>352</v>
      </c>
      <c r="F125" s="130" t="s">
        <v>1305</v>
      </c>
      <c r="G125" s="131" t="s">
        <v>458</v>
      </c>
      <c r="H125" s="132">
        <v>130</v>
      </c>
      <c r="I125" s="133"/>
      <c r="J125" s="133"/>
      <c r="K125" s="133">
        <f t="shared" si="1"/>
        <v>0</v>
      </c>
      <c r="L125" s="130" t="s">
        <v>1</v>
      </c>
      <c r="M125" s="26"/>
      <c r="N125" s="134" t="s">
        <v>1</v>
      </c>
      <c r="O125" s="135" t="s">
        <v>39</v>
      </c>
      <c r="P125" s="136">
        <f t="shared" si="2"/>
        <v>0</v>
      </c>
      <c r="Q125" s="136">
        <f t="shared" si="3"/>
        <v>0</v>
      </c>
      <c r="R125" s="136">
        <f t="shared" si="4"/>
        <v>0</v>
      </c>
      <c r="S125" s="137">
        <v>0</v>
      </c>
      <c r="T125" s="137">
        <f t="shared" si="5"/>
        <v>0</v>
      </c>
      <c r="U125" s="137">
        <v>0</v>
      </c>
      <c r="V125" s="137">
        <f t="shared" si="6"/>
        <v>0</v>
      </c>
      <c r="W125" s="137">
        <v>0</v>
      </c>
      <c r="X125" s="137">
        <f t="shared" si="7"/>
        <v>0</v>
      </c>
      <c r="Y125" s="138" t="s">
        <v>1</v>
      </c>
      <c r="AR125" s="139" t="s">
        <v>149</v>
      </c>
      <c r="AT125" s="139" t="s">
        <v>147</v>
      </c>
      <c r="AU125" s="139" t="s">
        <v>86</v>
      </c>
      <c r="AY125" s="14" t="s">
        <v>145</v>
      </c>
      <c r="BE125" s="140">
        <f t="shared" si="8"/>
        <v>0</v>
      </c>
      <c r="BF125" s="140">
        <f t="shared" si="9"/>
        <v>0</v>
      </c>
      <c r="BG125" s="140">
        <f t="shared" si="10"/>
        <v>0</v>
      </c>
      <c r="BH125" s="140">
        <f t="shared" si="11"/>
        <v>0</v>
      </c>
      <c r="BI125" s="140">
        <f t="shared" si="12"/>
        <v>0</v>
      </c>
      <c r="BJ125" s="14" t="s">
        <v>84</v>
      </c>
      <c r="BK125" s="140">
        <f t="shared" si="13"/>
        <v>0</v>
      </c>
      <c r="BL125" s="14" t="s">
        <v>149</v>
      </c>
      <c r="BM125" s="139" t="s">
        <v>218</v>
      </c>
    </row>
    <row r="126" spans="2:65" s="1" customFormat="1" ht="16.5" customHeight="1">
      <c r="B126" s="127"/>
      <c r="C126" s="128" t="s">
        <v>1695</v>
      </c>
      <c r="D126" s="128" t="s">
        <v>147</v>
      </c>
      <c r="E126" s="129" t="s">
        <v>399</v>
      </c>
      <c r="F126" s="130" t="s">
        <v>1306</v>
      </c>
      <c r="G126" s="131" t="s">
        <v>458</v>
      </c>
      <c r="H126" s="132">
        <v>130</v>
      </c>
      <c r="I126" s="133"/>
      <c r="J126" s="133"/>
      <c r="K126" s="133">
        <f t="shared" si="1"/>
        <v>0</v>
      </c>
      <c r="L126" s="130" t="s">
        <v>1</v>
      </c>
      <c r="M126" s="26"/>
      <c r="N126" s="134" t="s">
        <v>1</v>
      </c>
      <c r="O126" s="135" t="s">
        <v>39</v>
      </c>
      <c r="P126" s="136">
        <f t="shared" si="2"/>
        <v>0</v>
      </c>
      <c r="Q126" s="136">
        <f t="shared" si="3"/>
        <v>0</v>
      </c>
      <c r="R126" s="136">
        <f t="shared" si="4"/>
        <v>0</v>
      </c>
      <c r="S126" s="137">
        <v>0</v>
      </c>
      <c r="T126" s="137">
        <f t="shared" si="5"/>
        <v>0</v>
      </c>
      <c r="U126" s="137">
        <v>0</v>
      </c>
      <c r="V126" s="137">
        <f t="shared" si="6"/>
        <v>0</v>
      </c>
      <c r="W126" s="137">
        <v>0</v>
      </c>
      <c r="X126" s="137">
        <f t="shared" si="7"/>
        <v>0</v>
      </c>
      <c r="Y126" s="138" t="s">
        <v>1</v>
      </c>
      <c r="AR126" s="139" t="s">
        <v>149</v>
      </c>
      <c r="AT126" s="139" t="s">
        <v>147</v>
      </c>
      <c r="AU126" s="139" t="s">
        <v>86</v>
      </c>
      <c r="AY126" s="14" t="s">
        <v>145</v>
      </c>
      <c r="BE126" s="140">
        <f t="shared" si="8"/>
        <v>0</v>
      </c>
      <c r="BF126" s="140">
        <f t="shared" si="9"/>
        <v>0</v>
      </c>
      <c r="BG126" s="140">
        <f t="shared" si="10"/>
        <v>0</v>
      </c>
      <c r="BH126" s="140">
        <f t="shared" si="11"/>
        <v>0</v>
      </c>
      <c r="BI126" s="140">
        <f t="shared" si="12"/>
        <v>0</v>
      </c>
      <c r="BJ126" s="14" t="s">
        <v>84</v>
      </c>
      <c r="BK126" s="140">
        <f t="shared" si="13"/>
        <v>0</v>
      </c>
      <c r="BL126" s="14" t="s">
        <v>149</v>
      </c>
      <c r="BM126" s="139" t="s">
        <v>218</v>
      </c>
    </row>
    <row r="127" spans="2:65" s="1" customFormat="1" ht="16.5" customHeight="1">
      <c r="B127" s="127"/>
      <c r="C127" s="128" t="s">
        <v>1696</v>
      </c>
      <c r="D127" s="128" t="s">
        <v>147</v>
      </c>
      <c r="E127" s="129" t="s">
        <v>400</v>
      </c>
      <c r="F127" s="130" t="s">
        <v>1307</v>
      </c>
      <c r="G127" s="131" t="s">
        <v>1002</v>
      </c>
      <c r="H127" s="132">
        <v>1</v>
      </c>
      <c r="I127" s="133"/>
      <c r="J127" s="133"/>
      <c r="K127" s="133">
        <f t="shared" si="1"/>
        <v>0</v>
      </c>
      <c r="L127" s="130" t="s">
        <v>1</v>
      </c>
      <c r="M127" s="26"/>
      <c r="N127" s="134" t="s">
        <v>1</v>
      </c>
      <c r="O127" s="135" t="s">
        <v>39</v>
      </c>
      <c r="P127" s="136">
        <f t="shared" si="2"/>
        <v>0</v>
      </c>
      <c r="Q127" s="136">
        <f t="shared" si="3"/>
        <v>0</v>
      </c>
      <c r="R127" s="136">
        <f t="shared" si="4"/>
        <v>0</v>
      </c>
      <c r="S127" s="137">
        <v>0</v>
      </c>
      <c r="T127" s="137">
        <f t="shared" si="5"/>
        <v>0</v>
      </c>
      <c r="U127" s="137">
        <v>0</v>
      </c>
      <c r="V127" s="137">
        <f t="shared" si="6"/>
        <v>0</v>
      </c>
      <c r="W127" s="137">
        <v>0</v>
      </c>
      <c r="X127" s="137">
        <f t="shared" si="7"/>
        <v>0</v>
      </c>
      <c r="Y127" s="138" t="s">
        <v>1</v>
      </c>
      <c r="AR127" s="139" t="s">
        <v>149</v>
      </c>
      <c r="AT127" s="139" t="s">
        <v>147</v>
      </c>
      <c r="AU127" s="139" t="s">
        <v>86</v>
      </c>
      <c r="AY127" s="14" t="s">
        <v>145</v>
      </c>
      <c r="BE127" s="140">
        <f t="shared" si="8"/>
        <v>0</v>
      </c>
      <c r="BF127" s="140">
        <f t="shared" si="9"/>
        <v>0</v>
      </c>
      <c r="BG127" s="140">
        <f t="shared" si="10"/>
        <v>0</v>
      </c>
      <c r="BH127" s="140">
        <f t="shared" si="11"/>
        <v>0</v>
      </c>
      <c r="BI127" s="140">
        <f t="shared" si="12"/>
        <v>0</v>
      </c>
      <c r="BJ127" s="14" t="s">
        <v>84</v>
      </c>
      <c r="BK127" s="140">
        <f t="shared" si="13"/>
        <v>0</v>
      </c>
      <c r="BL127" s="14" t="s">
        <v>149</v>
      </c>
      <c r="BM127" s="139" t="s">
        <v>218</v>
      </c>
    </row>
    <row r="128" spans="2:65" s="1" customFormat="1" ht="16.5" customHeight="1">
      <c r="B128" s="127"/>
      <c r="C128" s="128" t="s">
        <v>1697</v>
      </c>
      <c r="D128" s="128" t="s">
        <v>147</v>
      </c>
      <c r="E128" s="129" t="s">
        <v>401</v>
      </c>
      <c r="F128" s="130" t="s">
        <v>1308</v>
      </c>
      <c r="G128" s="131" t="s">
        <v>458</v>
      </c>
      <c r="H128" s="132">
        <v>180</v>
      </c>
      <c r="I128" s="133"/>
      <c r="J128" s="133"/>
      <c r="K128" s="133">
        <f t="shared" si="1"/>
        <v>0</v>
      </c>
      <c r="L128" s="130" t="s">
        <v>1</v>
      </c>
      <c r="M128" s="26"/>
      <c r="N128" s="134" t="s">
        <v>1</v>
      </c>
      <c r="O128" s="135" t="s">
        <v>39</v>
      </c>
      <c r="P128" s="136">
        <f t="shared" si="2"/>
        <v>0</v>
      </c>
      <c r="Q128" s="136">
        <f t="shared" si="3"/>
        <v>0</v>
      </c>
      <c r="R128" s="136">
        <f t="shared" si="4"/>
        <v>0</v>
      </c>
      <c r="S128" s="137">
        <v>0</v>
      </c>
      <c r="T128" s="137">
        <f t="shared" si="5"/>
        <v>0</v>
      </c>
      <c r="U128" s="137">
        <v>0</v>
      </c>
      <c r="V128" s="137">
        <f t="shared" si="6"/>
        <v>0</v>
      </c>
      <c r="W128" s="137">
        <v>0</v>
      </c>
      <c r="X128" s="137">
        <f t="shared" si="7"/>
        <v>0</v>
      </c>
      <c r="Y128" s="138" t="s">
        <v>1</v>
      </c>
      <c r="AR128" s="139" t="s">
        <v>149</v>
      </c>
      <c r="AT128" s="139" t="s">
        <v>147</v>
      </c>
      <c r="AU128" s="139" t="s">
        <v>86</v>
      </c>
      <c r="AY128" s="14" t="s">
        <v>145</v>
      </c>
      <c r="BE128" s="140">
        <f t="shared" si="8"/>
        <v>0</v>
      </c>
      <c r="BF128" s="140">
        <f t="shared" si="9"/>
        <v>0</v>
      </c>
      <c r="BG128" s="140">
        <f t="shared" si="10"/>
        <v>0</v>
      </c>
      <c r="BH128" s="140">
        <f t="shared" si="11"/>
        <v>0</v>
      </c>
      <c r="BI128" s="140">
        <f t="shared" si="12"/>
        <v>0</v>
      </c>
      <c r="BJ128" s="14" t="s">
        <v>84</v>
      </c>
      <c r="BK128" s="140">
        <f t="shared" si="13"/>
        <v>0</v>
      </c>
      <c r="BL128" s="14" t="s">
        <v>149</v>
      </c>
      <c r="BM128" s="139" t="s">
        <v>218</v>
      </c>
    </row>
    <row r="129" spans="2:65" s="1" customFormat="1" ht="16.5" customHeight="1">
      <c r="B129" s="127"/>
      <c r="C129" s="128" t="s">
        <v>1698</v>
      </c>
      <c r="D129" s="128" t="s">
        <v>147</v>
      </c>
      <c r="E129" s="129" t="s">
        <v>402</v>
      </c>
      <c r="F129" s="130" t="s">
        <v>1309</v>
      </c>
      <c r="G129" s="131" t="s">
        <v>458</v>
      </c>
      <c r="H129" s="132">
        <v>130</v>
      </c>
      <c r="I129" s="133"/>
      <c r="J129" s="133"/>
      <c r="K129" s="133">
        <f t="shared" si="1"/>
        <v>0</v>
      </c>
      <c r="L129" s="130" t="s">
        <v>1</v>
      </c>
      <c r="M129" s="26"/>
      <c r="N129" s="134" t="s">
        <v>1</v>
      </c>
      <c r="O129" s="135" t="s">
        <v>39</v>
      </c>
      <c r="P129" s="136">
        <f t="shared" si="2"/>
        <v>0</v>
      </c>
      <c r="Q129" s="136">
        <f t="shared" si="3"/>
        <v>0</v>
      </c>
      <c r="R129" s="136">
        <f t="shared" si="4"/>
        <v>0</v>
      </c>
      <c r="S129" s="137">
        <v>0</v>
      </c>
      <c r="T129" s="137">
        <f t="shared" si="5"/>
        <v>0</v>
      </c>
      <c r="U129" s="137">
        <v>0</v>
      </c>
      <c r="V129" s="137">
        <f t="shared" si="6"/>
        <v>0</v>
      </c>
      <c r="W129" s="137">
        <v>0</v>
      </c>
      <c r="X129" s="137">
        <f t="shared" si="7"/>
        <v>0</v>
      </c>
      <c r="Y129" s="138" t="s">
        <v>1</v>
      </c>
      <c r="AR129" s="139" t="s">
        <v>149</v>
      </c>
      <c r="AT129" s="139" t="s">
        <v>147</v>
      </c>
      <c r="AU129" s="139" t="s">
        <v>86</v>
      </c>
      <c r="AY129" s="14" t="s">
        <v>145</v>
      </c>
      <c r="BE129" s="140">
        <f t="shared" si="8"/>
        <v>0</v>
      </c>
      <c r="BF129" s="140">
        <f t="shared" si="9"/>
        <v>0</v>
      </c>
      <c r="BG129" s="140">
        <f t="shared" si="10"/>
        <v>0</v>
      </c>
      <c r="BH129" s="140">
        <f t="shared" si="11"/>
        <v>0</v>
      </c>
      <c r="BI129" s="140">
        <f t="shared" si="12"/>
        <v>0</v>
      </c>
      <c r="BJ129" s="14" t="s">
        <v>84</v>
      </c>
      <c r="BK129" s="140">
        <f t="shared" si="13"/>
        <v>0</v>
      </c>
      <c r="BL129" s="14" t="s">
        <v>149</v>
      </c>
      <c r="BM129" s="139" t="s">
        <v>218</v>
      </c>
    </row>
    <row r="130" spans="2:65" s="1" customFormat="1" ht="24">
      <c r="B130" s="127"/>
      <c r="C130" s="128" t="s">
        <v>1699</v>
      </c>
      <c r="D130" s="128" t="s">
        <v>147</v>
      </c>
      <c r="E130" s="129" t="s">
        <v>403</v>
      </c>
      <c r="F130" s="130" t="s">
        <v>1310</v>
      </c>
      <c r="G130" s="131" t="s">
        <v>1311</v>
      </c>
      <c r="H130" s="132">
        <v>130</v>
      </c>
      <c r="I130" s="133"/>
      <c r="J130" s="133"/>
      <c r="K130" s="133">
        <f t="shared" si="1"/>
        <v>0</v>
      </c>
      <c r="L130" s="130" t="s">
        <v>1</v>
      </c>
      <c r="M130" s="26"/>
      <c r="N130" s="134" t="s">
        <v>1</v>
      </c>
      <c r="O130" s="135" t="s">
        <v>39</v>
      </c>
      <c r="P130" s="136">
        <f t="shared" si="2"/>
        <v>0</v>
      </c>
      <c r="Q130" s="136">
        <f t="shared" si="3"/>
        <v>0</v>
      </c>
      <c r="R130" s="136">
        <f t="shared" si="4"/>
        <v>0</v>
      </c>
      <c r="S130" s="137">
        <v>0</v>
      </c>
      <c r="T130" s="137">
        <f t="shared" si="5"/>
        <v>0</v>
      </c>
      <c r="U130" s="137">
        <v>0</v>
      </c>
      <c r="V130" s="137">
        <f t="shared" si="6"/>
        <v>0</v>
      </c>
      <c r="W130" s="137">
        <v>0</v>
      </c>
      <c r="X130" s="137">
        <f t="shared" si="7"/>
        <v>0</v>
      </c>
      <c r="Y130" s="138" t="s">
        <v>1</v>
      </c>
      <c r="AR130" s="139" t="s">
        <v>149</v>
      </c>
      <c r="AT130" s="139" t="s">
        <v>147</v>
      </c>
      <c r="AU130" s="139" t="s">
        <v>86</v>
      </c>
      <c r="AY130" s="14" t="s">
        <v>145</v>
      </c>
      <c r="BE130" s="140">
        <f t="shared" si="8"/>
        <v>0</v>
      </c>
      <c r="BF130" s="140">
        <f t="shared" si="9"/>
        <v>0</v>
      </c>
      <c r="BG130" s="140">
        <f t="shared" si="10"/>
        <v>0</v>
      </c>
      <c r="BH130" s="140">
        <f t="shared" si="11"/>
        <v>0</v>
      </c>
      <c r="BI130" s="140">
        <f t="shared" si="12"/>
        <v>0</v>
      </c>
      <c r="BJ130" s="14" t="s">
        <v>84</v>
      </c>
      <c r="BK130" s="140">
        <f t="shared" si="13"/>
        <v>0</v>
      </c>
      <c r="BL130" s="14" t="s">
        <v>149</v>
      </c>
      <c r="BM130" s="139" t="s">
        <v>218</v>
      </c>
    </row>
    <row r="131" spans="2:65" s="1" customFormat="1" ht="16.5" customHeight="1">
      <c r="B131" s="127"/>
      <c r="C131" s="128" t="s">
        <v>1700</v>
      </c>
      <c r="D131" s="128" t="s">
        <v>147</v>
      </c>
      <c r="E131" s="129" t="s">
        <v>1673</v>
      </c>
      <c r="F131" s="130" t="s">
        <v>1312</v>
      </c>
      <c r="G131" s="131" t="s">
        <v>1311</v>
      </c>
      <c r="H131" s="132">
        <v>150</v>
      </c>
      <c r="I131" s="133"/>
      <c r="J131" s="133"/>
      <c r="K131" s="133">
        <f t="shared" si="1"/>
        <v>0</v>
      </c>
      <c r="L131" s="130" t="s">
        <v>1</v>
      </c>
      <c r="M131" s="26"/>
      <c r="N131" s="134" t="s">
        <v>1</v>
      </c>
      <c r="O131" s="135" t="s">
        <v>39</v>
      </c>
      <c r="P131" s="136">
        <f t="shared" si="2"/>
        <v>0</v>
      </c>
      <c r="Q131" s="136">
        <f t="shared" si="3"/>
        <v>0</v>
      </c>
      <c r="R131" s="136">
        <f t="shared" si="4"/>
        <v>0</v>
      </c>
      <c r="S131" s="137">
        <v>0</v>
      </c>
      <c r="T131" s="137">
        <f t="shared" si="5"/>
        <v>0</v>
      </c>
      <c r="U131" s="137">
        <v>0</v>
      </c>
      <c r="V131" s="137">
        <f t="shared" si="6"/>
        <v>0</v>
      </c>
      <c r="W131" s="137">
        <v>0</v>
      </c>
      <c r="X131" s="137">
        <f t="shared" si="7"/>
        <v>0</v>
      </c>
      <c r="Y131" s="138" t="s">
        <v>1</v>
      </c>
      <c r="AR131" s="139" t="s">
        <v>149</v>
      </c>
      <c r="AT131" s="139" t="s">
        <v>147</v>
      </c>
      <c r="AU131" s="139" t="s">
        <v>86</v>
      </c>
      <c r="AY131" s="14" t="s">
        <v>145</v>
      </c>
      <c r="BE131" s="140">
        <f t="shared" si="8"/>
        <v>0</v>
      </c>
      <c r="BF131" s="140">
        <f t="shared" si="9"/>
        <v>0</v>
      </c>
      <c r="BG131" s="140">
        <f t="shared" si="10"/>
        <v>0</v>
      </c>
      <c r="BH131" s="140">
        <f t="shared" si="11"/>
        <v>0</v>
      </c>
      <c r="BI131" s="140">
        <f t="shared" si="12"/>
        <v>0</v>
      </c>
      <c r="BJ131" s="14" t="s">
        <v>84</v>
      </c>
      <c r="BK131" s="140">
        <f t="shared" si="13"/>
        <v>0</v>
      </c>
      <c r="BL131" s="14" t="s">
        <v>149</v>
      </c>
      <c r="BM131" s="139" t="s">
        <v>218</v>
      </c>
    </row>
    <row r="132" spans="2:65" s="1" customFormat="1" ht="36">
      <c r="B132" s="127"/>
      <c r="C132" s="128" t="s">
        <v>1701</v>
      </c>
      <c r="D132" s="128" t="s">
        <v>147</v>
      </c>
      <c r="E132" s="129" t="s">
        <v>1674</v>
      </c>
      <c r="F132" s="130" t="s">
        <v>1313</v>
      </c>
      <c r="G132" s="131" t="s">
        <v>1311</v>
      </c>
      <c r="H132" s="132">
        <v>130</v>
      </c>
      <c r="I132" s="133"/>
      <c r="J132" s="133"/>
      <c r="K132" s="133">
        <f t="shared" si="1"/>
        <v>0</v>
      </c>
      <c r="L132" s="130" t="s">
        <v>1</v>
      </c>
      <c r="M132" s="26"/>
      <c r="N132" s="134" t="s">
        <v>1</v>
      </c>
      <c r="O132" s="135" t="s">
        <v>39</v>
      </c>
      <c r="P132" s="136">
        <f t="shared" si="2"/>
        <v>0</v>
      </c>
      <c r="Q132" s="136">
        <f t="shared" si="3"/>
        <v>0</v>
      </c>
      <c r="R132" s="136">
        <f t="shared" si="4"/>
        <v>0</v>
      </c>
      <c r="S132" s="137">
        <v>0</v>
      </c>
      <c r="T132" s="137">
        <f t="shared" si="5"/>
        <v>0</v>
      </c>
      <c r="U132" s="137">
        <v>0</v>
      </c>
      <c r="V132" s="137">
        <f t="shared" si="6"/>
        <v>0</v>
      </c>
      <c r="W132" s="137">
        <v>0</v>
      </c>
      <c r="X132" s="137">
        <f t="shared" si="7"/>
        <v>0</v>
      </c>
      <c r="Y132" s="138" t="s">
        <v>1</v>
      </c>
      <c r="AR132" s="139" t="s">
        <v>149</v>
      </c>
      <c r="AT132" s="139" t="s">
        <v>147</v>
      </c>
      <c r="AU132" s="139" t="s">
        <v>86</v>
      </c>
      <c r="AY132" s="14" t="s">
        <v>145</v>
      </c>
      <c r="BE132" s="140">
        <f t="shared" si="8"/>
        <v>0</v>
      </c>
      <c r="BF132" s="140">
        <f t="shared" si="9"/>
        <v>0</v>
      </c>
      <c r="BG132" s="140">
        <f t="shared" si="10"/>
        <v>0</v>
      </c>
      <c r="BH132" s="140">
        <f t="shared" si="11"/>
        <v>0</v>
      </c>
      <c r="BI132" s="140">
        <f t="shared" si="12"/>
        <v>0</v>
      </c>
      <c r="BJ132" s="14" t="s">
        <v>84</v>
      </c>
      <c r="BK132" s="140">
        <f t="shared" si="13"/>
        <v>0</v>
      </c>
      <c r="BL132" s="14" t="s">
        <v>149</v>
      </c>
      <c r="BM132" s="139" t="s">
        <v>218</v>
      </c>
    </row>
    <row r="133" spans="2:65" s="1" customFormat="1" ht="16.5" customHeight="1">
      <c r="B133" s="127"/>
      <c r="C133" s="128" t="s">
        <v>1702</v>
      </c>
      <c r="D133" s="128" t="s">
        <v>147</v>
      </c>
      <c r="E133" s="129" t="s">
        <v>1675</v>
      </c>
      <c r="F133" s="130" t="s">
        <v>1314</v>
      </c>
      <c r="G133" s="131" t="s">
        <v>1311</v>
      </c>
      <c r="H133" s="132">
        <v>130</v>
      </c>
      <c r="I133" s="133"/>
      <c r="J133" s="133"/>
      <c r="K133" s="133">
        <f t="shared" si="1"/>
        <v>0</v>
      </c>
      <c r="L133" s="130" t="s">
        <v>1</v>
      </c>
      <c r="M133" s="26"/>
      <c r="N133" s="134" t="s">
        <v>1</v>
      </c>
      <c r="O133" s="135" t="s">
        <v>39</v>
      </c>
      <c r="P133" s="136">
        <f t="shared" si="2"/>
        <v>0</v>
      </c>
      <c r="Q133" s="136">
        <f t="shared" si="3"/>
        <v>0</v>
      </c>
      <c r="R133" s="136">
        <f t="shared" si="4"/>
        <v>0</v>
      </c>
      <c r="S133" s="137">
        <v>0</v>
      </c>
      <c r="T133" s="137">
        <f t="shared" si="5"/>
        <v>0</v>
      </c>
      <c r="U133" s="137">
        <v>0</v>
      </c>
      <c r="V133" s="137">
        <f t="shared" si="6"/>
        <v>0</v>
      </c>
      <c r="W133" s="137">
        <v>0</v>
      </c>
      <c r="X133" s="137">
        <f t="shared" si="7"/>
        <v>0</v>
      </c>
      <c r="Y133" s="138" t="s">
        <v>1</v>
      </c>
      <c r="AR133" s="139" t="s">
        <v>149</v>
      </c>
      <c r="AT133" s="139" t="s">
        <v>147</v>
      </c>
      <c r="AU133" s="139" t="s">
        <v>86</v>
      </c>
      <c r="AY133" s="14" t="s">
        <v>145</v>
      </c>
      <c r="BE133" s="140">
        <f t="shared" si="8"/>
        <v>0</v>
      </c>
      <c r="BF133" s="140">
        <f t="shared" si="9"/>
        <v>0</v>
      </c>
      <c r="BG133" s="140">
        <f t="shared" si="10"/>
        <v>0</v>
      </c>
      <c r="BH133" s="140">
        <f t="shared" si="11"/>
        <v>0</v>
      </c>
      <c r="BI133" s="140">
        <f t="shared" si="12"/>
        <v>0</v>
      </c>
      <c r="BJ133" s="14" t="s">
        <v>84</v>
      </c>
      <c r="BK133" s="140">
        <f t="shared" si="13"/>
        <v>0</v>
      </c>
      <c r="BL133" s="14" t="s">
        <v>149</v>
      </c>
      <c r="BM133" s="139" t="s">
        <v>218</v>
      </c>
    </row>
    <row r="134" spans="2:65" s="1" customFormat="1" ht="24">
      <c r="B134" s="127"/>
      <c r="C134" s="128" t="s">
        <v>1703</v>
      </c>
      <c r="D134" s="128" t="s">
        <v>147</v>
      </c>
      <c r="E134" s="129" t="s">
        <v>1676</v>
      </c>
      <c r="F134" s="130" t="s">
        <v>1315</v>
      </c>
      <c r="G134" s="131" t="s">
        <v>1311</v>
      </c>
      <c r="H134" s="132">
        <v>180</v>
      </c>
      <c r="I134" s="133"/>
      <c r="J134" s="133"/>
      <c r="K134" s="133">
        <f t="shared" si="1"/>
        <v>0</v>
      </c>
      <c r="L134" s="130" t="s">
        <v>1</v>
      </c>
      <c r="M134" s="26"/>
      <c r="N134" s="134" t="s">
        <v>1</v>
      </c>
      <c r="O134" s="135" t="s">
        <v>39</v>
      </c>
      <c r="P134" s="136">
        <f t="shared" si="2"/>
        <v>0</v>
      </c>
      <c r="Q134" s="136">
        <f t="shared" si="3"/>
        <v>0</v>
      </c>
      <c r="R134" s="136">
        <f t="shared" si="4"/>
        <v>0</v>
      </c>
      <c r="S134" s="137">
        <v>0</v>
      </c>
      <c r="T134" s="137">
        <f t="shared" si="5"/>
        <v>0</v>
      </c>
      <c r="U134" s="137">
        <v>0</v>
      </c>
      <c r="V134" s="137">
        <f t="shared" si="6"/>
        <v>0</v>
      </c>
      <c r="W134" s="137">
        <v>0</v>
      </c>
      <c r="X134" s="137">
        <f t="shared" si="7"/>
        <v>0</v>
      </c>
      <c r="Y134" s="138" t="s">
        <v>1</v>
      </c>
      <c r="AR134" s="139" t="s">
        <v>149</v>
      </c>
      <c r="AT134" s="139" t="s">
        <v>147</v>
      </c>
      <c r="AU134" s="139" t="s">
        <v>86</v>
      </c>
      <c r="AY134" s="14" t="s">
        <v>145</v>
      </c>
      <c r="BE134" s="140">
        <f t="shared" si="8"/>
        <v>0</v>
      </c>
      <c r="BF134" s="140">
        <f t="shared" si="9"/>
        <v>0</v>
      </c>
      <c r="BG134" s="140">
        <f t="shared" si="10"/>
        <v>0</v>
      </c>
      <c r="BH134" s="140">
        <f t="shared" si="11"/>
        <v>0</v>
      </c>
      <c r="BI134" s="140">
        <f t="shared" si="12"/>
        <v>0</v>
      </c>
      <c r="BJ134" s="14" t="s">
        <v>84</v>
      </c>
      <c r="BK134" s="140">
        <f t="shared" si="13"/>
        <v>0</v>
      </c>
      <c r="BL134" s="14" t="s">
        <v>149</v>
      </c>
      <c r="BM134" s="139" t="s">
        <v>218</v>
      </c>
    </row>
    <row r="135" spans="2:65" s="1" customFormat="1" ht="16.5" customHeight="1">
      <c r="B135" s="127"/>
      <c r="C135" s="128" t="s">
        <v>9</v>
      </c>
      <c r="D135" s="128" t="s">
        <v>147</v>
      </c>
      <c r="E135" s="129" t="s">
        <v>1677</v>
      </c>
      <c r="F135" s="130" t="s">
        <v>1316</v>
      </c>
      <c r="G135" s="131" t="s">
        <v>1002</v>
      </c>
      <c r="H135" s="132">
        <v>1</v>
      </c>
      <c r="I135" s="133"/>
      <c r="J135" s="133"/>
      <c r="K135" s="133">
        <f t="shared" si="1"/>
        <v>0</v>
      </c>
      <c r="L135" s="130" t="s">
        <v>1</v>
      </c>
      <c r="M135" s="26"/>
      <c r="N135" s="134" t="s">
        <v>1</v>
      </c>
      <c r="O135" s="135" t="s">
        <v>39</v>
      </c>
      <c r="P135" s="136">
        <f t="shared" si="2"/>
        <v>0</v>
      </c>
      <c r="Q135" s="136">
        <f t="shared" si="3"/>
        <v>0</v>
      </c>
      <c r="R135" s="136">
        <f t="shared" si="4"/>
        <v>0</v>
      </c>
      <c r="S135" s="137">
        <v>0</v>
      </c>
      <c r="T135" s="137">
        <f t="shared" si="5"/>
        <v>0</v>
      </c>
      <c r="U135" s="137">
        <v>0</v>
      </c>
      <c r="V135" s="137">
        <f t="shared" si="6"/>
        <v>0</v>
      </c>
      <c r="W135" s="137">
        <v>0</v>
      </c>
      <c r="X135" s="137">
        <f t="shared" si="7"/>
        <v>0</v>
      </c>
      <c r="Y135" s="138" t="s">
        <v>1</v>
      </c>
      <c r="AR135" s="139" t="s">
        <v>149</v>
      </c>
      <c r="AT135" s="139" t="s">
        <v>147</v>
      </c>
      <c r="AU135" s="139" t="s">
        <v>86</v>
      </c>
      <c r="AY135" s="14" t="s">
        <v>145</v>
      </c>
      <c r="BE135" s="140">
        <f t="shared" si="8"/>
        <v>0</v>
      </c>
      <c r="BF135" s="140">
        <f t="shared" si="9"/>
        <v>0</v>
      </c>
      <c r="BG135" s="140">
        <f t="shared" si="10"/>
        <v>0</v>
      </c>
      <c r="BH135" s="140">
        <f t="shared" si="11"/>
        <v>0</v>
      </c>
      <c r="BI135" s="140">
        <f t="shared" si="12"/>
        <v>0</v>
      </c>
      <c r="BJ135" s="14" t="s">
        <v>84</v>
      </c>
      <c r="BK135" s="140">
        <f t="shared" si="13"/>
        <v>0</v>
      </c>
      <c r="BL135" s="14" t="s">
        <v>149</v>
      </c>
      <c r="BM135" s="139" t="s">
        <v>218</v>
      </c>
    </row>
    <row r="136" spans="2:65" s="1" customFormat="1" ht="16.5" customHeight="1">
      <c r="B136" s="127"/>
      <c r="C136" s="128" t="s">
        <v>179</v>
      </c>
      <c r="D136" s="128" t="s">
        <v>147</v>
      </c>
      <c r="E136" s="129" t="s">
        <v>1678</v>
      </c>
      <c r="F136" s="130" t="s">
        <v>1317</v>
      </c>
      <c r="G136" s="131" t="s">
        <v>1002</v>
      </c>
      <c r="H136" s="132">
        <v>1</v>
      </c>
      <c r="I136" s="133"/>
      <c r="J136" s="133"/>
      <c r="K136" s="133">
        <f t="shared" si="1"/>
        <v>0</v>
      </c>
      <c r="L136" s="130" t="s">
        <v>1</v>
      </c>
      <c r="M136" s="26"/>
      <c r="N136" s="134" t="s">
        <v>1</v>
      </c>
      <c r="O136" s="135" t="s">
        <v>39</v>
      </c>
      <c r="P136" s="136">
        <f t="shared" si="2"/>
        <v>0</v>
      </c>
      <c r="Q136" s="136">
        <f t="shared" si="3"/>
        <v>0</v>
      </c>
      <c r="R136" s="136">
        <f t="shared" si="4"/>
        <v>0</v>
      </c>
      <c r="S136" s="137">
        <v>0</v>
      </c>
      <c r="T136" s="137">
        <f t="shared" si="5"/>
        <v>0</v>
      </c>
      <c r="U136" s="137">
        <v>0</v>
      </c>
      <c r="V136" s="137">
        <f t="shared" si="6"/>
        <v>0</v>
      </c>
      <c r="W136" s="137">
        <v>0</v>
      </c>
      <c r="X136" s="137">
        <f t="shared" si="7"/>
        <v>0</v>
      </c>
      <c r="Y136" s="138" t="s">
        <v>1</v>
      </c>
      <c r="AR136" s="139" t="s">
        <v>149</v>
      </c>
      <c r="AT136" s="139" t="s">
        <v>147</v>
      </c>
      <c r="AU136" s="139" t="s">
        <v>86</v>
      </c>
      <c r="AY136" s="14" t="s">
        <v>145</v>
      </c>
      <c r="BE136" s="140">
        <f t="shared" si="8"/>
        <v>0</v>
      </c>
      <c r="BF136" s="140">
        <f t="shared" si="9"/>
        <v>0</v>
      </c>
      <c r="BG136" s="140">
        <f t="shared" si="10"/>
        <v>0</v>
      </c>
      <c r="BH136" s="140">
        <f t="shared" si="11"/>
        <v>0</v>
      </c>
      <c r="BI136" s="140">
        <f t="shared" si="12"/>
        <v>0</v>
      </c>
      <c r="BJ136" s="14" t="s">
        <v>84</v>
      </c>
      <c r="BK136" s="140">
        <f t="shared" si="13"/>
        <v>0</v>
      </c>
      <c r="BL136" s="14" t="s">
        <v>149</v>
      </c>
      <c r="BM136" s="139" t="s">
        <v>218</v>
      </c>
    </row>
    <row r="137" spans="2:65" s="1" customFormat="1" ht="16.5" customHeight="1">
      <c r="B137" s="127"/>
      <c r="C137" s="128" t="s">
        <v>1704</v>
      </c>
      <c r="D137" s="128" t="s">
        <v>147</v>
      </c>
      <c r="E137" s="129" t="s">
        <v>1679</v>
      </c>
      <c r="F137" s="130" t="s">
        <v>1318</v>
      </c>
      <c r="G137" s="131" t="s">
        <v>1002</v>
      </c>
      <c r="H137" s="132">
        <v>1</v>
      </c>
      <c r="I137" s="133"/>
      <c r="J137" s="133"/>
      <c r="K137" s="133">
        <f t="shared" si="1"/>
        <v>0</v>
      </c>
      <c r="L137" s="130" t="s">
        <v>1</v>
      </c>
      <c r="M137" s="26"/>
      <c r="N137" s="134" t="s">
        <v>1</v>
      </c>
      <c r="O137" s="135" t="s">
        <v>39</v>
      </c>
      <c r="P137" s="136">
        <f t="shared" si="2"/>
        <v>0</v>
      </c>
      <c r="Q137" s="136">
        <f t="shared" si="3"/>
        <v>0</v>
      </c>
      <c r="R137" s="136">
        <f t="shared" si="4"/>
        <v>0</v>
      </c>
      <c r="S137" s="137">
        <v>0</v>
      </c>
      <c r="T137" s="137">
        <f t="shared" si="5"/>
        <v>0</v>
      </c>
      <c r="U137" s="137">
        <v>0</v>
      </c>
      <c r="V137" s="137">
        <f t="shared" si="6"/>
        <v>0</v>
      </c>
      <c r="W137" s="137">
        <v>0</v>
      </c>
      <c r="X137" s="137">
        <f t="shared" si="7"/>
        <v>0</v>
      </c>
      <c r="Y137" s="138" t="s">
        <v>1</v>
      </c>
      <c r="AR137" s="139" t="s">
        <v>149</v>
      </c>
      <c r="AT137" s="139" t="s">
        <v>147</v>
      </c>
      <c r="AU137" s="139" t="s">
        <v>86</v>
      </c>
      <c r="AY137" s="14" t="s">
        <v>145</v>
      </c>
      <c r="BE137" s="140">
        <f t="shared" si="8"/>
        <v>0</v>
      </c>
      <c r="BF137" s="140">
        <f t="shared" si="9"/>
        <v>0</v>
      </c>
      <c r="BG137" s="140">
        <f t="shared" si="10"/>
        <v>0</v>
      </c>
      <c r="BH137" s="140">
        <f t="shared" si="11"/>
        <v>0</v>
      </c>
      <c r="BI137" s="140">
        <f t="shared" si="12"/>
        <v>0</v>
      </c>
      <c r="BJ137" s="14" t="s">
        <v>84</v>
      </c>
      <c r="BK137" s="140">
        <f t="shared" si="13"/>
        <v>0</v>
      </c>
      <c r="BL137" s="14" t="s">
        <v>149</v>
      </c>
      <c r="BM137" s="139" t="s">
        <v>218</v>
      </c>
    </row>
    <row r="138" spans="2:65" s="1" customFormat="1" ht="16.5" customHeight="1">
      <c r="B138" s="127"/>
      <c r="C138" s="128" t="s">
        <v>1705</v>
      </c>
      <c r="D138" s="128" t="s">
        <v>147</v>
      </c>
      <c r="E138" s="129" t="s">
        <v>1680</v>
      </c>
      <c r="F138" s="130" t="s">
        <v>1106</v>
      </c>
      <c r="G138" s="131" t="s">
        <v>348</v>
      </c>
      <c r="H138" s="132">
        <v>1</v>
      </c>
      <c r="I138" s="133"/>
      <c r="J138" s="133"/>
      <c r="K138" s="133">
        <f t="shared" si="1"/>
        <v>0</v>
      </c>
      <c r="L138" s="130" t="s">
        <v>1</v>
      </c>
      <c r="M138" s="26"/>
      <c r="N138" s="134" t="s">
        <v>1</v>
      </c>
      <c r="O138" s="135" t="s">
        <v>39</v>
      </c>
      <c r="P138" s="136">
        <f t="shared" si="2"/>
        <v>0</v>
      </c>
      <c r="Q138" s="136">
        <f t="shared" si="3"/>
        <v>0</v>
      </c>
      <c r="R138" s="136">
        <f t="shared" si="4"/>
        <v>0</v>
      </c>
      <c r="S138" s="137">
        <v>0</v>
      </c>
      <c r="T138" s="137">
        <f t="shared" si="5"/>
        <v>0</v>
      </c>
      <c r="U138" s="137">
        <v>0</v>
      </c>
      <c r="V138" s="137">
        <f t="shared" si="6"/>
        <v>0</v>
      </c>
      <c r="W138" s="137">
        <v>0</v>
      </c>
      <c r="X138" s="137">
        <f t="shared" si="7"/>
        <v>0</v>
      </c>
      <c r="Y138" s="138" t="s">
        <v>1</v>
      </c>
      <c r="AR138" s="139" t="s">
        <v>149</v>
      </c>
      <c r="AT138" s="139" t="s">
        <v>147</v>
      </c>
      <c r="AU138" s="139" t="s">
        <v>86</v>
      </c>
      <c r="AY138" s="14" t="s">
        <v>145</v>
      </c>
      <c r="BE138" s="140">
        <f t="shared" si="8"/>
        <v>0</v>
      </c>
      <c r="BF138" s="140">
        <f t="shared" si="9"/>
        <v>0</v>
      </c>
      <c r="BG138" s="140">
        <f t="shared" si="10"/>
        <v>0</v>
      </c>
      <c r="BH138" s="140">
        <f t="shared" si="11"/>
        <v>0</v>
      </c>
      <c r="BI138" s="140">
        <f t="shared" si="12"/>
        <v>0</v>
      </c>
      <c r="BJ138" s="14" t="s">
        <v>84</v>
      </c>
      <c r="BK138" s="140">
        <f t="shared" si="13"/>
        <v>0</v>
      </c>
      <c r="BL138" s="14" t="s">
        <v>149</v>
      </c>
      <c r="BM138" s="139" t="s">
        <v>218</v>
      </c>
    </row>
    <row r="139" spans="2:65" s="1" customFormat="1" ht="16.5" customHeight="1">
      <c r="B139" s="127"/>
      <c r="C139" s="128" t="s">
        <v>1706</v>
      </c>
      <c r="D139" s="128" t="s">
        <v>147</v>
      </c>
      <c r="E139" s="129" t="s">
        <v>1681</v>
      </c>
      <c r="F139" s="130" t="s">
        <v>1049</v>
      </c>
      <c r="G139" s="131" t="s">
        <v>348</v>
      </c>
      <c r="H139" s="132">
        <v>1</v>
      </c>
      <c r="I139" s="133"/>
      <c r="J139" s="133"/>
      <c r="K139" s="133">
        <f t="shared" si="1"/>
        <v>0</v>
      </c>
      <c r="L139" s="130" t="s">
        <v>1</v>
      </c>
      <c r="M139" s="26"/>
      <c r="N139" s="134" t="s">
        <v>1</v>
      </c>
      <c r="O139" s="135" t="s">
        <v>39</v>
      </c>
      <c r="P139" s="136">
        <f t="shared" si="2"/>
        <v>0</v>
      </c>
      <c r="Q139" s="136">
        <f t="shared" si="3"/>
        <v>0</v>
      </c>
      <c r="R139" s="136">
        <f t="shared" si="4"/>
        <v>0</v>
      </c>
      <c r="S139" s="137">
        <v>0</v>
      </c>
      <c r="T139" s="137">
        <f t="shared" si="5"/>
        <v>0</v>
      </c>
      <c r="U139" s="137">
        <v>0</v>
      </c>
      <c r="V139" s="137">
        <f t="shared" si="6"/>
        <v>0</v>
      </c>
      <c r="W139" s="137">
        <v>0</v>
      </c>
      <c r="X139" s="137">
        <f t="shared" si="7"/>
        <v>0</v>
      </c>
      <c r="Y139" s="138" t="s">
        <v>1</v>
      </c>
      <c r="AR139" s="139" t="s">
        <v>149</v>
      </c>
      <c r="AT139" s="139" t="s">
        <v>147</v>
      </c>
      <c r="AU139" s="139" t="s">
        <v>86</v>
      </c>
      <c r="AY139" s="14" t="s">
        <v>145</v>
      </c>
      <c r="BE139" s="140">
        <f t="shared" si="8"/>
        <v>0</v>
      </c>
      <c r="BF139" s="140">
        <f t="shared" si="9"/>
        <v>0</v>
      </c>
      <c r="BG139" s="140">
        <f t="shared" si="10"/>
        <v>0</v>
      </c>
      <c r="BH139" s="140">
        <f t="shared" si="11"/>
        <v>0</v>
      </c>
      <c r="BI139" s="140">
        <f t="shared" si="12"/>
        <v>0</v>
      </c>
      <c r="BJ139" s="14" t="s">
        <v>84</v>
      </c>
      <c r="BK139" s="140">
        <f t="shared" si="13"/>
        <v>0</v>
      </c>
      <c r="BL139" s="14" t="s">
        <v>149</v>
      </c>
      <c r="BM139" s="139" t="s">
        <v>218</v>
      </c>
    </row>
    <row r="140" spans="2:65" s="1" customFormat="1" ht="16.5" customHeight="1">
      <c r="B140" s="127"/>
      <c r="C140" s="128" t="s">
        <v>1707</v>
      </c>
      <c r="D140" s="128" t="s">
        <v>147</v>
      </c>
      <c r="E140" s="129" t="s">
        <v>1682</v>
      </c>
      <c r="F140" s="130" t="s">
        <v>1050</v>
      </c>
      <c r="G140" s="131" t="s">
        <v>348</v>
      </c>
      <c r="H140" s="132">
        <v>1</v>
      </c>
      <c r="I140" s="133"/>
      <c r="J140" s="133"/>
      <c r="K140" s="133">
        <f t="shared" si="1"/>
        <v>0</v>
      </c>
      <c r="L140" s="130" t="s">
        <v>1</v>
      </c>
      <c r="M140" s="26"/>
      <c r="N140" s="134" t="s">
        <v>1</v>
      </c>
      <c r="O140" s="135" t="s">
        <v>39</v>
      </c>
      <c r="P140" s="136">
        <f t="shared" si="2"/>
        <v>0</v>
      </c>
      <c r="Q140" s="136">
        <f t="shared" si="3"/>
        <v>0</v>
      </c>
      <c r="R140" s="136">
        <f t="shared" si="4"/>
        <v>0</v>
      </c>
      <c r="S140" s="137">
        <v>0</v>
      </c>
      <c r="T140" s="137">
        <f t="shared" si="5"/>
        <v>0</v>
      </c>
      <c r="U140" s="137">
        <v>0</v>
      </c>
      <c r="V140" s="137">
        <f t="shared" si="6"/>
        <v>0</v>
      </c>
      <c r="W140" s="137">
        <v>0</v>
      </c>
      <c r="X140" s="137">
        <f t="shared" si="7"/>
        <v>0</v>
      </c>
      <c r="Y140" s="138" t="s">
        <v>1</v>
      </c>
      <c r="AR140" s="139" t="s">
        <v>149</v>
      </c>
      <c r="AT140" s="139" t="s">
        <v>147</v>
      </c>
      <c r="AU140" s="139" t="s">
        <v>86</v>
      </c>
      <c r="AY140" s="14" t="s">
        <v>145</v>
      </c>
      <c r="BE140" s="140">
        <f t="shared" si="8"/>
        <v>0</v>
      </c>
      <c r="BF140" s="140">
        <f t="shared" si="9"/>
        <v>0</v>
      </c>
      <c r="BG140" s="140">
        <f t="shared" si="10"/>
        <v>0</v>
      </c>
      <c r="BH140" s="140">
        <f t="shared" si="11"/>
        <v>0</v>
      </c>
      <c r="BI140" s="140">
        <f t="shared" si="12"/>
        <v>0</v>
      </c>
      <c r="BJ140" s="14" t="s">
        <v>84</v>
      </c>
      <c r="BK140" s="140">
        <f t="shared" si="13"/>
        <v>0</v>
      </c>
      <c r="BL140" s="14" t="s">
        <v>149</v>
      </c>
      <c r="BM140" s="139" t="s">
        <v>218</v>
      </c>
    </row>
    <row r="141" spans="2:65" s="1" customFormat="1" ht="16.5" customHeight="1">
      <c r="B141" s="127"/>
      <c r="C141" s="128" t="s">
        <v>8</v>
      </c>
      <c r="D141" s="128" t="s">
        <v>147</v>
      </c>
      <c r="E141" s="129" t="s">
        <v>1683</v>
      </c>
      <c r="F141" s="130" t="s">
        <v>1319</v>
      </c>
      <c r="G141" s="131" t="s">
        <v>348</v>
      </c>
      <c r="H141" s="132">
        <v>1</v>
      </c>
      <c r="I141" s="133"/>
      <c r="J141" s="133"/>
      <c r="K141" s="133">
        <f t="shared" si="1"/>
        <v>0</v>
      </c>
      <c r="L141" s="130" t="s">
        <v>1</v>
      </c>
      <c r="M141" s="26"/>
      <c r="N141" s="134" t="s">
        <v>1</v>
      </c>
      <c r="O141" s="135" t="s">
        <v>39</v>
      </c>
      <c r="P141" s="136">
        <f t="shared" si="2"/>
        <v>0</v>
      </c>
      <c r="Q141" s="136">
        <f t="shared" si="3"/>
        <v>0</v>
      </c>
      <c r="R141" s="136">
        <f t="shared" si="4"/>
        <v>0</v>
      </c>
      <c r="S141" s="137">
        <v>0</v>
      </c>
      <c r="T141" s="137">
        <f t="shared" si="5"/>
        <v>0</v>
      </c>
      <c r="U141" s="137">
        <v>0</v>
      </c>
      <c r="V141" s="137">
        <f t="shared" si="6"/>
        <v>0</v>
      </c>
      <c r="W141" s="137">
        <v>0</v>
      </c>
      <c r="X141" s="137">
        <f t="shared" si="7"/>
        <v>0</v>
      </c>
      <c r="Y141" s="138" t="s">
        <v>1</v>
      </c>
      <c r="AR141" s="139" t="s">
        <v>149</v>
      </c>
      <c r="AT141" s="139" t="s">
        <v>147</v>
      </c>
      <c r="AU141" s="139" t="s">
        <v>86</v>
      </c>
      <c r="AY141" s="14" t="s">
        <v>145</v>
      </c>
      <c r="BE141" s="140">
        <f t="shared" si="8"/>
        <v>0</v>
      </c>
      <c r="BF141" s="140">
        <f t="shared" si="9"/>
        <v>0</v>
      </c>
      <c r="BG141" s="140">
        <f t="shared" si="10"/>
        <v>0</v>
      </c>
      <c r="BH141" s="140">
        <f t="shared" si="11"/>
        <v>0</v>
      </c>
      <c r="BI141" s="140">
        <f t="shared" si="12"/>
        <v>0</v>
      </c>
      <c r="BJ141" s="14" t="s">
        <v>84</v>
      </c>
      <c r="BK141" s="140">
        <f t="shared" si="13"/>
        <v>0</v>
      </c>
      <c r="BL141" s="14" t="s">
        <v>149</v>
      </c>
      <c r="BM141" s="139" t="s">
        <v>218</v>
      </c>
    </row>
    <row r="142" spans="2:65" s="1" customFormat="1" ht="24">
      <c r="B142" s="127"/>
      <c r="C142" s="128" t="s">
        <v>1708</v>
      </c>
      <c r="D142" s="128" t="s">
        <v>147</v>
      </c>
      <c r="E142" s="129" t="s">
        <v>1684</v>
      </c>
      <c r="F142" s="130" t="s">
        <v>1320</v>
      </c>
      <c r="G142" s="131" t="s">
        <v>348</v>
      </c>
      <c r="H142" s="132">
        <v>1</v>
      </c>
      <c r="I142" s="133"/>
      <c r="J142" s="133"/>
      <c r="K142" s="133">
        <f t="shared" si="1"/>
        <v>0</v>
      </c>
      <c r="L142" s="130" t="s">
        <v>1</v>
      </c>
      <c r="M142" s="26"/>
      <c r="N142" s="134" t="s">
        <v>1</v>
      </c>
      <c r="O142" s="135" t="s">
        <v>39</v>
      </c>
      <c r="P142" s="136">
        <f t="shared" si="2"/>
        <v>0</v>
      </c>
      <c r="Q142" s="136">
        <f t="shared" si="3"/>
        <v>0</v>
      </c>
      <c r="R142" s="136">
        <f t="shared" si="4"/>
        <v>0</v>
      </c>
      <c r="S142" s="137">
        <v>0</v>
      </c>
      <c r="T142" s="137">
        <f t="shared" si="5"/>
        <v>0</v>
      </c>
      <c r="U142" s="137">
        <v>0</v>
      </c>
      <c r="V142" s="137">
        <f t="shared" si="6"/>
        <v>0</v>
      </c>
      <c r="W142" s="137">
        <v>0</v>
      </c>
      <c r="X142" s="137">
        <f t="shared" si="7"/>
        <v>0</v>
      </c>
      <c r="Y142" s="138" t="s">
        <v>1</v>
      </c>
      <c r="AR142" s="139" t="s">
        <v>149</v>
      </c>
      <c r="AT142" s="139" t="s">
        <v>147</v>
      </c>
      <c r="AU142" s="139" t="s">
        <v>86</v>
      </c>
      <c r="AY142" s="14" t="s">
        <v>145</v>
      </c>
      <c r="BE142" s="140">
        <f t="shared" si="8"/>
        <v>0</v>
      </c>
      <c r="BF142" s="140">
        <f t="shared" si="9"/>
        <v>0</v>
      </c>
      <c r="BG142" s="140">
        <f t="shared" si="10"/>
        <v>0</v>
      </c>
      <c r="BH142" s="140">
        <f t="shared" si="11"/>
        <v>0</v>
      </c>
      <c r="BI142" s="140">
        <f t="shared" si="12"/>
        <v>0</v>
      </c>
      <c r="BJ142" s="14" t="s">
        <v>84</v>
      </c>
      <c r="BK142" s="140">
        <f t="shared" si="13"/>
        <v>0</v>
      </c>
      <c r="BL142" s="14" t="s">
        <v>149</v>
      </c>
      <c r="BM142" s="139" t="s">
        <v>218</v>
      </c>
    </row>
    <row r="143" spans="2:65" s="1" customFormat="1" ht="24">
      <c r="B143" s="127"/>
      <c r="C143" s="128" t="s">
        <v>1709</v>
      </c>
      <c r="D143" s="128" t="s">
        <v>147</v>
      </c>
      <c r="E143" s="129" t="s">
        <v>1685</v>
      </c>
      <c r="F143" s="130" t="s">
        <v>1054</v>
      </c>
      <c r="G143" s="131" t="s">
        <v>348</v>
      </c>
      <c r="H143" s="132">
        <v>1</v>
      </c>
      <c r="I143" s="133"/>
      <c r="J143" s="133"/>
      <c r="K143" s="133">
        <f t="shared" si="1"/>
        <v>0</v>
      </c>
      <c r="L143" s="130" t="s">
        <v>1</v>
      </c>
      <c r="M143" s="26"/>
      <c r="N143" s="134" t="s">
        <v>1</v>
      </c>
      <c r="O143" s="135" t="s">
        <v>39</v>
      </c>
      <c r="P143" s="136">
        <f t="shared" si="2"/>
        <v>0</v>
      </c>
      <c r="Q143" s="136">
        <f t="shared" si="3"/>
        <v>0</v>
      </c>
      <c r="R143" s="136">
        <f t="shared" si="4"/>
        <v>0</v>
      </c>
      <c r="S143" s="137">
        <v>0</v>
      </c>
      <c r="T143" s="137">
        <f t="shared" si="5"/>
        <v>0</v>
      </c>
      <c r="U143" s="137">
        <v>0</v>
      </c>
      <c r="V143" s="137">
        <f t="shared" si="6"/>
        <v>0</v>
      </c>
      <c r="W143" s="137">
        <v>0</v>
      </c>
      <c r="X143" s="137">
        <f t="shared" si="7"/>
        <v>0</v>
      </c>
      <c r="Y143" s="138" t="s">
        <v>1</v>
      </c>
      <c r="AR143" s="139" t="s">
        <v>149</v>
      </c>
      <c r="AT143" s="139" t="s">
        <v>147</v>
      </c>
      <c r="AU143" s="139" t="s">
        <v>86</v>
      </c>
      <c r="AY143" s="14" t="s">
        <v>145</v>
      </c>
      <c r="BE143" s="140">
        <f t="shared" si="8"/>
        <v>0</v>
      </c>
      <c r="BF143" s="140">
        <f t="shared" si="9"/>
        <v>0</v>
      </c>
      <c r="BG143" s="140">
        <f t="shared" si="10"/>
        <v>0</v>
      </c>
      <c r="BH143" s="140">
        <f t="shared" si="11"/>
        <v>0</v>
      </c>
      <c r="BI143" s="140">
        <f t="shared" si="12"/>
        <v>0</v>
      </c>
      <c r="BJ143" s="14" t="s">
        <v>84</v>
      </c>
      <c r="BK143" s="140">
        <f t="shared" si="13"/>
        <v>0</v>
      </c>
      <c r="BL143" s="14" t="s">
        <v>149</v>
      </c>
      <c r="BM143" s="139" t="s">
        <v>218</v>
      </c>
    </row>
    <row r="144" spans="2:65" s="1" customFormat="1" ht="16.5" customHeight="1">
      <c r="B144" s="127"/>
      <c r="C144" s="128" t="s">
        <v>1710</v>
      </c>
      <c r="D144" s="128" t="s">
        <v>147</v>
      </c>
      <c r="E144" s="129" t="s">
        <v>1686</v>
      </c>
      <c r="F144" s="130" t="s">
        <v>1055</v>
      </c>
      <c r="G144" s="131" t="s">
        <v>348</v>
      </c>
      <c r="H144" s="132">
        <v>1</v>
      </c>
      <c r="I144" s="133"/>
      <c r="J144" s="133"/>
      <c r="K144" s="133">
        <f t="shared" si="1"/>
        <v>0</v>
      </c>
      <c r="L144" s="130" t="s">
        <v>1</v>
      </c>
      <c r="M144" s="26"/>
      <c r="N144" s="134" t="s">
        <v>1</v>
      </c>
      <c r="O144" s="135" t="s">
        <v>39</v>
      </c>
      <c r="P144" s="136">
        <f t="shared" si="2"/>
        <v>0</v>
      </c>
      <c r="Q144" s="136">
        <f t="shared" si="3"/>
        <v>0</v>
      </c>
      <c r="R144" s="136">
        <f t="shared" si="4"/>
        <v>0</v>
      </c>
      <c r="S144" s="137">
        <v>0</v>
      </c>
      <c r="T144" s="137">
        <f t="shared" si="5"/>
        <v>0</v>
      </c>
      <c r="U144" s="137">
        <v>0</v>
      </c>
      <c r="V144" s="137">
        <f t="shared" si="6"/>
        <v>0</v>
      </c>
      <c r="W144" s="137">
        <v>0</v>
      </c>
      <c r="X144" s="137">
        <f t="shared" si="7"/>
        <v>0</v>
      </c>
      <c r="Y144" s="138" t="s">
        <v>1</v>
      </c>
      <c r="AR144" s="139" t="s">
        <v>149</v>
      </c>
      <c r="AT144" s="139" t="s">
        <v>147</v>
      </c>
      <c r="AU144" s="139" t="s">
        <v>86</v>
      </c>
      <c r="AY144" s="14" t="s">
        <v>145</v>
      </c>
      <c r="BE144" s="140">
        <f t="shared" si="8"/>
        <v>0</v>
      </c>
      <c r="BF144" s="140">
        <f t="shared" si="9"/>
        <v>0</v>
      </c>
      <c r="BG144" s="140">
        <f t="shared" si="10"/>
        <v>0</v>
      </c>
      <c r="BH144" s="140">
        <f t="shared" si="11"/>
        <v>0</v>
      </c>
      <c r="BI144" s="140">
        <f t="shared" si="12"/>
        <v>0</v>
      </c>
      <c r="BJ144" s="14" t="s">
        <v>84</v>
      </c>
      <c r="BK144" s="140">
        <f t="shared" si="13"/>
        <v>0</v>
      </c>
      <c r="BL144" s="14" t="s">
        <v>149</v>
      </c>
      <c r="BM144" s="139" t="s">
        <v>218</v>
      </c>
    </row>
    <row r="145" spans="2:65" s="1" customFormat="1" ht="180">
      <c r="B145" s="127"/>
      <c r="C145" s="214">
        <v>25</v>
      </c>
      <c r="D145" s="214" t="s">
        <v>147</v>
      </c>
      <c r="E145" s="215" t="s">
        <v>1687</v>
      </c>
      <c r="F145" s="216" t="s">
        <v>1844</v>
      </c>
      <c r="G145" s="217" t="s">
        <v>348</v>
      </c>
      <c r="H145" s="218">
        <v>1</v>
      </c>
      <c r="I145" s="219"/>
      <c r="J145" s="219"/>
      <c r="K145" s="219">
        <f aca="true" t="shared" si="14" ref="K145:K146">ROUND(P145*H145,2)</f>
        <v>0</v>
      </c>
      <c r="L145" s="216" t="s">
        <v>1</v>
      </c>
      <c r="M145" s="26"/>
      <c r="N145" s="134" t="s">
        <v>1</v>
      </c>
      <c r="O145" s="135" t="s">
        <v>39</v>
      </c>
      <c r="P145" s="136">
        <f aca="true" t="shared" si="15" ref="P145:P146">I145+J145</f>
        <v>0</v>
      </c>
      <c r="Q145" s="136">
        <f aca="true" t="shared" si="16" ref="Q145:Q146">ROUND(I145*H145,2)</f>
        <v>0</v>
      </c>
      <c r="R145" s="136">
        <f aca="true" t="shared" si="17" ref="R145:R146">ROUND(J145*H145,2)</f>
        <v>0</v>
      </c>
      <c r="S145" s="137">
        <v>0</v>
      </c>
      <c r="T145" s="137">
        <f aca="true" t="shared" si="18" ref="T145:T146">S145*H145</f>
        <v>0</v>
      </c>
      <c r="U145" s="137">
        <v>0</v>
      </c>
      <c r="V145" s="137">
        <f aca="true" t="shared" si="19" ref="V145:V146">U145*H145</f>
        <v>0</v>
      </c>
      <c r="W145" s="137">
        <v>0</v>
      </c>
      <c r="X145" s="137">
        <f aca="true" t="shared" si="20" ref="X145:X146">W145*H145</f>
        <v>0</v>
      </c>
      <c r="Y145" s="138" t="s">
        <v>1</v>
      </c>
      <c r="AR145" s="139" t="s">
        <v>149</v>
      </c>
      <c r="AT145" s="139" t="s">
        <v>147</v>
      </c>
      <c r="AU145" s="139" t="s">
        <v>86</v>
      </c>
      <c r="AY145" s="14" t="s">
        <v>145</v>
      </c>
      <c r="BE145" s="140">
        <f aca="true" t="shared" si="21" ref="BE145:BE146">IF(O145="základní",K145,0)</f>
        <v>0</v>
      </c>
      <c r="BF145" s="140">
        <f aca="true" t="shared" si="22" ref="BF145:BF146">IF(O145="snížená",K145,0)</f>
        <v>0</v>
      </c>
      <c r="BG145" s="140">
        <f aca="true" t="shared" si="23" ref="BG145:BG146">IF(O145="zákl. přenesená",K145,0)</f>
        <v>0</v>
      </c>
      <c r="BH145" s="140">
        <f aca="true" t="shared" si="24" ref="BH145:BH146">IF(O145="sníž. přenesená",K145,0)</f>
        <v>0</v>
      </c>
      <c r="BI145" s="140">
        <f aca="true" t="shared" si="25" ref="BI145:BI146">IF(O145="nulová",K145,0)</f>
        <v>0</v>
      </c>
      <c r="BJ145" s="14" t="s">
        <v>84</v>
      </c>
      <c r="BK145" s="140">
        <f aca="true" t="shared" si="26" ref="BK145:BK146">ROUND(P145*H145,2)</f>
        <v>0</v>
      </c>
      <c r="BL145" s="14" t="s">
        <v>149</v>
      </c>
      <c r="BM145" s="139" t="s">
        <v>218</v>
      </c>
    </row>
    <row r="146" spans="2:65" s="1" customFormat="1" ht="36">
      <c r="B146" s="127"/>
      <c r="C146" s="214">
        <v>26</v>
      </c>
      <c r="D146" s="214" t="s">
        <v>147</v>
      </c>
      <c r="E146" s="215" t="s">
        <v>1688</v>
      </c>
      <c r="F146" s="216" t="s">
        <v>1843</v>
      </c>
      <c r="G146" s="217" t="s">
        <v>343</v>
      </c>
      <c r="H146" s="218">
        <v>1</v>
      </c>
      <c r="I146" s="219"/>
      <c r="J146" s="219"/>
      <c r="K146" s="219">
        <f t="shared" si="14"/>
        <v>0</v>
      </c>
      <c r="L146" s="216" t="s">
        <v>1</v>
      </c>
      <c r="M146" s="26"/>
      <c r="N146" s="134" t="s">
        <v>1</v>
      </c>
      <c r="O146" s="135" t="s">
        <v>39</v>
      </c>
      <c r="P146" s="136">
        <f t="shared" si="15"/>
        <v>0</v>
      </c>
      <c r="Q146" s="136">
        <f t="shared" si="16"/>
        <v>0</v>
      </c>
      <c r="R146" s="136">
        <f t="shared" si="17"/>
        <v>0</v>
      </c>
      <c r="S146" s="137">
        <v>0</v>
      </c>
      <c r="T146" s="137">
        <f t="shared" si="18"/>
        <v>0</v>
      </c>
      <c r="U146" s="137">
        <v>0</v>
      </c>
      <c r="V146" s="137">
        <f t="shared" si="19"/>
        <v>0</v>
      </c>
      <c r="W146" s="137">
        <v>0</v>
      </c>
      <c r="X146" s="137">
        <f t="shared" si="20"/>
        <v>0</v>
      </c>
      <c r="Y146" s="138" t="s">
        <v>1</v>
      </c>
      <c r="AR146" s="139" t="s">
        <v>149</v>
      </c>
      <c r="AT146" s="139" t="s">
        <v>147</v>
      </c>
      <c r="AU146" s="139" t="s">
        <v>86</v>
      </c>
      <c r="AY146" s="14" t="s">
        <v>145</v>
      </c>
      <c r="BE146" s="140">
        <f t="shared" si="21"/>
        <v>0</v>
      </c>
      <c r="BF146" s="140">
        <f t="shared" si="22"/>
        <v>0</v>
      </c>
      <c r="BG146" s="140">
        <f t="shared" si="23"/>
        <v>0</v>
      </c>
      <c r="BH146" s="140">
        <f t="shared" si="24"/>
        <v>0</v>
      </c>
      <c r="BI146" s="140">
        <f t="shared" si="25"/>
        <v>0</v>
      </c>
      <c r="BJ146" s="14" t="s">
        <v>84</v>
      </c>
      <c r="BK146" s="140">
        <f t="shared" si="26"/>
        <v>0</v>
      </c>
      <c r="BL146" s="14" t="s">
        <v>149</v>
      </c>
      <c r="BM146" s="139" t="s">
        <v>218</v>
      </c>
    </row>
    <row r="147" spans="2:65" s="1" customFormat="1" ht="48">
      <c r="B147" s="127"/>
      <c r="C147" s="214">
        <v>27</v>
      </c>
      <c r="D147" s="214" t="s">
        <v>147</v>
      </c>
      <c r="E147" s="215" t="s">
        <v>1689</v>
      </c>
      <c r="F147" s="216" t="s">
        <v>1842</v>
      </c>
      <c r="G147" s="217" t="s">
        <v>343</v>
      </c>
      <c r="H147" s="218">
        <v>1</v>
      </c>
      <c r="I147" s="219"/>
      <c r="J147" s="219"/>
      <c r="K147" s="219">
        <f aca="true" t="shared" si="27" ref="K147">ROUND(P147*H147,2)</f>
        <v>0</v>
      </c>
      <c r="L147" s="216" t="s">
        <v>1</v>
      </c>
      <c r="M147" s="26"/>
      <c r="N147" s="134" t="s">
        <v>1</v>
      </c>
      <c r="O147" s="135" t="s">
        <v>39</v>
      </c>
      <c r="P147" s="136">
        <f aca="true" t="shared" si="28" ref="P147">I147+J147</f>
        <v>0</v>
      </c>
      <c r="Q147" s="136">
        <f aca="true" t="shared" si="29" ref="Q147">ROUND(I147*H147,2)</f>
        <v>0</v>
      </c>
      <c r="R147" s="136">
        <f aca="true" t="shared" si="30" ref="R147">ROUND(J147*H147,2)</f>
        <v>0</v>
      </c>
      <c r="S147" s="137">
        <v>0</v>
      </c>
      <c r="T147" s="137">
        <f aca="true" t="shared" si="31" ref="T147">S147*H147</f>
        <v>0</v>
      </c>
      <c r="U147" s="137">
        <v>0</v>
      </c>
      <c r="V147" s="137">
        <f aca="true" t="shared" si="32" ref="V147">U147*H147</f>
        <v>0</v>
      </c>
      <c r="W147" s="137">
        <v>0</v>
      </c>
      <c r="X147" s="137">
        <f aca="true" t="shared" si="33" ref="X147">W147*H147</f>
        <v>0</v>
      </c>
      <c r="Y147" s="138" t="s">
        <v>1</v>
      </c>
      <c r="AR147" s="139" t="s">
        <v>149</v>
      </c>
      <c r="AT147" s="139" t="s">
        <v>147</v>
      </c>
      <c r="AU147" s="139" t="s">
        <v>86</v>
      </c>
      <c r="AY147" s="14" t="s">
        <v>145</v>
      </c>
      <c r="BE147" s="140">
        <f aca="true" t="shared" si="34" ref="BE147">IF(O147="základní",K147,0)</f>
        <v>0</v>
      </c>
      <c r="BF147" s="140">
        <f aca="true" t="shared" si="35" ref="BF147">IF(O147="snížená",K147,0)</f>
        <v>0</v>
      </c>
      <c r="BG147" s="140">
        <f aca="true" t="shared" si="36" ref="BG147">IF(O147="zákl. přenesená",K147,0)</f>
        <v>0</v>
      </c>
      <c r="BH147" s="140">
        <f aca="true" t="shared" si="37" ref="BH147">IF(O147="sníž. přenesená",K147,0)</f>
        <v>0</v>
      </c>
      <c r="BI147" s="140">
        <f aca="true" t="shared" si="38" ref="BI147">IF(O147="nulová",K147,0)</f>
        <v>0</v>
      </c>
      <c r="BJ147" s="14" t="s">
        <v>84</v>
      </c>
      <c r="BK147" s="140">
        <f aca="true" t="shared" si="39" ref="BK147">ROUND(P147*H147,2)</f>
        <v>0</v>
      </c>
      <c r="BL147" s="14" t="s">
        <v>149</v>
      </c>
      <c r="BM147" s="139" t="s">
        <v>218</v>
      </c>
    </row>
    <row r="148" spans="2:13" s="1" customFormat="1" ht="6.95" customHeight="1">
      <c r="B148" s="38"/>
      <c r="C148" s="39"/>
      <c r="D148" s="39"/>
      <c r="E148" s="39"/>
      <c r="F148" s="39"/>
      <c r="G148" s="39"/>
      <c r="H148" s="39"/>
      <c r="I148" s="39"/>
      <c r="J148" s="39"/>
      <c r="K148" s="39"/>
      <c r="L148" s="39"/>
      <c r="M148" s="26"/>
    </row>
  </sheetData>
  <sheetProtection algorithmName="SHA-512" hashValue="s34kfk372jv3Wa641/Td0gZcX/Rs5uAYaY6HduKx7jUWpwUbnSE7w4UbxC/eM1uqORYgfX1hUNKMEdKiIDWM2Q==" saltValue="fanF57J7bZtcnmJip+fOkA==" spinCount="100000" sheet="1" objects="1" scenarios="1" selectLockedCells="1"/>
  <autoFilter ref="C117:L144"/>
  <mergeCells count="9">
    <mergeCell ref="E87:H87"/>
    <mergeCell ref="E108:H108"/>
    <mergeCell ref="E110:H11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68"/>
  <sheetViews>
    <sheetView showGridLines="0" zoomScale="85" zoomScaleNormal="85" workbookViewId="0" topLeftCell="A1">
      <selection activeCell="B121" sqref="B12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7.42187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2" spans="13:46" ht="36.95" customHeight="1">
      <c r="M2" s="250" t="s">
        <v>6</v>
      </c>
      <c r="N2" s="243"/>
      <c r="O2" s="243"/>
      <c r="P2" s="243"/>
      <c r="Q2" s="243"/>
      <c r="R2" s="243"/>
      <c r="S2" s="243"/>
      <c r="T2" s="243"/>
      <c r="U2" s="243"/>
      <c r="V2" s="243"/>
      <c r="W2" s="243"/>
      <c r="X2" s="243"/>
      <c r="Y2" s="243"/>
      <c r="Z2" s="243"/>
      <c r="AT2" s="14" t="s">
        <v>98</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16.5" customHeight="1">
      <c r="B9" s="26"/>
      <c r="E9" s="220" t="s">
        <v>219</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ROUND((SUM(BE118:BE166)),2)</f>
        <v>0</v>
      </c>
      <c r="I35" s="87">
        <v>0.21</v>
      </c>
      <c r="K35" s="85">
        <f>ROUND(((SUM(BE118:BE166))*I35),2)</f>
        <v>0</v>
      </c>
      <c r="M35" s="26"/>
    </row>
    <row r="36" spans="2:13" s="1" customFormat="1" ht="14.45" customHeight="1">
      <c r="B36" s="26"/>
      <c r="E36" s="23" t="s">
        <v>40</v>
      </c>
      <c r="F36" s="85">
        <f>ROUND((SUM(BF118:BF166)),2)</f>
        <v>0</v>
      </c>
      <c r="I36" s="87">
        <v>0.15</v>
      </c>
      <c r="K36" s="85">
        <f>ROUND(((SUM(BF118:BF166))*I36),2)</f>
        <v>0</v>
      </c>
      <c r="M36" s="26"/>
    </row>
    <row r="37" spans="2:13" s="1" customFormat="1" ht="14.45" customHeight="1" hidden="1">
      <c r="B37" s="26"/>
      <c r="E37" s="23" t="s">
        <v>41</v>
      </c>
      <c r="F37" s="85">
        <f>ROUND((SUM(BG118:BG166)),2)</f>
        <v>0</v>
      </c>
      <c r="I37" s="87">
        <v>0.21</v>
      </c>
      <c r="K37" s="85">
        <f>0</f>
        <v>0</v>
      </c>
      <c r="M37" s="26"/>
    </row>
    <row r="38" spans="2:13" s="1" customFormat="1" ht="14.45" customHeight="1" hidden="1">
      <c r="B38" s="26"/>
      <c r="E38" s="23" t="s">
        <v>42</v>
      </c>
      <c r="F38" s="85">
        <f>ROUND((SUM(BH118:BH166)),2)</f>
        <v>0</v>
      </c>
      <c r="I38" s="87">
        <v>0.15</v>
      </c>
      <c r="K38" s="85">
        <f>0</f>
        <v>0</v>
      </c>
      <c r="M38" s="26"/>
    </row>
    <row r="39" spans="2:13" s="1" customFormat="1" ht="14.45" customHeight="1" hidden="1">
      <c r="B39" s="26"/>
      <c r="E39" s="23" t="s">
        <v>43</v>
      </c>
      <c r="F39" s="85">
        <f>ROUND((SUM(BI118:BI166)),2)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16.5" customHeight="1">
      <c r="B87" s="26"/>
      <c r="E87" s="220" t="str">
        <f>E9</f>
        <v xml:space="preserve">SO06 - SO 06 (D.5) – Přeložky NN vedení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Q118</f>
        <v>0</v>
      </c>
      <c r="J96" s="60">
        <f t="shared" si="0"/>
        <v>0</v>
      </c>
      <c r="K96" s="60">
        <f>K118</f>
        <v>0</v>
      </c>
      <c r="M96" s="26"/>
      <c r="AU96" s="14" t="s">
        <v>122</v>
      </c>
    </row>
    <row r="97" spans="2:13" s="8" customFormat="1" ht="24.95" customHeight="1">
      <c r="B97" s="99"/>
      <c r="D97" s="117" t="s">
        <v>1357</v>
      </c>
      <c r="E97" s="101"/>
      <c r="F97" s="101"/>
      <c r="G97" s="101"/>
      <c r="H97" s="101"/>
      <c r="I97" s="102">
        <f t="shared" si="0"/>
        <v>0</v>
      </c>
      <c r="J97" s="102">
        <f t="shared" si="0"/>
        <v>0</v>
      </c>
      <c r="K97" s="102">
        <f>K119</f>
        <v>0</v>
      </c>
      <c r="M97" s="99"/>
    </row>
    <row r="98" spans="2:13" s="9" customFormat="1" ht="19.9" customHeight="1">
      <c r="B98" s="103"/>
      <c r="D98" s="125" t="s">
        <v>1358</v>
      </c>
      <c r="E98" s="105"/>
      <c r="F98" s="105"/>
      <c r="G98" s="105"/>
      <c r="H98" s="105"/>
      <c r="I98" s="106">
        <f t="shared" si="0"/>
        <v>0</v>
      </c>
      <c r="J98" s="106">
        <f t="shared" si="0"/>
        <v>0</v>
      </c>
      <c r="K98" s="106">
        <f>K120</f>
        <v>0</v>
      </c>
      <c r="M98" s="103"/>
    </row>
    <row r="99" spans="2:13" s="1" customFormat="1" ht="21.75" customHeight="1">
      <c r="B99" s="26"/>
      <c r="M99" s="26"/>
    </row>
    <row r="100" spans="2:13" s="1" customFormat="1" ht="6.95" customHeight="1">
      <c r="B100" s="38"/>
      <c r="C100" s="39"/>
      <c r="D100" s="39"/>
      <c r="E100" s="39"/>
      <c r="F100" s="39"/>
      <c r="G100" s="39"/>
      <c r="H100" s="39"/>
      <c r="I100" s="39"/>
      <c r="J100" s="39"/>
      <c r="K100" s="39"/>
      <c r="L100" s="39"/>
      <c r="M100" s="26"/>
    </row>
    <row r="104" spans="2:13" s="1" customFormat="1" ht="6.95" customHeight="1">
      <c r="B104" s="40"/>
      <c r="C104" s="41"/>
      <c r="D104" s="41"/>
      <c r="E104" s="41"/>
      <c r="F104" s="41"/>
      <c r="G104" s="41"/>
      <c r="H104" s="41"/>
      <c r="I104" s="41"/>
      <c r="J104" s="41"/>
      <c r="K104" s="41"/>
      <c r="L104" s="41"/>
      <c r="M104" s="26"/>
    </row>
    <row r="105" spans="2:13" s="1" customFormat="1" ht="24.95" customHeight="1">
      <c r="B105" s="26"/>
      <c r="C105" s="18" t="s">
        <v>125</v>
      </c>
      <c r="M105" s="26"/>
    </row>
    <row r="106" spans="2:13" s="1" customFormat="1" ht="6.95" customHeight="1">
      <c r="B106" s="26"/>
      <c r="M106" s="26"/>
    </row>
    <row r="107" spans="2:13" s="1" customFormat="1" ht="12" customHeight="1">
      <c r="B107" s="26"/>
      <c r="C107" s="23" t="s">
        <v>15</v>
      </c>
      <c r="M107" s="26"/>
    </row>
    <row r="108" spans="2:13" s="1" customFormat="1" ht="26.25" customHeight="1">
      <c r="B108" s="26"/>
      <c r="E108" s="256" t="str">
        <f>E7</f>
        <v>Nové energocentrum – Trafostanice TS1 vč. náhradního zdroje elektrické energie</v>
      </c>
      <c r="F108" s="257"/>
      <c r="G108" s="257"/>
      <c r="H108" s="257"/>
      <c r="M108" s="26"/>
    </row>
    <row r="109" spans="2:13" s="1" customFormat="1" ht="12" customHeight="1">
      <c r="B109" s="26"/>
      <c r="C109" s="23" t="s">
        <v>112</v>
      </c>
      <c r="M109" s="26"/>
    </row>
    <row r="110" spans="2:13" s="1" customFormat="1" ht="16.5" customHeight="1">
      <c r="B110" s="26"/>
      <c r="E110" s="220" t="str">
        <f>E9</f>
        <v xml:space="preserve">SO06 - SO 06 (D.5) – Přeložky NN vedení </v>
      </c>
      <c r="F110" s="255"/>
      <c r="G110" s="255"/>
      <c r="H110" s="255"/>
      <c r="M110" s="26"/>
    </row>
    <row r="111" spans="2:13" s="1" customFormat="1" ht="6.95" customHeight="1">
      <c r="B111" s="26"/>
      <c r="M111" s="26"/>
    </row>
    <row r="112" spans="2:13" s="1" customFormat="1" ht="12" customHeight="1">
      <c r="B112" s="26"/>
      <c r="C112" s="23" t="s">
        <v>19</v>
      </c>
      <c r="F112" s="21" t="str">
        <f>F12</f>
        <v>Nemocnice Chomutov, o.z.</v>
      </c>
      <c r="I112" s="23" t="s">
        <v>21</v>
      </c>
      <c r="J112" s="46" t="str">
        <f>IF(J12="","",J12)</f>
        <v>2. 9. 2022</v>
      </c>
      <c r="M112" s="26"/>
    </row>
    <row r="113" spans="2:13" s="1" customFormat="1" ht="6.95" customHeight="1">
      <c r="B113" s="26"/>
      <c r="M113" s="26"/>
    </row>
    <row r="114" spans="2:13" s="1" customFormat="1" ht="15.2" customHeight="1">
      <c r="B114" s="26"/>
      <c r="C114" s="23" t="s">
        <v>23</v>
      </c>
      <c r="F114" s="21" t="str">
        <f>E15</f>
        <v>Krajská zdravotní, a.s; Sociální péče 3316/12A, 401 13 Ústí nad Labem</v>
      </c>
      <c r="I114" s="23" t="s">
        <v>28</v>
      </c>
      <c r="J114" s="24" t="str">
        <f>E21</f>
        <v xml:space="preserve">ALTRON, a.s. </v>
      </c>
      <c r="M114" s="26"/>
    </row>
    <row r="115" spans="2:13" s="1" customFormat="1" ht="15.2" customHeight="1">
      <c r="B115" s="26"/>
      <c r="C115" s="23" t="s">
        <v>27</v>
      </c>
      <c r="F115" s="21" t="str">
        <f>IF(E18="","",E18)</f>
        <v xml:space="preserve"> </v>
      </c>
      <c r="I115" s="23" t="s">
        <v>32</v>
      </c>
      <c r="J115" s="24" t="str">
        <f>E24</f>
        <v xml:space="preserve"> </v>
      </c>
      <c r="M115" s="26"/>
    </row>
    <row r="116" spans="2:13" s="1" customFormat="1" ht="10.35" customHeight="1">
      <c r="B116" s="26"/>
      <c r="M116" s="26"/>
    </row>
    <row r="117" spans="2:25" s="10" customFormat="1" ht="29.25" customHeight="1">
      <c r="B117" s="107"/>
      <c r="C117" s="108" t="s">
        <v>126</v>
      </c>
      <c r="D117" s="109" t="s">
        <v>59</v>
      </c>
      <c r="E117" s="109" t="s">
        <v>55</v>
      </c>
      <c r="F117" s="109" t="s">
        <v>56</v>
      </c>
      <c r="G117" s="109" t="s">
        <v>127</v>
      </c>
      <c r="H117" s="109" t="s">
        <v>128</v>
      </c>
      <c r="I117" s="109" t="s">
        <v>129</v>
      </c>
      <c r="J117" s="109" t="s">
        <v>130</v>
      </c>
      <c r="K117" s="109" t="s">
        <v>120</v>
      </c>
      <c r="L117" s="110" t="s">
        <v>131</v>
      </c>
      <c r="M117" s="107"/>
      <c r="N117" s="53" t="s">
        <v>1</v>
      </c>
      <c r="O117" s="54" t="s">
        <v>38</v>
      </c>
      <c r="P117" s="54" t="s">
        <v>132</v>
      </c>
      <c r="Q117" s="54" t="s">
        <v>133</v>
      </c>
      <c r="R117" s="54" t="s">
        <v>134</v>
      </c>
      <c r="S117" s="54" t="s">
        <v>135</v>
      </c>
      <c r="T117" s="54" t="s">
        <v>136</v>
      </c>
      <c r="U117" s="54" t="s">
        <v>137</v>
      </c>
      <c r="V117" s="54" t="s">
        <v>138</v>
      </c>
      <c r="W117" s="54" t="s">
        <v>139</v>
      </c>
      <c r="X117" s="54" t="s">
        <v>140</v>
      </c>
      <c r="Y117" s="55" t="s">
        <v>141</v>
      </c>
    </row>
    <row r="118" spans="2:63" s="1" customFormat="1" ht="22.9" customHeight="1">
      <c r="B118" s="26"/>
      <c r="C118" s="58" t="s">
        <v>142</v>
      </c>
      <c r="K118" s="111">
        <f>BK118</f>
        <v>0</v>
      </c>
      <c r="M118" s="26"/>
      <c r="N118" s="56"/>
      <c r="O118" s="47"/>
      <c r="P118" s="47"/>
      <c r="Q118" s="112">
        <f>Q119</f>
        <v>0</v>
      </c>
      <c r="R118" s="112">
        <f>R119</f>
        <v>0</v>
      </c>
      <c r="S118" s="47"/>
      <c r="T118" s="113">
        <f>T119</f>
        <v>0</v>
      </c>
      <c r="U118" s="47"/>
      <c r="V118" s="113">
        <f>V119</f>
        <v>0</v>
      </c>
      <c r="W118" s="47"/>
      <c r="X118" s="113">
        <f>X119</f>
        <v>0</v>
      </c>
      <c r="Y118" s="48"/>
      <c r="AT118" s="14" t="s">
        <v>75</v>
      </c>
      <c r="AU118" s="14" t="s">
        <v>122</v>
      </c>
      <c r="BK118" s="114">
        <f>BK119</f>
        <v>0</v>
      </c>
    </row>
    <row r="119" spans="2:63" s="11" customFormat="1" ht="25.9" customHeight="1">
      <c r="B119" s="115"/>
      <c r="D119" s="116" t="s">
        <v>75</v>
      </c>
      <c r="E119" s="117"/>
      <c r="F119" s="117" t="s">
        <v>1357</v>
      </c>
      <c r="K119" s="118">
        <f>BK119</f>
        <v>0</v>
      </c>
      <c r="M119" s="115"/>
      <c r="N119" s="119"/>
      <c r="Q119" s="120">
        <f>Q120</f>
        <v>0</v>
      </c>
      <c r="R119" s="120">
        <f>R120</f>
        <v>0</v>
      </c>
      <c r="T119" s="121">
        <f>T120</f>
        <v>0</v>
      </c>
      <c r="V119" s="121">
        <f>V120</f>
        <v>0</v>
      </c>
      <c r="X119" s="121">
        <f>X120</f>
        <v>0</v>
      </c>
      <c r="Y119" s="122"/>
      <c r="AR119" s="116" t="s">
        <v>84</v>
      </c>
      <c r="AT119" s="123" t="s">
        <v>75</v>
      </c>
      <c r="AU119" s="123" t="s">
        <v>76</v>
      </c>
      <c r="AY119" s="116" t="s">
        <v>145</v>
      </c>
      <c r="BK119" s="124">
        <f>BK120</f>
        <v>0</v>
      </c>
    </row>
    <row r="120" spans="2:63" s="11" customFormat="1" ht="22.9" customHeight="1">
      <c r="B120" s="115"/>
      <c r="D120" s="116" t="s">
        <v>75</v>
      </c>
      <c r="E120" s="125"/>
      <c r="F120" s="125" t="s">
        <v>1358</v>
      </c>
      <c r="K120" s="126">
        <f>BK120</f>
        <v>0</v>
      </c>
      <c r="M120" s="115"/>
      <c r="N120" s="119"/>
      <c r="Q120" s="120">
        <f>SUM(Q121:Q166)</f>
        <v>0</v>
      </c>
      <c r="R120" s="120">
        <f>SUM(R121:R166)</f>
        <v>0</v>
      </c>
      <c r="T120" s="121">
        <f>SUM(T121:T166)</f>
        <v>0</v>
      </c>
      <c r="V120" s="121">
        <f>SUM(V121:V166)</f>
        <v>0</v>
      </c>
      <c r="X120" s="121">
        <f>SUM(X121:X166)</f>
        <v>0</v>
      </c>
      <c r="Y120" s="122"/>
      <c r="AR120" s="116" t="s">
        <v>84</v>
      </c>
      <c r="AT120" s="123" t="s">
        <v>75</v>
      </c>
      <c r="AU120" s="123" t="s">
        <v>84</v>
      </c>
      <c r="AY120" s="116" t="s">
        <v>145</v>
      </c>
      <c r="BK120" s="124">
        <f>SUM(BK121:BK166)</f>
        <v>0</v>
      </c>
    </row>
    <row r="121" spans="2:65" s="1" customFormat="1" ht="16.5" customHeight="1">
      <c r="B121" s="127"/>
      <c r="C121" s="128">
        <v>1</v>
      </c>
      <c r="D121" s="128" t="s">
        <v>147</v>
      </c>
      <c r="E121" s="129" t="s">
        <v>148</v>
      </c>
      <c r="F121" s="130" t="s">
        <v>1323</v>
      </c>
      <c r="G121" s="131" t="s">
        <v>458</v>
      </c>
      <c r="H121" s="132">
        <v>75</v>
      </c>
      <c r="I121" s="133"/>
      <c r="J121" s="133"/>
      <c r="K121" s="133">
        <f aca="true" t="shared" si="1" ref="K121:K155">ROUND(P121*H121,2)</f>
        <v>0</v>
      </c>
      <c r="L121" s="130" t="s">
        <v>1</v>
      </c>
      <c r="M121" s="26"/>
      <c r="N121" s="134" t="s">
        <v>1</v>
      </c>
      <c r="O121" s="135" t="s">
        <v>39</v>
      </c>
      <c r="P121" s="136">
        <f aca="true" t="shared" si="2" ref="P121:P155">I121+J121</f>
        <v>0</v>
      </c>
      <c r="Q121" s="136">
        <f aca="true" t="shared" si="3" ref="Q121:Q155">ROUND(I121*H121,2)</f>
        <v>0</v>
      </c>
      <c r="R121" s="136">
        <f aca="true" t="shared" si="4" ref="R121:R155">ROUND(J121*H121,2)</f>
        <v>0</v>
      </c>
      <c r="S121" s="137">
        <v>0</v>
      </c>
      <c r="T121" s="137">
        <f aca="true" t="shared" si="5" ref="T121:T155">S121*H121</f>
        <v>0</v>
      </c>
      <c r="U121" s="137">
        <v>0</v>
      </c>
      <c r="V121" s="137">
        <f aca="true" t="shared" si="6" ref="V121:V155">U121*H121</f>
        <v>0</v>
      </c>
      <c r="W121" s="137">
        <v>0</v>
      </c>
      <c r="X121" s="137">
        <f aca="true" t="shared" si="7" ref="X121:X155">W121*H121</f>
        <v>0</v>
      </c>
      <c r="Y121" s="138" t="s">
        <v>1</v>
      </c>
      <c r="AR121" s="139" t="s">
        <v>149</v>
      </c>
      <c r="AT121" s="139" t="s">
        <v>147</v>
      </c>
      <c r="AU121" s="139" t="s">
        <v>86</v>
      </c>
      <c r="AY121" s="14" t="s">
        <v>145</v>
      </c>
      <c r="BE121" s="140">
        <f aca="true" t="shared" si="8" ref="BE121:BE155">IF(O121="základní",K121,0)</f>
        <v>0</v>
      </c>
      <c r="BF121" s="140">
        <f aca="true" t="shared" si="9" ref="BF121:BF155">IF(O121="snížená",K121,0)</f>
        <v>0</v>
      </c>
      <c r="BG121" s="140">
        <f aca="true" t="shared" si="10" ref="BG121:BG155">IF(O121="zákl. přenesená",K121,0)</f>
        <v>0</v>
      </c>
      <c r="BH121" s="140">
        <f aca="true" t="shared" si="11" ref="BH121:BH155">IF(O121="sníž. přenesená",K121,0)</f>
        <v>0</v>
      </c>
      <c r="BI121" s="140">
        <f aca="true" t="shared" si="12" ref="BI121:BI155">IF(O121="nulová",K121,0)</f>
        <v>0</v>
      </c>
      <c r="BJ121" s="14" t="s">
        <v>84</v>
      </c>
      <c r="BK121" s="140">
        <f aca="true" t="shared" si="13" ref="BK121:BK155">ROUND(P121*H121,2)</f>
        <v>0</v>
      </c>
      <c r="BL121" s="14" t="s">
        <v>149</v>
      </c>
      <c r="BM121" s="139" t="s">
        <v>220</v>
      </c>
    </row>
    <row r="122" spans="2:65" s="1" customFormat="1" ht="16.5" customHeight="1">
      <c r="B122" s="127"/>
      <c r="C122" s="128">
        <v>2</v>
      </c>
      <c r="D122" s="128" t="s">
        <v>147</v>
      </c>
      <c r="E122" s="129" t="s">
        <v>152</v>
      </c>
      <c r="F122" s="130" t="s">
        <v>1324</v>
      </c>
      <c r="G122" s="131" t="s">
        <v>458</v>
      </c>
      <c r="H122" s="132">
        <v>300</v>
      </c>
      <c r="I122" s="133"/>
      <c r="J122" s="133"/>
      <c r="K122" s="133">
        <f t="shared" si="1"/>
        <v>0</v>
      </c>
      <c r="L122" s="130" t="s">
        <v>1</v>
      </c>
      <c r="M122" s="26"/>
      <c r="N122" s="134" t="s">
        <v>1</v>
      </c>
      <c r="O122" s="135" t="s">
        <v>39</v>
      </c>
      <c r="P122" s="136">
        <f t="shared" si="2"/>
        <v>0</v>
      </c>
      <c r="Q122" s="136">
        <f t="shared" si="3"/>
        <v>0</v>
      </c>
      <c r="R122" s="136">
        <f t="shared" si="4"/>
        <v>0</v>
      </c>
      <c r="S122" s="137">
        <v>0</v>
      </c>
      <c r="T122" s="137">
        <f t="shared" si="5"/>
        <v>0</v>
      </c>
      <c r="U122" s="137">
        <v>0</v>
      </c>
      <c r="V122" s="137">
        <f t="shared" si="6"/>
        <v>0</v>
      </c>
      <c r="W122" s="137">
        <v>0</v>
      </c>
      <c r="X122" s="137">
        <f t="shared" si="7"/>
        <v>0</v>
      </c>
      <c r="Y122" s="138" t="s">
        <v>1</v>
      </c>
      <c r="AR122" s="139" t="s">
        <v>149</v>
      </c>
      <c r="AT122" s="139" t="s">
        <v>147</v>
      </c>
      <c r="AU122" s="139" t="s">
        <v>86</v>
      </c>
      <c r="AY122" s="14" t="s">
        <v>145</v>
      </c>
      <c r="BE122" s="140">
        <f t="shared" si="8"/>
        <v>0</v>
      </c>
      <c r="BF122" s="140">
        <f t="shared" si="9"/>
        <v>0</v>
      </c>
      <c r="BG122" s="140">
        <f t="shared" si="10"/>
        <v>0</v>
      </c>
      <c r="BH122" s="140">
        <f t="shared" si="11"/>
        <v>0</v>
      </c>
      <c r="BI122" s="140">
        <f t="shared" si="12"/>
        <v>0</v>
      </c>
      <c r="BJ122" s="14" t="s">
        <v>84</v>
      </c>
      <c r="BK122" s="140">
        <f t="shared" si="13"/>
        <v>0</v>
      </c>
      <c r="BL122" s="14" t="s">
        <v>149</v>
      </c>
      <c r="BM122" s="139" t="s">
        <v>220</v>
      </c>
    </row>
    <row r="123" spans="2:65" s="1" customFormat="1" ht="24">
      <c r="B123" s="127"/>
      <c r="C123" s="128">
        <v>3</v>
      </c>
      <c r="D123" s="128" t="s">
        <v>147</v>
      </c>
      <c r="E123" s="129" t="s">
        <v>349</v>
      </c>
      <c r="F123" s="130" t="s">
        <v>1325</v>
      </c>
      <c r="G123" s="131" t="s">
        <v>458</v>
      </c>
      <c r="H123" s="132">
        <v>75</v>
      </c>
      <c r="I123" s="133"/>
      <c r="J123" s="133"/>
      <c r="K123" s="133">
        <f t="shared" si="1"/>
        <v>0</v>
      </c>
      <c r="L123" s="130" t="s">
        <v>1</v>
      </c>
      <c r="M123" s="26"/>
      <c r="N123" s="134" t="s">
        <v>1</v>
      </c>
      <c r="O123" s="135" t="s">
        <v>39</v>
      </c>
      <c r="P123" s="136">
        <f t="shared" si="2"/>
        <v>0</v>
      </c>
      <c r="Q123" s="136">
        <f t="shared" si="3"/>
        <v>0</v>
      </c>
      <c r="R123" s="136">
        <f t="shared" si="4"/>
        <v>0</v>
      </c>
      <c r="S123" s="137">
        <v>0</v>
      </c>
      <c r="T123" s="137">
        <f t="shared" si="5"/>
        <v>0</v>
      </c>
      <c r="U123" s="137">
        <v>0</v>
      </c>
      <c r="V123" s="137">
        <f t="shared" si="6"/>
        <v>0</v>
      </c>
      <c r="W123" s="137">
        <v>0</v>
      </c>
      <c r="X123" s="137">
        <f t="shared" si="7"/>
        <v>0</v>
      </c>
      <c r="Y123" s="138" t="s">
        <v>1</v>
      </c>
      <c r="AR123" s="139" t="s">
        <v>149</v>
      </c>
      <c r="AT123" s="139" t="s">
        <v>147</v>
      </c>
      <c r="AU123" s="139" t="s">
        <v>86</v>
      </c>
      <c r="AY123" s="14" t="s">
        <v>145</v>
      </c>
      <c r="BE123" s="140">
        <f t="shared" si="8"/>
        <v>0</v>
      </c>
      <c r="BF123" s="140">
        <f t="shared" si="9"/>
        <v>0</v>
      </c>
      <c r="BG123" s="140">
        <f t="shared" si="10"/>
        <v>0</v>
      </c>
      <c r="BH123" s="140">
        <f t="shared" si="11"/>
        <v>0</v>
      </c>
      <c r="BI123" s="140">
        <f t="shared" si="12"/>
        <v>0</v>
      </c>
      <c r="BJ123" s="14" t="s">
        <v>84</v>
      </c>
      <c r="BK123" s="140">
        <f t="shared" si="13"/>
        <v>0</v>
      </c>
      <c r="BL123" s="14" t="s">
        <v>149</v>
      </c>
      <c r="BM123" s="139" t="s">
        <v>220</v>
      </c>
    </row>
    <row r="124" spans="2:51" s="12" customFormat="1" ht="12">
      <c r="B124" s="141"/>
      <c r="D124" s="142" t="s">
        <v>151</v>
      </c>
      <c r="E124" s="143" t="s">
        <v>1</v>
      </c>
      <c r="F124" s="144" t="s">
        <v>1654</v>
      </c>
      <c r="H124" s="143" t="s">
        <v>1</v>
      </c>
      <c r="M124" s="141"/>
      <c r="N124" s="145"/>
      <c r="Y124" s="146"/>
      <c r="AT124" s="143" t="s">
        <v>151</v>
      </c>
      <c r="AU124" s="143" t="s">
        <v>86</v>
      </c>
      <c r="AV124" s="12" t="s">
        <v>84</v>
      </c>
      <c r="AW124" s="12" t="s">
        <v>4</v>
      </c>
      <c r="AX124" s="12" t="s">
        <v>76</v>
      </c>
      <c r="AY124" s="143" t="s">
        <v>145</v>
      </c>
    </row>
    <row r="125" spans="2:65" s="1" customFormat="1" ht="16.5" customHeight="1">
      <c r="B125" s="127"/>
      <c r="C125" s="128">
        <v>4</v>
      </c>
      <c r="D125" s="128" t="s">
        <v>147</v>
      </c>
      <c r="E125" s="129" t="s">
        <v>351</v>
      </c>
      <c r="F125" s="130" t="s">
        <v>1326</v>
      </c>
      <c r="G125" s="131" t="s">
        <v>458</v>
      </c>
      <c r="H125" s="132">
        <v>300</v>
      </c>
      <c r="I125" s="133"/>
      <c r="J125" s="133"/>
      <c r="K125" s="133">
        <f t="shared" si="1"/>
        <v>0</v>
      </c>
      <c r="L125" s="130" t="s">
        <v>1</v>
      </c>
      <c r="M125" s="26"/>
      <c r="N125" s="134" t="s">
        <v>1</v>
      </c>
      <c r="O125" s="135" t="s">
        <v>39</v>
      </c>
      <c r="P125" s="136">
        <f t="shared" si="2"/>
        <v>0</v>
      </c>
      <c r="Q125" s="136">
        <f t="shared" si="3"/>
        <v>0</v>
      </c>
      <c r="R125" s="136">
        <f t="shared" si="4"/>
        <v>0</v>
      </c>
      <c r="S125" s="137">
        <v>0</v>
      </c>
      <c r="T125" s="137">
        <f t="shared" si="5"/>
        <v>0</v>
      </c>
      <c r="U125" s="137">
        <v>0</v>
      </c>
      <c r="V125" s="137">
        <f t="shared" si="6"/>
        <v>0</v>
      </c>
      <c r="W125" s="137">
        <v>0</v>
      </c>
      <c r="X125" s="137">
        <f t="shared" si="7"/>
        <v>0</v>
      </c>
      <c r="Y125" s="138" t="s">
        <v>1</v>
      </c>
      <c r="AR125" s="139" t="s">
        <v>149</v>
      </c>
      <c r="AT125" s="139" t="s">
        <v>147</v>
      </c>
      <c r="AU125" s="139" t="s">
        <v>86</v>
      </c>
      <c r="AY125" s="14" t="s">
        <v>145</v>
      </c>
      <c r="BE125" s="140">
        <f t="shared" si="8"/>
        <v>0</v>
      </c>
      <c r="BF125" s="140">
        <f t="shared" si="9"/>
        <v>0</v>
      </c>
      <c r="BG125" s="140">
        <f t="shared" si="10"/>
        <v>0</v>
      </c>
      <c r="BH125" s="140">
        <f t="shared" si="11"/>
        <v>0</v>
      </c>
      <c r="BI125" s="140">
        <f t="shared" si="12"/>
        <v>0</v>
      </c>
      <c r="BJ125" s="14" t="s">
        <v>84</v>
      </c>
      <c r="BK125" s="140">
        <f t="shared" si="13"/>
        <v>0</v>
      </c>
      <c r="BL125" s="14" t="s">
        <v>149</v>
      </c>
      <c r="BM125" s="139" t="s">
        <v>220</v>
      </c>
    </row>
    <row r="126" spans="2:65" s="1" customFormat="1" ht="16.5" customHeight="1">
      <c r="B126" s="127"/>
      <c r="C126" s="128">
        <v>5</v>
      </c>
      <c r="D126" s="128" t="s">
        <v>147</v>
      </c>
      <c r="E126" s="129" t="s">
        <v>352</v>
      </c>
      <c r="F126" s="130" t="s">
        <v>1327</v>
      </c>
      <c r="G126" s="131" t="s">
        <v>458</v>
      </c>
      <c r="H126" s="132">
        <v>75</v>
      </c>
      <c r="I126" s="133"/>
      <c r="J126" s="133"/>
      <c r="K126" s="133">
        <f t="shared" si="1"/>
        <v>0</v>
      </c>
      <c r="L126" s="130" t="s">
        <v>1</v>
      </c>
      <c r="M126" s="26"/>
      <c r="N126" s="134" t="s">
        <v>1</v>
      </c>
      <c r="O126" s="135" t="s">
        <v>39</v>
      </c>
      <c r="P126" s="136">
        <f t="shared" si="2"/>
        <v>0</v>
      </c>
      <c r="Q126" s="136">
        <f t="shared" si="3"/>
        <v>0</v>
      </c>
      <c r="R126" s="136">
        <f t="shared" si="4"/>
        <v>0</v>
      </c>
      <c r="S126" s="137">
        <v>0</v>
      </c>
      <c r="T126" s="137">
        <f t="shared" si="5"/>
        <v>0</v>
      </c>
      <c r="U126" s="137">
        <v>0</v>
      </c>
      <c r="V126" s="137">
        <f t="shared" si="6"/>
        <v>0</v>
      </c>
      <c r="W126" s="137">
        <v>0</v>
      </c>
      <c r="X126" s="137">
        <f t="shared" si="7"/>
        <v>0</v>
      </c>
      <c r="Y126" s="138" t="s">
        <v>1</v>
      </c>
      <c r="AR126" s="139" t="s">
        <v>149</v>
      </c>
      <c r="AT126" s="139" t="s">
        <v>147</v>
      </c>
      <c r="AU126" s="139" t="s">
        <v>86</v>
      </c>
      <c r="AY126" s="14" t="s">
        <v>145</v>
      </c>
      <c r="BE126" s="140">
        <f t="shared" si="8"/>
        <v>0</v>
      </c>
      <c r="BF126" s="140">
        <f t="shared" si="9"/>
        <v>0</v>
      </c>
      <c r="BG126" s="140">
        <f t="shared" si="10"/>
        <v>0</v>
      </c>
      <c r="BH126" s="140">
        <f t="shared" si="11"/>
        <v>0</v>
      </c>
      <c r="BI126" s="140">
        <f t="shared" si="12"/>
        <v>0</v>
      </c>
      <c r="BJ126" s="14" t="s">
        <v>84</v>
      </c>
      <c r="BK126" s="140">
        <f t="shared" si="13"/>
        <v>0</v>
      </c>
      <c r="BL126" s="14" t="s">
        <v>149</v>
      </c>
      <c r="BM126" s="139" t="s">
        <v>220</v>
      </c>
    </row>
    <row r="127" spans="2:65" s="1" customFormat="1" ht="36">
      <c r="B127" s="127"/>
      <c r="C127" s="128">
        <v>6</v>
      </c>
      <c r="D127" s="128" t="s">
        <v>147</v>
      </c>
      <c r="E127" s="129" t="s">
        <v>399</v>
      </c>
      <c r="F127" s="130" t="s">
        <v>1328</v>
      </c>
      <c r="G127" s="131" t="s">
        <v>343</v>
      </c>
      <c r="H127" s="132">
        <v>1</v>
      </c>
      <c r="I127" s="133"/>
      <c r="J127" s="133"/>
      <c r="K127" s="133">
        <f t="shared" si="1"/>
        <v>0</v>
      </c>
      <c r="L127" s="130" t="s">
        <v>1</v>
      </c>
      <c r="M127" s="26"/>
      <c r="N127" s="134" t="s">
        <v>1</v>
      </c>
      <c r="O127" s="135" t="s">
        <v>39</v>
      </c>
      <c r="P127" s="136">
        <f t="shared" si="2"/>
        <v>0</v>
      </c>
      <c r="Q127" s="136">
        <f t="shared" si="3"/>
        <v>0</v>
      </c>
      <c r="R127" s="136">
        <f t="shared" si="4"/>
        <v>0</v>
      </c>
      <c r="S127" s="137">
        <v>0</v>
      </c>
      <c r="T127" s="137">
        <f t="shared" si="5"/>
        <v>0</v>
      </c>
      <c r="U127" s="137">
        <v>0</v>
      </c>
      <c r="V127" s="137">
        <f t="shared" si="6"/>
        <v>0</v>
      </c>
      <c r="W127" s="137">
        <v>0</v>
      </c>
      <c r="X127" s="137">
        <f t="shared" si="7"/>
        <v>0</v>
      </c>
      <c r="Y127" s="138" t="s">
        <v>1</v>
      </c>
      <c r="AR127" s="139" t="s">
        <v>149</v>
      </c>
      <c r="AT127" s="139" t="s">
        <v>147</v>
      </c>
      <c r="AU127" s="139" t="s">
        <v>86</v>
      </c>
      <c r="AY127" s="14" t="s">
        <v>145</v>
      </c>
      <c r="BE127" s="140">
        <f t="shared" si="8"/>
        <v>0</v>
      </c>
      <c r="BF127" s="140">
        <f t="shared" si="9"/>
        <v>0</v>
      </c>
      <c r="BG127" s="140">
        <f t="shared" si="10"/>
        <v>0</v>
      </c>
      <c r="BH127" s="140">
        <f t="shared" si="11"/>
        <v>0</v>
      </c>
      <c r="BI127" s="140">
        <f t="shared" si="12"/>
        <v>0</v>
      </c>
      <c r="BJ127" s="14" t="s">
        <v>84</v>
      </c>
      <c r="BK127" s="140">
        <f t="shared" si="13"/>
        <v>0</v>
      </c>
      <c r="BL127" s="14" t="s">
        <v>149</v>
      </c>
      <c r="BM127" s="139" t="s">
        <v>220</v>
      </c>
    </row>
    <row r="128" spans="2:65" s="1" customFormat="1" ht="16.5" customHeight="1">
      <c r="B128" s="127"/>
      <c r="C128" s="128">
        <v>7</v>
      </c>
      <c r="D128" s="128" t="s">
        <v>147</v>
      </c>
      <c r="E128" s="129" t="s">
        <v>400</v>
      </c>
      <c r="F128" s="130" t="s">
        <v>1329</v>
      </c>
      <c r="G128" s="131" t="s">
        <v>458</v>
      </c>
      <c r="H128" s="132">
        <v>75</v>
      </c>
      <c r="I128" s="133"/>
      <c r="J128" s="133"/>
      <c r="K128" s="133">
        <f t="shared" si="1"/>
        <v>0</v>
      </c>
      <c r="L128" s="130" t="s">
        <v>1</v>
      </c>
      <c r="M128" s="26"/>
      <c r="N128" s="134" t="s">
        <v>1</v>
      </c>
      <c r="O128" s="135" t="s">
        <v>39</v>
      </c>
      <c r="P128" s="136">
        <f t="shared" si="2"/>
        <v>0</v>
      </c>
      <c r="Q128" s="136">
        <f t="shared" si="3"/>
        <v>0</v>
      </c>
      <c r="R128" s="136">
        <f t="shared" si="4"/>
        <v>0</v>
      </c>
      <c r="S128" s="137">
        <v>0</v>
      </c>
      <c r="T128" s="137">
        <f t="shared" si="5"/>
        <v>0</v>
      </c>
      <c r="U128" s="137">
        <v>0</v>
      </c>
      <c r="V128" s="137">
        <f t="shared" si="6"/>
        <v>0</v>
      </c>
      <c r="W128" s="137">
        <v>0</v>
      </c>
      <c r="X128" s="137">
        <f t="shared" si="7"/>
        <v>0</v>
      </c>
      <c r="Y128" s="138" t="s">
        <v>1</v>
      </c>
      <c r="AR128" s="139" t="s">
        <v>149</v>
      </c>
      <c r="AT128" s="139" t="s">
        <v>147</v>
      </c>
      <c r="AU128" s="139" t="s">
        <v>86</v>
      </c>
      <c r="AY128" s="14" t="s">
        <v>145</v>
      </c>
      <c r="BE128" s="140">
        <f t="shared" si="8"/>
        <v>0</v>
      </c>
      <c r="BF128" s="140">
        <f t="shared" si="9"/>
        <v>0</v>
      </c>
      <c r="BG128" s="140">
        <f t="shared" si="10"/>
        <v>0</v>
      </c>
      <c r="BH128" s="140">
        <f t="shared" si="11"/>
        <v>0</v>
      </c>
      <c r="BI128" s="140">
        <f t="shared" si="12"/>
        <v>0</v>
      </c>
      <c r="BJ128" s="14" t="s">
        <v>84</v>
      </c>
      <c r="BK128" s="140">
        <f t="shared" si="13"/>
        <v>0</v>
      </c>
      <c r="BL128" s="14" t="s">
        <v>149</v>
      </c>
      <c r="BM128" s="139" t="s">
        <v>220</v>
      </c>
    </row>
    <row r="129" spans="2:65" s="1" customFormat="1" ht="16.5" customHeight="1">
      <c r="B129" s="127"/>
      <c r="C129" s="128">
        <v>8</v>
      </c>
      <c r="D129" s="128" t="s">
        <v>147</v>
      </c>
      <c r="E129" s="129" t="s">
        <v>401</v>
      </c>
      <c r="F129" s="130" t="s">
        <v>1330</v>
      </c>
      <c r="G129" s="131" t="s">
        <v>458</v>
      </c>
      <c r="H129" s="132">
        <v>50</v>
      </c>
      <c r="I129" s="133"/>
      <c r="J129" s="133"/>
      <c r="K129" s="133">
        <f t="shared" si="1"/>
        <v>0</v>
      </c>
      <c r="L129" s="130" t="s">
        <v>1</v>
      </c>
      <c r="M129" s="26"/>
      <c r="N129" s="134" t="s">
        <v>1</v>
      </c>
      <c r="O129" s="135" t="s">
        <v>39</v>
      </c>
      <c r="P129" s="136">
        <f t="shared" si="2"/>
        <v>0</v>
      </c>
      <c r="Q129" s="136">
        <f t="shared" si="3"/>
        <v>0</v>
      </c>
      <c r="R129" s="136">
        <f t="shared" si="4"/>
        <v>0</v>
      </c>
      <c r="S129" s="137">
        <v>0</v>
      </c>
      <c r="T129" s="137">
        <f t="shared" si="5"/>
        <v>0</v>
      </c>
      <c r="U129" s="137">
        <v>0</v>
      </c>
      <c r="V129" s="137">
        <f t="shared" si="6"/>
        <v>0</v>
      </c>
      <c r="W129" s="137">
        <v>0</v>
      </c>
      <c r="X129" s="137">
        <f t="shared" si="7"/>
        <v>0</v>
      </c>
      <c r="Y129" s="138" t="s">
        <v>1</v>
      </c>
      <c r="AR129" s="139" t="s">
        <v>149</v>
      </c>
      <c r="AT129" s="139" t="s">
        <v>147</v>
      </c>
      <c r="AU129" s="139" t="s">
        <v>86</v>
      </c>
      <c r="AY129" s="14" t="s">
        <v>145</v>
      </c>
      <c r="BE129" s="140">
        <f t="shared" si="8"/>
        <v>0</v>
      </c>
      <c r="BF129" s="140">
        <f t="shared" si="9"/>
        <v>0</v>
      </c>
      <c r="BG129" s="140">
        <f t="shared" si="10"/>
        <v>0</v>
      </c>
      <c r="BH129" s="140">
        <f t="shared" si="11"/>
        <v>0</v>
      </c>
      <c r="BI129" s="140">
        <f t="shared" si="12"/>
        <v>0</v>
      </c>
      <c r="BJ129" s="14" t="s">
        <v>84</v>
      </c>
      <c r="BK129" s="140">
        <f t="shared" si="13"/>
        <v>0</v>
      </c>
      <c r="BL129" s="14" t="s">
        <v>149</v>
      </c>
      <c r="BM129" s="139" t="s">
        <v>220</v>
      </c>
    </row>
    <row r="130" spans="2:65" s="1" customFormat="1" ht="17.25" customHeight="1">
      <c r="B130" s="127"/>
      <c r="C130" s="128">
        <v>9</v>
      </c>
      <c r="D130" s="128" t="s">
        <v>147</v>
      </c>
      <c r="E130" s="129" t="s">
        <v>402</v>
      </c>
      <c r="F130" s="130" t="s">
        <v>1331</v>
      </c>
      <c r="G130" s="131" t="s">
        <v>458</v>
      </c>
      <c r="H130" s="132">
        <v>150</v>
      </c>
      <c r="I130" s="133"/>
      <c r="J130" s="133"/>
      <c r="K130" s="133">
        <f t="shared" si="1"/>
        <v>0</v>
      </c>
      <c r="L130" s="130" t="s">
        <v>1</v>
      </c>
      <c r="M130" s="26"/>
      <c r="N130" s="134" t="s">
        <v>1</v>
      </c>
      <c r="O130" s="135" t="s">
        <v>39</v>
      </c>
      <c r="P130" s="136">
        <f t="shared" si="2"/>
        <v>0</v>
      </c>
      <c r="Q130" s="136">
        <f t="shared" si="3"/>
        <v>0</v>
      </c>
      <c r="R130" s="136">
        <f t="shared" si="4"/>
        <v>0</v>
      </c>
      <c r="S130" s="137">
        <v>0</v>
      </c>
      <c r="T130" s="137">
        <f t="shared" si="5"/>
        <v>0</v>
      </c>
      <c r="U130" s="137">
        <v>0</v>
      </c>
      <c r="V130" s="137">
        <f t="shared" si="6"/>
        <v>0</v>
      </c>
      <c r="W130" s="137">
        <v>0</v>
      </c>
      <c r="X130" s="137">
        <f t="shared" si="7"/>
        <v>0</v>
      </c>
      <c r="Y130" s="138" t="s">
        <v>1</v>
      </c>
      <c r="AR130" s="139" t="s">
        <v>149</v>
      </c>
      <c r="AT130" s="139" t="s">
        <v>147</v>
      </c>
      <c r="AU130" s="139" t="s">
        <v>86</v>
      </c>
      <c r="AY130" s="14" t="s">
        <v>145</v>
      </c>
      <c r="BE130" s="140">
        <f t="shared" si="8"/>
        <v>0</v>
      </c>
      <c r="BF130" s="140">
        <f t="shared" si="9"/>
        <v>0</v>
      </c>
      <c r="BG130" s="140">
        <f t="shared" si="10"/>
        <v>0</v>
      </c>
      <c r="BH130" s="140">
        <f t="shared" si="11"/>
        <v>0</v>
      </c>
      <c r="BI130" s="140">
        <f t="shared" si="12"/>
        <v>0</v>
      </c>
      <c r="BJ130" s="14" t="s">
        <v>84</v>
      </c>
      <c r="BK130" s="140">
        <f t="shared" si="13"/>
        <v>0</v>
      </c>
      <c r="BL130" s="14" t="s">
        <v>149</v>
      </c>
      <c r="BM130" s="139" t="s">
        <v>220</v>
      </c>
    </row>
    <row r="131" spans="2:65" s="1" customFormat="1" ht="16.5" customHeight="1">
      <c r="B131" s="127"/>
      <c r="C131" s="128">
        <v>10</v>
      </c>
      <c r="D131" s="128" t="s">
        <v>147</v>
      </c>
      <c r="E131" s="129" t="s">
        <v>403</v>
      </c>
      <c r="F131" s="130" t="s">
        <v>1332</v>
      </c>
      <c r="G131" s="131" t="s">
        <v>458</v>
      </c>
      <c r="H131" s="132">
        <v>75</v>
      </c>
      <c r="I131" s="133"/>
      <c r="J131" s="133"/>
      <c r="K131" s="133">
        <f t="shared" si="1"/>
        <v>0</v>
      </c>
      <c r="L131" s="130" t="s">
        <v>1</v>
      </c>
      <c r="M131" s="26"/>
      <c r="N131" s="134" t="s">
        <v>1</v>
      </c>
      <c r="O131" s="135" t="s">
        <v>39</v>
      </c>
      <c r="P131" s="136">
        <f t="shared" si="2"/>
        <v>0</v>
      </c>
      <c r="Q131" s="136">
        <f t="shared" si="3"/>
        <v>0</v>
      </c>
      <c r="R131" s="136">
        <f t="shared" si="4"/>
        <v>0</v>
      </c>
      <c r="S131" s="137">
        <v>0</v>
      </c>
      <c r="T131" s="137">
        <f t="shared" si="5"/>
        <v>0</v>
      </c>
      <c r="U131" s="137">
        <v>0</v>
      </c>
      <c r="V131" s="137">
        <f t="shared" si="6"/>
        <v>0</v>
      </c>
      <c r="W131" s="137">
        <v>0</v>
      </c>
      <c r="X131" s="137">
        <f t="shared" si="7"/>
        <v>0</v>
      </c>
      <c r="Y131" s="138" t="s">
        <v>1</v>
      </c>
      <c r="AR131" s="139" t="s">
        <v>149</v>
      </c>
      <c r="AT131" s="139" t="s">
        <v>147</v>
      </c>
      <c r="AU131" s="139" t="s">
        <v>86</v>
      </c>
      <c r="AY131" s="14" t="s">
        <v>145</v>
      </c>
      <c r="BE131" s="140">
        <f t="shared" si="8"/>
        <v>0</v>
      </c>
      <c r="BF131" s="140">
        <f t="shared" si="9"/>
        <v>0</v>
      </c>
      <c r="BG131" s="140">
        <f t="shared" si="10"/>
        <v>0</v>
      </c>
      <c r="BH131" s="140">
        <f t="shared" si="11"/>
        <v>0</v>
      </c>
      <c r="BI131" s="140">
        <f t="shared" si="12"/>
        <v>0</v>
      </c>
      <c r="BJ131" s="14" t="s">
        <v>84</v>
      </c>
      <c r="BK131" s="140">
        <f t="shared" si="13"/>
        <v>0</v>
      </c>
      <c r="BL131" s="14" t="s">
        <v>149</v>
      </c>
      <c r="BM131" s="139" t="s">
        <v>220</v>
      </c>
    </row>
    <row r="132" spans="2:65" s="1" customFormat="1" ht="16.5" customHeight="1">
      <c r="B132" s="127"/>
      <c r="C132" s="128">
        <v>11</v>
      </c>
      <c r="D132" s="128" t="s">
        <v>147</v>
      </c>
      <c r="E132" s="129" t="s">
        <v>1673</v>
      </c>
      <c r="F132" s="130" t="s">
        <v>1333</v>
      </c>
      <c r="G132" s="131" t="s">
        <v>458</v>
      </c>
      <c r="H132" s="132">
        <v>225</v>
      </c>
      <c r="I132" s="133"/>
      <c r="J132" s="133"/>
      <c r="K132" s="133">
        <f t="shared" si="1"/>
        <v>0</v>
      </c>
      <c r="L132" s="130" t="s">
        <v>1</v>
      </c>
      <c r="M132" s="26"/>
      <c r="N132" s="134" t="s">
        <v>1</v>
      </c>
      <c r="O132" s="135" t="s">
        <v>39</v>
      </c>
      <c r="P132" s="136">
        <f t="shared" si="2"/>
        <v>0</v>
      </c>
      <c r="Q132" s="136">
        <f t="shared" si="3"/>
        <v>0</v>
      </c>
      <c r="R132" s="136">
        <f t="shared" si="4"/>
        <v>0</v>
      </c>
      <c r="S132" s="137">
        <v>0</v>
      </c>
      <c r="T132" s="137">
        <f t="shared" si="5"/>
        <v>0</v>
      </c>
      <c r="U132" s="137">
        <v>0</v>
      </c>
      <c r="V132" s="137">
        <f t="shared" si="6"/>
        <v>0</v>
      </c>
      <c r="W132" s="137">
        <v>0</v>
      </c>
      <c r="X132" s="137">
        <f t="shared" si="7"/>
        <v>0</v>
      </c>
      <c r="Y132" s="138" t="s">
        <v>1</v>
      </c>
      <c r="AR132" s="139" t="s">
        <v>149</v>
      </c>
      <c r="AT132" s="139" t="s">
        <v>147</v>
      </c>
      <c r="AU132" s="139" t="s">
        <v>86</v>
      </c>
      <c r="AY132" s="14" t="s">
        <v>145</v>
      </c>
      <c r="BE132" s="140">
        <f t="shared" si="8"/>
        <v>0</v>
      </c>
      <c r="BF132" s="140">
        <f t="shared" si="9"/>
        <v>0</v>
      </c>
      <c r="BG132" s="140">
        <f t="shared" si="10"/>
        <v>0</v>
      </c>
      <c r="BH132" s="140">
        <f t="shared" si="11"/>
        <v>0</v>
      </c>
      <c r="BI132" s="140">
        <f t="shared" si="12"/>
        <v>0</v>
      </c>
      <c r="BJ132" s="14" t="s">
        <v>84</v>
      </c>
      <c r="BK132" s="140">
        <f t="shared" si="13"/>
        <v>0</v>
      </c>
      <c r="BL132" s="14" t="s">
        <v>149</v>
      </c>
      <c r="BM132" s="139" t="s">
        <v>220</v>
      </c>
    </row>
    <row r="133" spans="2:65" s="1" customFormat="1" ht="16.5" customHeight="1">
      <c r="B133" s="127"/>
      <c r="C133" s="128">
        <v>12</v>
      </c>
      <c r="D133" s="128" t="s">
        <v>147</v>
      </c>
      <c r="E133" s="129" t="s">
        <v>1674</v>
      </c>
      <c r="F133" s="130" t="s">
        <v>1334</v>
      </c>
      <c r="G133" s="131" t="s">
        <v>343</v>
      </c>
      <c r="H133" s="132">
        <v>12</v>
      </c>
      <c r="I133" s="133"/>
      <c r="J133" s="133"/>
      <c r="K133" s="133">
        <f t="shared" si="1"/>
        <v>0</v>
      </c>
      <c r="L133" s="130" t="s">
        <v>1</v>
      </c>
      <c r="M133" s="26"/>
      <c r="N133" s="134" t="s">
        <v>1</v>
      </c>
      <c r="O133" s="135" t="s">
        <v>39</v>
      </c>
      <c r="P133" s="136">
        <f t="shared" si="2"/>
        <v>0</v>
      </c>
      <c r="Q133" s="136">
        <f t="shared" si="3"/>
        <v>0</v>
      </c>
      <c r="R133" s="136">
        <f t="shared" si="4"/>
        <v>0</v>
      </c>
      <c r="S133" s="137">
        <v>0</v>
      </c>
      <c r="T133" s="137">
        <f t="shared" si="5"/>
        <v>0</v>
      </c>
      <c r="U133" s="137">
        <v>0</v>
      </c>
      <c r="V133" s="137">
        <f t="shared" si="6"/>
        <v>0</v>
      </c>
      <c r="W133" s="137">
        <v>0</v>
      </c>
      <c r="X133" s="137">
        <f t="shared" si="7"/>
        <v>0</v>
      </c>
      <c r="Y133" s="138" t="s">
        <v>1</v>
      </c>
      <c r="AR133" s="139" t="s">
        <v>149</v>
      </c>
      <c r="AT133" s="139" t="s">
        <v>147</v>
      </c>
      <c r="AU133" s="139" t="s">
        <v>86</v>
      </c>
      <c r="AY133" s="14" t="s">
        <v>145</v>
      </c>
      <c r="BE133" s="140">
        <f t="shared" si="8"/>
        <v>0</v>
      </c>
      <c r="BF133" s="140">
        <f t="shared" si="9"/>
        <v>0</v>
      </c>
      <c r="BG133" s="140">
        <f t="shared" si="10"/>
        <v>0</v>
      </c>
      <c r="BH133" s="140">
        <f t="shared" si="11"/>
        <v>0</v>
      </c>
      <c r="BI133" s="140">
        <f t="shared" si="12"/>
        <v>0</v>
      </c>
      <c r="BJ133" s="14" t="s">
        <v>84</v>
      </c>
      <c r="BK133" s="140">
        <f t="shared" si="13"/>
        <v>0</v>
      </c>
      <c r="BL133" s="14" t="s">
        <v>149</v>
      </c>
      <c r="BM133" s="139" t="s">
        <v>220</v>
      </c>
    </row>
    <row r="134" spans="2:65" s="1" customFormat="1" ht="24">
      <c r="B134" s="127"/>
      <c r="C134" s="128">
        <v>13</v>
      </c>
      <c r="D134" s="128" t="s">
        <v>147</v>
      </c>
      <c r="E134" s="129" t="s">
        <v>1675</v>
      </c>
      <c r="F134" s="130" t="s">
        <v>1335</v>
      </c>
      <c r="G134" s="131" t="s">
        <v>343</v>
      </c>
      <c r="H134" s="132">
        <v>1</v>
      </c>
      <c r="I134" s="133"/>
      <c r="J134" s="133"/>
      <c r="K134" s="133">
        <f t="shared" si="1"/>
        <v>0</v>
      </c>
      <c r="L134" s="130" t="s">
        <v>1</v>
      </c>
      <c r="M134" s="26"/>
      <c r="N134" s="134" t="s">
        <v>1</v>
      </c>
      <c r="O134" s="135" t="s">
        <v>39</v>
      </c>
      <c r="P134" s="136">
        <f t="shared" si="2"/>
        <v>0</v>
      </c>
      <c r="Q134" s="136">
        <f t="shared" si="3"/>
        <v>0</v>
      </c>
      <c r="R134" s="136">
        <f t="shared" si="4"/>
        <v>0</v>
      </c>
      <c r="S134" s="137">
        <v>0</v>
      </c>
      <c r="T134" s="137">
        <f t="shared" si="5"/>
        <v>0</v>
      </c>
      <c r="U134" s="137">
        <v>0</v>
      </c>
      <c r="V134" s="137">
        <f t="shared" si="6"/>
        <v>0</v>
      </c>
      <c r="W134" s="137">
        <v>0</v>
      </c>
      <c r="X134" s="137">
        <f t="shared" si="7"/>
        <v>0</v>
      </c>
      <c r="Y134" s="138" t="s">
        <v>1</v>
      </c>
      <c r="AR134" s="139" t="s">
        <v>149</v>
      </c>
      <c r="AT134" s="139" t="s">
        <v>147</v>
      </c>
      <c r="AU134" s="139" t="s">
        <v>86</v>
      </c>
      <c r="AY134" s="14" t="s">
        <v>145</v>
      </c>
      <c r="BE134" s="140">
        <f t="shared" si="8"/>
        <v>0</v>
      </c>
      <c r="BF134" s="140">
        <f t="shared" si="9"/>
        <v>0</v>
      </c>
      <c r="BG134" s="140">
        <f t="shared" si="10"/>
        <v>0</v>
      </c>
      <c r="BH134" s="140">
        <f t="shared" si="11"/>
        <v>0</v>
      </c>
      <c r="BI134" s="140">
        <f t="shared" si="12"/>
        <v>0</v>
      </c>
      <c r="BJ134" s="14" t="s">
        <v>84</v>
      </c>
      <c r="BK134" s="140">
        <f t="shared" si="13"/>
        <v>0</v>
      </c>
      <c r="BL134" s="14" t="s">
        <v>149</v>
      </c>
      <c r="BM134" s="139" t="s">
        <v>220</v>
      </c>
    </row>
    <row r="135" spans="2:65" s="1" customFormat="1" ht="16.5" customHeight="1">
      <c r="B135" s="127"/>
      <c r="C135" s="128">
        <v>14</v>
      </c>
      <c r="D135" s="128" t="s">
        <v>147</v>
      </c>
      <c r="E135" s="129" t="s">
        <v>1676</v>
      </c>
      <c r="F135" s="130" t="s">
        <v>1336</v>
      </c>
      <c r="G135" s="131" t="s">
        <v>343</v>
      </c>
      <c r="H135" s="132">
        <v>4</v>
      </c>
      <c r="I135" s="133"/>
      <c r="J135" s="133"/>
      <c r="K135" s="133">
        <f t="shared" si="1"/>
        <v>0</v>
      </c>
      <c r="L135" s="130" t="s">
        <v>1</v>
      </c>
      <c r="M135" s="26"/>
      <c r="N135" s="134" t="s">
        <v>1</v>
      </c>
      <c r="O135" s="135" t="s">
        <v>39</v>
      </c>
      <c r="P135" s="136">
        <f t="shared" si="2"/>
        <v>0</v>
      </c>
      <c r="Q135" s="136">
        <f t="shared" si="3"/>
        <v>0</v>
      </c>
      <c r="R135" s="136">
        <f t="shared" si="4"/>
        <v>0</v>
      </c>
      <c r="S135" s="137">
        <v>0</v>
      </c>
      <c r="T135" s="137">
        <f t="shared" si="5"/>
        <v>0</v>
      </c>
      <c r="U135" s="137">
        <v>0</v>
      </c>
      <c r="V135" s="137">
        <f t="shared" si="6"/>
        <v>0</v>
      </c>
      <c r="W135" s="137">
        <v>0</v>
      </c>
      <c r="X135" s="137">
        <f t="shared" si="7"/>
        <v>0</v>
      </c>
      <c r="Y135" s="138" t="s">
        <v>1</v>
      </c>
      <c r="AR135" s="139" t="s">
        <v>149</v>
      </c>
      <c r="AT135" s="139" t="s">
        <v>147</v>
      </c>
      <c r="AU135" s="139" t="s">
        <v>86</v>
      </c>
      <c r="AY135" s="14" t="s">
        <v>145</v>
      </c>
      <c r="BE135" s="140">
        <f t="shared" si="8"/>
        <v>0</v>
      </c>
      <c r="BF135" s="140">
        <f t="shared" si="9"/>
        <v>0</v>
      </c>
      <c r="BG135" s="140">
        <f t="shared" si="10"/>
        <v>0</v>
      </c>
      <c r="BH135" s="140">
        <f t="shared" si="11"/>
        <v>0</v>
      </c>
      <c r="BI135" s="140">
        <f t="shared" si="12"/>
        <v>0</v>
      </c>
      <c r="BJ135" s="14" t="s">
        <v>84</v>
      </c>
      <c r="BK135" s="140">
        <f t="shared" si="13"/>
        <v>0</v>
      </c>
      <c r="BL135" s="14" t="s">
        <v>149</v>
      </c>
      <c r="BM135" s="139" t="s">
        <v>220</v>
      </c>
    </row>
    <row r="136" spans="2:65" s="1" customFormat="1" ht="16.5" customHeight="1">
      <c r="B136" s="127"/>
      <c r="C136" s="128">
        <v>15</v>
      </c>
      <c r="D136" s="128" t="s">
        <v>147</v>
      </c>
      <c r="E136" s="129" t="s">
        <v>1677</v>
      </c>
      <c r="F136" s="130" t="s">
        <v>1337</v>
      </c>
      <c r="G136" s="131" t="s">
        <v>343</v>
      </c>
      <c r="H136" s="132">
        <v>1</v>
      </c>
      <c r="I136" s="133"/>
      <c r="J136" s="133"/>
      <c r="K136" s="133">
        <f t="shared" si="1"/>
        <v>0</v>
      </c>
      <c r="L136" s="130" t="s">
        <v>1</v>
      </c>
      <c r="M136" s="26"/>
      <c r="N136" s="134" t="s">
        <v>1</v>
      </c>
      <c r="O136" s="135" t="s">
        <v>39</v>
      </c>
      <c r="P136" s="136">
        <f t="shared" si="2"/>
        <v>0</v>
      </c>
      <c r="Q136" s="136">
        <f t="shared" si="3"/>
        <v>0</v>
      </c>
      <c r="R136" s="136">
        <f t="shared" si="4"/>
        <v>0</v>
      </c>
      <c r="S136" s="137">
        <v>0</v>
      </c>
      <c r="T136" s="137">
        <f t="shared" si="5"/>
        <v>0</v>
      </c>
      <c r="U136" s="137">
        <v>0</v>
      </c>
      <c r="V136" s="137">
        <f t="shared" si="6"/>
        <v>0</v>
      </c>
      <c r="W136" s="137">
        <v>0</v>
      </c>
      <c r="X136" s="137">
        <f t="shared" si="7"/>
        <v>0</v>
      </c>
      <c r="Y136" s="138" t="s">
        <v>1</v>
      </c>
      <c r="AR136" s="139" t="s">
        <v>149</v>
      </c>
      <c r="AT136" s="139" t="s">
        <v>147</v>
      </c>
      <c r="AU136" s="139" t="s">
        <v>86</v>
      </c>
      <c r="AY136" s="14" t="s">
        <v>145</v>
      </c>
      <c r="BE136" s="140">
        <f t="shared" si="8"/>
        <v>0</v>
      </c>
      <c r="BF136" s="140">
        <f t="shared" si="9"/>
        <v>0</v>
      </c>
      <c r="BG136" s="140">
        <f t="shared" si="10"/>
        <v>0</v>
      </c>
      <c r="BH136" s="140">
        <f t="shared" si="11"/>
        <v>0</v>
      </c>
      <c r="BI136" s="140">
        <f t="shared" si="12"/>
        <v>0</v>
      </c>
      <c r="BJ136" s="14" t="s">
        <v>84</v>
      </c>
      <c r="BK136" s="140">
        <f t="shared" si="13"/>
        <v>0</v>
      </c>
      <c r="BL136" s="14" t="s">
        <v>149</v>
      </c>
      <c r="BM136" s="139" t="s">
        <v>220</v>
      </c>
    </row>
    <row r="137" spans="2:65" s="1" customFormat="1" ht="16.5" customHeight="1">
      <c r="B137" s="127"/>
      <c r="C137" s="128">
        <v>16</v>
      </c>
      <c r="D137" s="128" t="s">
        <v>147</v>
      </c>
      <c r="E137" s="129" t="s">
        <v>1678</v>
      </c>
      <c r="F137" s="130" t="s">
        <v>1338</v>
      </c>
      <c r="G137" s="131" t="s">
        <v>343</v>
      </c>
      <c r="H137" s="132">
        <v>1</v>
      </c>
      <c r="I137" s="133"/>
      <c r="J137" s="133"/>
      <c r="K137" s="133">
        <f t="shared" si="1"/>
        <v>0</v>
      </c>
      <c r="L137" s="130" t="s">
        <v>1</v>
      </c>
      <c r="M137" s="26"/>
      <c r="N137" s="134" t="s">
        <v>1</v>
      </c>
      <c r="O137" s="135" t="s">
        <v>39</v>
      </c>
      <c r="P137" s="136">
        <f t="shared" si="2"/>
        <v>0</v>
      </c>
      <c r="Q137" s="136">
        <f t="shared" si="3"/>
        <v>0</v>
      </c>
      <c r="R137" s="136">
        <f t="shared" si="4"/>
        <v>0</v>
      </c>
      <c r="S137" s="137">
        <v>0</v>
      </c>
      <c r="T137" s="137">
        <f t="shared" si="5"/>
        <v>0</v>
      </c>
      <c r="U137" s="137">
        <v>0</v>
      </c>
      <c r="V137" s="137">
        <f t="shared" si="6"/>
        <v>0</v>
      </c>
      <c r="W137" s="137">
        <v>0</v>
      </c>
      <c r="X137" s="137">
        <f t="shared" si="7"/>
        <v>0</v>
      </c>
      <c r="Y137" s="138" t="s">
        <v>1</v>
      </c>
      <c r="AR137" s="139" t="s">
        <v>149</v>
      </c>
      <c r="AT137" s="139" t="s">
        <v>147</v>
      </c>
      <c r="AU137" s="139" t="s">
        <v>86</v>
      </c>
      <c r="AY137" s="14" t="s">
        <v>145</v>
      </c>
      <c r="BE137" s="140">
        <f t="shared" si="8"/>
        <v>0</v>
      </c>
      <c r="BF137" s="140">
        <f t="shared" si="9"/>
        <v>0</v>
      </c>
      <c r="BG137" s="140">
        <f t="shared" si="10"/>
        <v>0</v>
      </c>
      <c r="BH137" s="140">
        <f t="shared" si="11"/>
        <v>0</v>
      </c>
      <c r="BI137" s="140">
        <f t="shared" si="12"/>
        <v>0</v>
      </c>
      <c r="BJ137" s="14" t="s">
        <v>84</v>
      </c>
      <c r="BK137" s="140">
        <f t="shared" si="13"/>
        <v>0</v>
      </c>
      <c r="BL137" s="14" t="s">
        <v>149</v>
      </c>
      <c r="BM137" s="139" t="s">
        <v>220</v>
      </c>
    </row>
    <row r="138" spans="2:65" s="1" customFormat="1" ht="16.5" customHeight="1">
      <c r="B138" s="127"/>
      <c r="C138" s="128">
        <v>17</v>
      </c>
      <c r="D138" s="128" t="s">
        <v>147</v>
      </c>
      <c r="E138" s="129" t="s">
        <v>1679</v>
      </c>
      <c r="F138" s="130" t="s">
        <v>1339</v>
      </c>
      <c r="G138" s="131" t="s">
        <v>343</v>
      </c>
      <c r="H138" s="132">
        <v>2</v>
      </c>
      <c r="I138" s="133"/>
      <c r="J138" s="133"/>
      <c r="K138" s="133">
        <f t="shared" si="1"/>
        <v>0</v>
      </c>
      <c r="L138" s="130" t="s">
        <v>1</v>
      </c>
      <c r="M138" s="26"/>
      <c r="N138" s="134" t="s">
        <v>1</v>
      </c>
      <c r="O138" s="135" t="s">
        <v>39</v>
      </c>
      <c r="P138" s="136">
        <f t="shared" si="2"/>
        <v>0</v>
      </c>
      <c r="Q138" s="136">
        <f t="shared" si="3"/>
        <v>0</v>
      </c>
      <c r="R138" s="136">
        <f t="shared" si="4"/>
        <v>0</v>
      </c>
      <c r="S138" s="137">
        <v>0</v>
      </c>
      <c r="T138" s="137">
        <f t="shared" si="5"/>
        <v>0</v>
      </c>
      <c r="U138" s="137">
        <v>0</v>
      </c>
      <c r="V138" s="137">
        <f t="shared" si="6"/>
        <v>0</v>
      </c>
      <c r="W138" s="137">
        <v>0</v>
      </c>
      <c r="X138" s="137">
        <f t="shared" si="7"/>
        <v>0</v>
      </c>
      <c r="Y138" s="138" t="s">
        <v>1</v>
      </c>
      <c r="AR138" s="139" t="s">
        <v>149</v>
      </c>
      <c r="AT138" s="139" t="s">
        <v>147</v>
      </c>
      <c r="AU138" s="139" t="s">
        <v>86</v>
      </c>
      <c r="AY138" s="14" t="s">
        <v>145</v>
      </c>
      <c r="BE138" s="140">
        <f t="shared" si="8"/>
        <v>0</v>
      </c>
      <c r="BF138" s="140">
        <f t="shared" si="9"/>
        <v>0</v>
      </c>
      <c r="BG138" s="140">
        <f t="shared" si="10"/>
        <v>0</v>
      </c>
      <c r="BH138" s="140">
        <f t="shared" si="11"/>
        <v>0</v>
      </c>
      <c r="BI138" s="140">
        <f t="shared" si="12"/>
        <v>0</v>
      </c>
      <c r="BJ138" s="14" t="s">
        <v>84</v>
      </c>
      <c r="BK138" s="140">
        <f t="shared" si="13"/>
        <v>0</v>
      </c>
      <c r="BL138" s="14" t="s">
        <v>149</v>
      </c>
      <c r="BM138" s="139" t="s">
        <v>220</v>
      </c>
    </row>
    <row r="139" spans="2:65" s="1" customFormat="1" ht="16.5" customHeight="1">
      <c r="B139" s="127"/>
      <c r="C139" s="128">
        <v>18</v>
      </c>
      <c r="D139" s="128" t="s">
        <v>147</v>
      </c>
      <c r="E139" s="129" t="s">
        <v>1680</v>
      </c>
      <c r="F139" s="130" t="s">
        <v>1340</v>
      </c>
      <c r="G139" s="131" t="s">
        <v>343</v>
      </c>
      <c r="H139" s="132">
        <v>1</v>
      </c>
      <c r="I139" s="133"/>
      <c r="J139" s="133"/>
      <c r="K139" s="133">
        <f t="shared" si="1"/>
        <v>0</v>
      </c>
      <c r="L139" s="130" t="s">
        <v>1</v>
      </c>
      <c r="M139" s="26"/>
      <c r="N139" s="134" t="s">
        <v>1</v>
      </c>
      <c r="O139" s="135" t="s">
        <v>39</v>
      </c>
      <c r="P139" s="136">
        <f t="shared" si="2"/>
        <v>0</v>
      </c>
      <c r="Q139" s="136">
        <f t="shared" si="3"/>
        <v>0</v>
      </c>
      <c r="R139" s="136">
        <f t="shared" si="4"/>
        <v>0</v>
      </c>
      <c r="S139" s="137">
        <v>0</v>
      </c>
      <c r="T139" s="137">
        <f t="shared" si="5"/>
        <v>0</v>
      </c>
      <c r="U139" s="137">
        <v>0</v>
      </c>
      <c r="V139" s="137">
        <f t="shared" si="6"/>
        <v>0</v>
      </c>
      <c r="W139" s="137">
        <v>0</v>
      </c>
      <c r="X139" s="137">
        <f t="shared" si="7"/>
        <v>0</v>
      </c>
      <c r="Y139" s="138" t="s">
        <v>1</v>
      </c>
      <c r="AR139" s="139" t="s">
        <v>149</v>
      </c>
      <c r="AT139" s="139" t="s">
        <v>147</v>
      </c>
      <c r="AU139" s="139" t="s">
        <v>86</v>
      </c>
      <c r="AY139" s="14" t="s">
        <v>145</v>
      </c>
      <c r="BE139" s="140">
        <f t="shared" si="8"/>
        <v>0</v>
      </c>
      <c r="BF139" s="140">
        <f t="shared" si="9"/>
        <v>0</v>
      </c>
      <c r="BG139" s="140">
        <f t="shared" si="10"/>
        <v>0</v>
      </c>
      <c r="BH139" s="140">
        <f t="shared" si="11"/>
        <v>0</v>
      </c>
      <c r="BI139" s="140">
        <f t="shared" si="12"/>
        <v>0</v>
      </c>
      <c r="BJ139" s="14" t="s">
        <v>84</v>
      </c>
      <c r="BK139" s="140">
        <f t="shared" si="13"/>
        <v>0</v>
      </c>
      <c r="BL139" s="14" t="s">
        <v>149</v>
      </c>
      <c r="BM139" s="139" t="s">
        <v>220</v>
      </c>
    </row>
    <row r="140" spans="2:65" s="1" customFormat="1" ht="16.5" customHeight="1">
      <c r="B140" s="127"/>
      <c r="C140" s="128">
        <v>19</v>
      </c>
      <c r="D140" s="128" t="s">
        <v>147</v>
      </c>
      <c r="E140" s="129" t="s">
        <v>1681</v>
      </c>
      <c r="F140" s="130" t="s">
        <v>1341</v>
      </c>
      <c r="G140" s="131" t="s">
        <v>343</v>
      </c>
      <c r="H140" s="132">
        <v>3</v>
      </c>
      <c r="I140" s="133"/>
      <c r="J140" s="133"/>
      <c r="K140" s="133">
        <f t="shared" si="1"/>
        <v>0</v>
      </c>
      <c r="L140" s="130" t="s">
        <v>1</v>
      </c>
      <c r="M140" s="26"/>
      <c r="N140" s="134" t="s">
        <v>1</v>
      </c>
      <c r="O140" s="135" t="s">
        <v>39</v>
      </c>
      <c r="P140" s="136">
        <f t="shared" si="2"/>
        <v>0</v>
      </c>
      <c r="Q140" s="136">
        <f t="shared" si="3"/>
        <v>0</v>
      </c>
      <c r="R140" s="136">
        <f t="shared" si="4"/>
        <v>0</v>
      </c>
      <c r="S140" s="137">
        <v>0</v>
      </c>
      <c r="T140" s="137">
        <f t="shared" si="5"/>
        <v>0</v>
      </c>
      <c r="U140" s="137">
        <v>0</v>
      </c>
      <c r="V140" s="137">
        <f t="shared" si="6"/>
        <v>0</v>
      </c>
      <c r="W140" s="137">
        <v>0</v>
      </c>
      <c r="X140" s="137">
        <f t="shared" si="7"/>
        <v>0</v>
      </c>
      <c r="Y140" s="138" t="s">
        <v>1</v>
      </c>
      <c r="AR140" s="139" t="s">
        <v>149</v>
      </c>
      <c r="AT140" s="139" t="s">
        <v>147</v>
      </c>
      <c r="AU140" s="139" t="s">
        <v>86</v>
      </c>
      <c r="AY140" s="14" t="s">
        <v>145</v>
      </c>
      <c r="BE140" s="140">
        <f t="shared" si="8"/>
        <v>0</v>
      </c>
      <c r="BF140" s="140">
        <f t="shared" si="9"/>
        <v>0</v>
      </c>
      <c r="BG140" s="140">
        <f t="shared" si="10"/>
        <v>0</v>
      </c>
      <c r="BH140" s="140">
        <f t="shared" si="11"/>
        <v>0</v>
      </c>
      <c r="BI140" s="140">
        <f t="shared" si="12"/>
        <v>0</v>
      </c>
      <c r="BJ140" s="14" t="s">
        <v>84</v>
      </c>
      <c r="BK140" s="140">
        <f t="shared" si="13"/>
        <v>0</v>
      </c>
      <c r="BL140" s="14" t="s">
        <v>149</v>
      </c>
      <c r="BM140" s="139" t="s">
        <v>220</v>
      </c>
    </row>
    <row r="141" spans="2:65" s="1" customFormat="1" ht="24">
      <c r="B141" s="127"/>
      <c r="C141" s="128">
        <v>20</v>
      </c>
      <c r="D141" s="128" t="s">
        <v>147</v>
      </c>
      <c r="E141" s="129" t="s">
        <v>1682</v>
      </c>
      <c r="F141" s="130" t="s">
        <v>1342</v>
      </c>
      <c r="G141" s="131" t="s">
        <v>458</v>
      </c>
      <c r="H141" s="132">
        <v>1280</v>
      </c>
      <c r="I141" s="133"/>
      <c r="J141" s="133"/>
      <c r="K141" s="133">
        <f t="shared" si="1"/>
        <v>0</v>
      </c>
      <c r="L141" s="130" t="s">
        <v>1</v>
      </c>
      <c r="M141" s="26"/>
      <c r="N141" s="134" t="s">
        <v>1</v>
      </c>
      <c r="O141" s="135" t="s">
        <v>39</v>
      </c>
      <c r="P141" s="136">
        <f t="shared" si="2"/>
        <v>0</v>
      </c>
      <c r="Q141" s="136">
        <f t="shared" si="3"/>
        <v>0</v>
      </c>
      <c r="R141" s="136">
        <f t="shared" si="4"/>
        <v>0</v>
      </c>
      <c r="S141" s="137">
        <v>0</v>
      </c>
      <c r="T141" s="137">
        <f t="shared" si="5"/>
        <v>0</v>
      </c>
      <c r="U141" s="137">
        <v>0</v>
      </c>
      <c r="V141" s="137">
        <f t="shared" si="6"/>
        <v>0</v>
      </c>
      <c r="W141" s="137">
        <v>0</v>
      </c>
      <c r="X141" s="137">
        <f t="shared" si="7"/>
        <v>0</v>
      </c>
      <c r="Y141" s="138" t="s">
        <v>1</v>
      </c>
      <c r="AR141" s="139" t="s">
        <v>149</v>
      </c>
      <c r="AT141" s="139" t="s">
        <v>147</v>
      </c>
      <c r="AU141" s="139" t="s">
        <v>86</v>
      </c>
      <c r="AY141" s="14" t="s">
        <v>145</v>
      </c>
      <c r="BE141" s="140">
        <f t="shared" si="8"/>
        <v>0</v>
      </c>
      <c r="BF141" s="140">
        <f t="shared" si="9"/>
        <v>0</v>
      </c>
      <c r="BG141" s="140">
        <f t="shared" si="10"/>
        <v>0</v>
      </c>
      <c r="BH141" s="140">
        <f t="shared" si="11"/>
        <v>0</v>
      </c>
      <c r="BI141" s="140">
        <f t="shared" si="12"/>
        <v>0</v>
      </c>
      <c r="BJ141" s="14" t="s">
        <v>84</v>
      </c>
      <c r="BK141" s="140">
        <f t="shared" si="13"/>
        <v>0</v>
      </c>
      <c r="BL141" s="14" t="s">
        <v>149</v>
      </c>
      <c r="BM141" s="139" t="s">
        <v>220</v>
      </c>
    </row>
    <row r="142" spans="2:65" s="1" customFormat="1" ht="24">
      <c r="B142" s="127"/>
      <c r="C142" s="128">
        <v>21</v>
      </c>
      <c r="D142" s="128" t="s">
        <v>147</v>
      </c>
      <c r="E142" s="129" t="s">
        <v>1683</v>
      </c>
      <c r="F142" s="130" t="s">
        <v>1343</v>
      </c>
      <c r="G142" s="131" t="s">
        <v>458</v>
      </c>
      <c r="H142" s="132">
        <v>425</v>
      </c>
      <c r="I142" s="133"/>
      <c r="J142" s="133"/>
      <c r="K142" s="133">
        <f t="shared" si="1"/>
        <v>0</v>
      </c>
      <c r="L142" s="130" t="s">
        <v>1</v>
      </c>
      <c r="M142" s="26"/>
      <c r="N142" s="134" t="s">
        <v>1</v>
      </c>
      <c r="O142" s="135" t="s">
        <v>39</v>
      </c>
      <c r="P142" s="136">
        <f t="shared" si="2"/>
        <v>0</v>
      </c>
      <c r="Q142" s="136">
        <f t="shared" si="3"/>
        <v>0</v>
      </c>
      <c r="R142" s="136">
        <f t="shared" si="4"/>
        <v>0</v>
      </c>
      <c r="S142" s="137">
        <v>0</v>
      </c>
      <c r="T142" s="137">
        <f t="shared" si="5"/>
        <v>0</v>
      </c>
      <c r="U142" s="137">
        <v>0</v>
      </c>
      <c r="V142" s="137">
        <f t="shared" si="6"/>
        <v>0</v>
      </c>
      <c r="W142" s="137">
        <v>0</v>
      </c>
      <c r="X142" s="137">
        <f t="shared" si="7"/>
        <v>0</v>
      </c>
      <c r="Y142" s="138" t="s">
        <v>1</v>
      </c>
      <c r="AR142" s="139" t="s">
        <v>149</v>
      </c>
      <c r="AT142" s="139" t="s">
        <v>147</v>
      </c>
      <c r="AU142" s="139" t="s">
        <v>86</v>
      </c>
      <c r="AY142" s="14" t="s">
        <v>145</v>
      </c>
      <c r="BE142" s="140">
        <f t="shared" si="8"/>
        <v>0</v>
      </c>
      <c r="BF142" s="140">
        <f t="shared" si="9"/>
        <v>0</v>
      </c>
      <c r="BG142" s="140">
        <f t="shared" si="10"/>
        <v>0</v>
      </c>
      <c r="BH142" s="140">
        <f t="shared" si="11"/>
        <v>0</v>
      </c>
      <c r="BI142" s="140">
        <f t="shared" si="12"/>
        <v>0</v>
      </c>
      <c r="BJ142" s="14" t="s">
        <v>84</v>
      </c>
      <c r="BK142" s="140">
        <f t="shared" si="13"/>
        <v>0</v>
      </c>
      <c r="BL142" s="14" t="s">
        <v>149</v>
      </c>
      <c r="BM142" s="139" t="s">
        <v>220</v>
      </c>
    </row>
    <row r="143" spans="2:65" s="1" customFormat="1" ht="24">
      <c r="B143" s="127"/>
      <c r="C143" s="128">
        <v>22</v>
      </c>
      <c r="D143" s="128" t="s">
        <v>147</v>
      </c>
      <c r="E143" s="129" t="s">
        <v>1684</v>
      </c>
      <c r="F143" s="130" t="s">
        <v>1344</v>
      </c>
      <c r="G143" s="131" t="s">
        <v>458</v>
      </c>
      <c r="H143" s="132">
        <v>110</v>
      </c>
      <c r="I143" s="133"/>
      <c r="J143" s="133"/>
      <c r="K143" s="133">
        <f t="shared" si="1"/>
        <v>0</v>
      </c>
      <c r="L143" s="130" t="s">
        <v>1</v>
      </c>
      <c r="M143" s="26"/>
      <c r="N143" s="134" t="s">
        <v>1</v>
      </c>
      <c r="O143" s="135" t="s">
        <v>39</v>
      </c>
      <c r="P143" s="136">
        <f t="shared" si="2"/>
        <v>0</v>
      </c>
      <c r="Q143" s="136">
        <f t="shared" si="3"/>
        <v>0</v>
      </c>
      <c r="R143" s="136">
        <f t="shared" si="4"/>
        <v>0</v>
      </c>
      <c r="S143" s="137">
        <v>0</v>
      </c>
      <c r="T143" s="137">
        <f t="shared" si="5"/>
        <v>0</v>
      </c>
      <c r="U143" s="137">
        <v>0</v>
      </c>
      <c r="V143" s="137">
        <f t="shared" si="6"/>
        <v>0</v>
      </c>
      <c r="W143" s="137">
        <v>0</v>
      </c>
      <c r="X143" s="137">
        <f t="shared" si="7"/>
        <v>0</v>
      </c>
      <c r="Y143" s="138" t="s">
        <v>1</v>
      </c>
      <c r="AR143" s="139" t="s">
        <v>149</v>
      </c>
      <c r="AT143" s="139" t="s">
        <v>147</v>
      </c>
      <c r="AU143" s="139" t="s">
        <v>86</v>
      </c>
      <c r="AY143" s="14" t="s">
        <v>145</v>
      </c>
      <c r="BE143" s="140">
        <f t="shared" si="8"/>
        <v>0</v>
      </c>
      <c r="BF143" s="140">
        <f t="shared" si="9"/>
        <v>0</v>
      </c>
      <c r="BG143" s="140">
        <f t="shared" si="10"/>
        <v>0</v>
      </c>
      <c r="BH143" s="140">
        <f t="shared" si="11"/>
        <v>0</v>
      </c>
      <c r="BI143" s="140">
        <f t="shared" si="12"/>
        <v>0</v>
      </c>
      <c r="BJ143" s="14" t="s">
        <v>84</v>
      </c>
      <c r="BK143" s="140">
        <f t="shared" si="13"/>
        <v>0</v>
      </c>
      <c r="BL143" s="14" t="s">
        <v>149</v>
      </c>
      <c r="BM143" s="139" t="s">
        <v>220</v>
      </c>
    </row>
    <row r="144" spans="2:65" s="1" customFormat="1" ht="24">
      <c r="B144" s="127"/>
      <c r="C144" s="128">
        <v>23</v>
      </c>
      <c r="D144" s="128" t="s">
        <v>147</v>
      </c>
      <c r="E144" s="129" t="s">
        <v>1685</v>
      </c>
      <c r="F144" s="130" t="s">
        <v>1345</v>
      </c>
      <c r="G144" s="131" t="s">
        <v>458</v>
      </c>
      <c r="H144" s="132">
        <v>120</v>
      </c>
      <c r="I144" s="133"/>
      <c r="J144" s="133"/>
      <c r="K144" s="133">
        <f t="shared" si="1"/>
        <v>0</v>
      </c>
      <c r="L144" s="130" t="s">
        <v>1</v>
      </c>
      <c r="M144" s="26"/>
      <c r="N144" s="134" t="s">
        <v>1</v>
      </c>
      <c r="O144" s="135" t="s">
        <v>39</v>
      </c>
      <c r="P144" s="136">
        <f t="shared" si="2"/>
        <v>0</v>
      </c>
      <c r="Q144" s="136">
        <f t="shared" si="3"/>
        <v>0</v>
      </c>
      <c r="R144" s="136">
        <f t="shared" si="4"/>
        <v>0</v>
      </c>
      <c r="S144" s="137">
        <v>0</v>
      </c>
      <c r="T144" s="137">
        <f t="shared" si="5"/>
        <v>0</v>
      </c>
      <c r="U144" s="137">
        <v>0</v>
      </c>
      <c r="V144" s="137">
        <f t="shared" si="6"/>
        <v>0</v>
      </c>
      <c r="W144" s="137">
        <v>0</v>
      </c>
      <c r="X144" s="137">
        <f t="shared" si="7"/>
        <v>0</v>
      </c>
      <c r="Y144" s="138" t="s">
        <v>1</v>
      </c>
      <c r="AR144" s="139" t="s">
        <v>149</v>
      </c>
      <c r="AT144" s="139" t="s">
        <v>147</v>
      </c>
      <c r="AU144" s="139" t="s">
        <v>86</v>
      </c>
      <c r="AY144" s="14" t="s">
        <v>145</v>
      </c>
      <c r="BE144" s="140">
        <f t="shared" si="8"/>
        <v>0</v>
      </c>
      <c r="BF144" s="140">
        <f t="shared" si="9"/>
        <v>0</v>
      </c>
      <c r="BG144" s="140">
        <f t="shared" si="10"/>
        <v>0</v>
      </c>
      <c r="BH144" s="140">
        <f t="shared" si="11"/>
        <v>0</v>
      </c>
      <c r="BI144" s="140">
        <f t="shared" si="12"/>
        <v>0</v>
      </c>
      <c r="BJ144" s="14" t="s">
        <v>84</v>
      </c>
      <c r="BK144" s="140">
        <f t="shared" si="13"/>
        <v>0</v>
      </c>
      <c r="BL144" s="14" t="s">
        <v>149</v>
      </c>
      <c r="BM144" s="139" t="s">
        <v>220</v>
      </c>
    </row>
    <row r="145" spans="2:65" s="1" customFormat="1" ht="24">
      <c r="B145" s="127"/>
      <c r="C145" s="128">
        <v>24</v>
      </c>
      <c r="D145" s="128" t="s">
        <v>147</v>
      </c>
      <c r="E145" s="129" t="s">
        <v>1686</v>
      </c>
      <c r="F145" s="130" t="s">
        <v>1346</v>
      </c>
      <c r="G145" s="131" t="s">
        <v>458</v>
      </c>
      <c r="H145" s="132">
        <v>214</v>
      </c>
      <c r="I145" s="133"/>
      <c r="J145" s="133"/>
      <c r="K145" s="133">
        <f t="shared" si="1"/>
        <v>0</v>
      </c>
      <c r="L145" s="130" t="s">
        <v>1</v>
      </c>
      <c r="M145" s="26"/>
      <c r="N145" s="134" t="s">
        <v>1</v>
      </c>
      <c r="O145" s="135" t="s">
        <v>39</v>
      </c>
      <c r="P145" s="136">
        <f t="shared" si="2"/>
        <v>0</v>
      </c>
      <c r="Q145" s="136">
        <f t="shared" si="3"/>
        <v>0</v>
      </c>
      <c r="R145" s="136">
        <f t="shared" si="4"/>
        <v>0</v>
      </c>
      <c r="S145" s="137">
        <v>0</v>
      </c>
      <c r="T145" s="137">
        <f t="shared" si="5"/>
        <v>0</v>
      </c>
      <c r="U145" s="137">
        <v>0</v>
      </c>
      <c r="V145" s="137">
        <f t="shared" si="6"/>
        <v>0</v>
      </c>
      <c r="W145" s="137">
        <v>0</v>
      </c>
      <c r="X145" s="137">
        <f t="shared" si="7"/>
        <v>0</v>
      </c>
      <c r="Y145" s="138" t="s">
        <v>1</v>
      </c>
      <c r="AR145" s="139" t="s">
        <v>149</v>
      </c>
      <c r="AT145" s="139" t="s">
        <v>147</v>
      </c>
      <c r="AU145" s="139" t="s">
        <v>86</v>
      </c>
      <c r="AY145" s="14" t="s">
        <v>145</v>
      </c>
      <c r="BE145" s="140">
        <f t="shared" si="8"/>
        <v>0</v>
      </c>
      <c r="BF145" s="140">
        <f t="shared" si="9"/>
        <v>0</v>
      </c>
      <c r="BG145" s="140">
        <f t="shared" si="10"/>
        <v>0</v>
      </c>
      <c r="BH145" s="140">
        <f t="shared" si="11"/>
        <v>0</v>
      </c>
      <c r="BI145" s="140">
        <f t="shared" si="12"/>
        <v>0</v>
      </c>
      <c r="BJ145" s="14" t="s">
        <v>84</v>
      </c>
      <c r="BK145" s="140">
        <f t="shared" si="13"/>
        <v>0</v>
      </c>
      <c r="BL145" s="14" t="s">
        <v>149</v>
      </c>
      <c r="BM145" s="139" t="s">
        <v>220</v>
      </c>
    </row>
    <row r="146" spans="2:65" s="1" customFormat="1" ht="24">
      <c r="B146" s="127"/>
      <c r="C146" s="128">
        <v>25</v>
      </c>
      <c r="D146" s="128" t="s">
        <v>147</v>
      </c>
      <c r="E146" s="129" t="s">
        <v>1687</v>
      </c>
      <c r="F146" s="130" t="s">
        <v>1347</v>
      </c>
      <c r="G146" s="131" t="s">
        <v>458</v>
      </c>
      <c r="H146" s="132">
        <v>110</v>
      </c>
      <c r="I146" s="133"/>
      <c r="J146" s="133"/>
      <c r="K146" s="133">
        <f t="shared" si="1"/>
        <v>0</v>
      </c>
      <c r="L146" s="130" t="s">
        <v>1</v>
      </c>
      <c r="M146" s="26"/>
      <c r="N146" s="134" t="s">
        <v>1</v>
      </c>
      <c r="O146" s="135" t="s">
        <v>39</v>
      </c>
      <c r="P146" s="136">
        <f t="shared" si="2"/>
        <v>0</v>
      </c>
      <c r="Q146" s="136">
        <f t="shared" si="3"/>
        <v>0</v>
      </c>
      <c r="R146" s="136">
        <f t="shared" si="4"/>
        <v>0</v>
      </c>
      <c r="S146" s="137">
        <v>0</v>
      </c>
      <c r="T146" s="137">
        <f t="shared" si="5"/>
        <v>0</v>
      </c>
      <c r="U146" s="137">
        <v>0</v>
      </c>
      <c r="V146" s="137">
        <f t="shared" si="6"/>
        <v>0</v>
      </c>
      <c r="W146" s="137">
        <v>0</v>
      </c>
      <c r="X146" s="137">
        <f t="shared" si="7"/>
        <v>0</v>
      </c>
      <c r="Y146" s="138" t="s">
        <v>1</v>
      </c>
      <c r="AR146" s="139" t="s">
        <v>149</v>
      </c>
      <c r="AT146" s="139" t="s">
        <v>147</v>
      </c>
      <c r="AU146" s="139" t="s">
        <v>86</v>
      </c>
      <c r="AY146" s="14" t="s">
        <v>145</v>
      </c>
      <c r="BE146" s="140">
        <f t="shared" si="8"/>
        <v>0</v>
      </c>
      <c r="BF146" s="140">
        <f t="shared" si="9"/>
        <v>0</v>
      </c>
      <c r="BG146" s="140">
        <f t="shared" si="10"/>
        <v>0</v>
      </c>
      <c r="BH146" s="140">
        <f t="shared" si="11"/>
        <v>0</v>
      </c>
      <c r="BI146" s="140">
        <f t="shared" si="12"/>
        <v>0</v>
      </c>
      <c r="BJ146" s="14" t="s">
        <v>84</v>
      </c>
      <c r="BK146" s="140">
        <f t="shared" si="13"/>
        <v>0</v>
      </c>
      <c r="BL146" s="14" t="s">
        <v>149</v>
      </c>
      <c r="BM146" s="139" t="s">
        <v>220</v>
      </c>
    </row>
    <row r="147" spans="2:65" s="1" customFormat="1" ht="24">
      <c r="B147" s="127"/>
      <c r="C147" s="128">
        <v>26</v>
      </c>
      <c r="D147" s="128" t="s">
        <v>147</v>
      </c>
      <c r="E147" s="129" t="s">
        <v>1688</v>
      </c>
      <c r="F147" s="130" t="s">
        <v>1348</v>
      </c>
      <c r="G147" s="131" t="s">
        <v>458</v>
      </c>
      <c r="H147" s="132">
        <v>290</v>
      </c>
      <c r="I147" s="133"/>
      <c r="J147" s="133"/>
      <c r="K147" s="133">
        <f t="shared" si="1"/>
        <v>0</v>
      </c>
      <c r="L147" s="130" t="s">
        <v>1</v>
      </c>
      <c r="M147" s="26"/>
      <c r="N147" s="134" t="s">
        <v>1</v>
      </c>
      <c r="O147" s="135" t="s">
        <v>39</v>
      </c>
      <c r="P147" s="136">
        <f t="shared" si="2"/>
        <v>0</v>
      </c>
      <c r="Q147" s="136">
        <f t="shared" si="3"/>
        <v>0</v>
      </c>
      <c r="R147" s="136">
        <f t="shared" si="4"/>
        <v>0</v>
      </c>
      <c r="S147" s="137">
        <v>0</v>
      </c>
      <c r="T147" s="137">
        <f t="shared" si="5"/>
        <v>0</v>
      </c>
      <c r="U147" s="137">
        <v>0</v>
      </c>
      <c r="V147" s="137">
        <f t="shared" si="6"/>
        <v>0</v>
      </c>
      <c r="W147" s="137">
        <v>0</v>
      </c>
      <c r="X147" s="137">
        <f t="shared" si="7"/>
        <v>0</v>
      </c>
      <c r="Y147" s="138" t="s">
        <v>1</v>
      </c>
      <c r="AR147" s="139" t="s">
        <v>149</v>
      </c>
      <c r="AT147" s="139" t="s">
        <v>147</v>
      </c>
      <c r="AU147" s="139" t="s">
        <v>86</v>
      </c>
      <c r="AY147" s="14" t="s">
        <v>145</v>
      </c>
      <c r="BE147" s="140">
        <f t="shared" si="8"/>
        <v>0</v>
      </c>
      <c r="BF147" s="140">
        <f t="shared" si="9"/>
        <v>0</v>
      </c>
      <c r="BG147" s="140">
        <f t="shared" si="10"/>
        <v>0</v>
      </c>
      <c r="BH147" s="140">
        <f t="shared" si="11"/>
        <v>0</v>
      </c>
      <c r="BI147" s="140">
        <f t="shared" si="12"/>
        <v>0</v>
      </c>
      <c r="BJ147" s="14" t="s">
        <v>84</v>
      </c>
      <c r="BK147" s="140">
        <f t="shared" si="13"/>
        <v>0</v>
      </c>
      <c r="BL147" s="14" t="s">
        <v>149</v>
      </c>
      <c r="BM147" s="139" t="s">
        <v>220</v>
      </c>
    </row>
    <row r="148" spans="2:65" s="1" customFormat="1" ht="16.5" customHeight="1">
      <c r="B148" s="127"/>
      <c r="C148" s="128">
        <v>27</v>
      </c>
      <c r="D148" s="128" t="s">
        <v>147</v>
      </c>
      <c r="E148" s="129" t="s">
        <v>1689</v>
      </c>
      <c r="F148" s="130" t="s">
        <v>1349</v>
      </c>
      <c r="G148" s="131" t="s">
        <v>458</v>
      </c>
      <c r="H148" s="132">
        <v>210</v>
      </c>
      <c r="I148" s="133"/>
      <c r="J148" s="133"/>
      <c r="K148" s="133">
        <f t="shared" si="1"/>
        <v>0</v>
      </c>
      <c r="L148" s="130" t="s">
        <v>1</v>
      </c>
      <c r="M148" s="26"/>
      <c r="N148" s="134" t="s">
        <v>1</v>
      </c>
      <c r="O148" s="135" t="s">
        <v>39</v>
      </c>
      <c r="P148" s="136">
        <f t="shared" si="2"/>
        <v>0</v>
      </c>
      <c r="Q148" s="136">
        <f t="shared" si="3"/>
        <v>0</v>
      </c>
      <c r="R148" s="136">
        <f t="shared" si="4"/>
        <v>0</v>
      </c>
      <c r="S148" s="137">
        <v>0</v>
      </c>
      <c r="T148" s="137">
        <f t="shared" si="5"/>
        <v>0</v>
      </c>
      <c r="U148" s="137">
        <v>0</v>
      </c>
      <c r="V148" s="137">
        <f t="shared" si="6"/>
        <v>0</v>
      </c>
      <c r="W148" s="137">
        <v>0</v>
      </c>
      <c r="X148" s="137">
        <f t="shared" si="7"/>
        <v>0</v>
      </c>
      <c r="Y148" s="138" t="s">
        <v>1</v>
      </c>
      <c r="AR148" s="139" t="s">
        <v>149</v>
      </c>
      <c r="AT148" s="139" t="s">
        <v>147</v>
      </c>
      <c r="AU148" s="139" t="s">
        <v>86</v>
      </c>
      <c r="AY148" s="14" t="s">
        <v>145</v>
      </c>
      <c r="BE148" s="140">
        <f t="shared" si="8"/>
        <v>0</v>
      </c>
      <c r="BF148" s="140">
        <f t="shared" si="9"/>
        <v>0</v>
      </c>
      <c r="BG148" s="140">
        <f t="shared" si="10"/>
        <v>0</v>
      </c>
      <c r="BH148" s="140">
        <f t="shared" si="11"/>
        <v>0</v>
      </c>
      <c r="BI148" s="140">
        <f t="shared" si="12"/>
        <v>0</v>
      </c>
      <c r="BJ148" s="14" t="s">
        <v>84</v>
      </c>
      <c r="BK148" s="140">
        <f t="shared" si="13"/>
        <v>0</v>
      </c>
      <c r="BL148" s="14" t="s">
        <v>149</v>
      </c>
      <c r="BM148" s="139" t="s">
        <v>220</v>
      </c>
    </row>
    <row r="149" spans="2:65" s="1" customFormat="1" ht="16.5" customHeight="1">
      <c r="B149" s="127"/>
      <c r="C149" s="128">
        <v>28</v>
      </c>
      <c r="D149" s="128" t="s">
        <v>147</v>
      </c>
      <c r="E149" s="129" t="s">
        <v>1690</v>
      </c>
      <c r="F149" s="130" t="s">
        <v>1302</v>
      </c>
      <c r="G149" s="131" t="s">
        <v>458</v>
      </c>
      <c r="H149" s="132">
        <v>190</v>
      </c>
      <c r="I149" s="133"/>
      <c r="J149" s="133"/>
      <c r="K149" s="133">
        <f t="shared" si="1"/>
        <v>0</v>
      </c>
      <c r="L149" s="130" t="s">
        <v>1</v>
      </c>
      <c r="M149" s="26"/>
      <c r="N149" s="134" t="s">
        <v>1</v>
      </c>
      <c r="O149" s="135" t="s">
        <v>39</v>
      </c>
      <c r="P149" s="136">
        <f t="shared" si="2"/>
        <v>0</v>
      </c>
      <c r="Q149" s="136">
        <f t="shared" si="3"/>
        <v>0</v>
      </c>
      <c r="R149" s="136">
        <f t="shared" si="4"/>
        <v>0</v>
      </c>
      <c r="S149" s="137">
        <v>0</v>
      </c>
      <c r="T149" s="137">
        <f t="shared" si="5"/>
        <v>0</v>
      </c>
      <c r="U149" s="137">
        <v>0</v>
      </c>
      <c r="V149" s="137">
        <f t="shared" si="6"/>
        <v>0</v>
      </c>
      <c r="W149" s="137">
        <v>0</v>
      </c>
      <c r="X149" s="137">
        <f t="shared" si="7"/>
        <v>0</v>
      </c>
      <c r="Y149" s="138" t="s">
        <v>1</v>
      </c>
      <c r="AR149" s="139" t="s">
        <v>149</v>
      </c>
      <c r="AT149" s="139" t="s">
        <v>147</v>
      </c>
      <c r="AU149" s="139" t="s">
        <v>86</v>
      </c>
      <c r="AY149" s="14" t="s">
        <v>145</v>
      </c>
      <c r="BE149" s="140">
        <f t="shared" si="8"/>
        <v>0</v>
      </c>
      <c r="BF149" s="140">
        <f t="shared" si="9"/>
        <v>0</v>
      </c>
      <c r="BG149" s="140">
        <f t="shared" si="10"/>
        <v>0</v>
      </c>
      <c r="BH149" s="140">
        <f t="shared" si="11"/>
        <v>0</v>
      </c>
      <c r="BI149" s="140">
        <f t="shared" si="12"/>
        <v>0</v>
      </c>
      <c r="BJ149" s="14" t="s">
        <v>84</v>
      </c>
      <c r="BK149" s="140">
        <f t="shared" si="13"/>
        <v>0</v>
      </c>
      <c r="BL149" s="14" t="s">
        <v>149</v>
      </c>
      <c r="BM149" s="139" t="s">
        <v>220</v>
      </c>
    </row>
    <row r="150" spans="2:65" s="1" customFormat="1" ht="16.5" customHeight="1">
      <c r="B150" s="127"/>
      <c r="C150" s="128">
        <v>29</v>
      </c>
      <c r="D150" s="128" t="s">
        <v>147</v>
      </c>
      <c r="E150" s="129" t="s">
        <v>1691</v>
      </c>
      <c r="F150" s="130" t="s">
        <v>1350</v>
      </c>
      <c r="G150" s="131" t="s">
        <v>458</v>
      </c>
      <c r="H150" s="132">
        <v>150</v>
      </c>
      <c r="I150" s="133"/>
      <c r="J150" s="133"/>
      <c r="K150" s="133">
        <f t="shared" si="1"/>
        <v>0</v>
      </c>
      <c r="L150" s="130" t="s">
        <v>1</v>
      </c>
      <c r="M150" s="26"/>
      <c r="N150" s="134" t="s">
        <v>1</v>
      </c>
      <c r="O150" s="135" t="s">
        <v>39</v>
      </c>
      <c r="P150" s="136">
        <f t="shared" si="2"/>
        <v>0</v>
      </c>
      <c r="Q150" s="136">
        <f t="shared" si="3"/>
        <v>0</v>
      </c>
      <c r="R150" s="136">
        <f t="shared" si="4"/>
        <v>0</v>
      </c>
      <c r="S150" s="137">
        <v>0</v>
      </c>
      <c r="T150" s="137">
        <f t="shared" si="5"/>
        <v>0</v>
      </c>
      <c r="U150" s="137">
        <v>0</v>
      </c>
      <c r="V150" s="137">
        <f t="shared" si="6"/>
        <v>0</v>
      </c>
      <c r="W150" s="137">
        <v>0</v>
      </c>
      <c r="X150" s="137">
        <f t="shared" si="7"/>
        <v>0</v>
      </c>
      <c r="Y150" s="138" t="s">
        <v>1</v>
      </c>
      <c r="AR150" s="139" t="s">
        <v>149</v>
      </c>
      <c r="AT150" s="139" t="s">
        <v>147</v>
      </c>
      <c r="AU150" s="139" t="s">
        <v>86</v>
      </c>
      <c r="AY150" s="14" t="s">
        <v>145</v>
      </c>
      <c r="BE150" s="140">
        <f t="shared" si="8"/>
        <v>0</v>
      </c>
      <c r="BF150" s="140">
        <f t="shared" si="9"/>
        <v>0</v>
      </c>
      <c r="BG150" s="140">
        <f t="shared" si="10"/>
        <v>0</v>
      </c>
      <c r="BH150" s="140">
        <f t="shared" si="11"/>
        <v>0</v>
      </c>
      <c r="BI150" s="140">
        <f t="shared" si="12"/>
        <v>0</v>
      </c>
      <c r="BJ150" s="14" t="s">
        <v>84</v>
      </c>
      <c r="BK150" s="140">
        <f t="shared" si="13"/>
        <v>0</v>
      </c>
      <c r="BL150" s="14" t="s">
        <v>149</v>
      </c>
      <c r="BM150" s="139" t="s">
        <v>220</v>
      </c>
    </row>
    <row r="151" spans="2:65" s="1" customFormat="1" ht="36">
      <c r="B151" s="127"/>
      <c r="C151" s="128">
        <v>30</v>
      </c>
      <c r="D151" s="128" t="s">
        <v>147</v>
      </c>
      <c r="E151" s="129" t="s">
        <v>1692</v>
      </c>
      <c r="F151" s="130" t="s">
        <v>1351</v>
      </c>
      <c r="G151" s="131" t="s">
        <v>1002</v>
      </c>
      <c r="H151" s="132">
        <v>1</v>
      </c>
      <c r="I151" s="133"/>
      <c r="J151" s="133"/>
      <c r="K151" s="133">
        <f t="shared" si="1"/>
        <v>0</v>
      </c>
      <c r="L151" s="130" t="s">
        <v>1</v>
      </c>
      <c r="M151" s="26"/>
      <c r="N151" s="134" t="s">
        <v>1</v>
      </c>
      <c r="O151" s="135" t="s">
        <v>39</v>
      </c>
      <c r="P151" s="136">
        <f t="shared" si="2"/>
        <v>0</v>
      </c>
      <c r="Q151" s="136">
        <f t="shared" si="3"/>
        <v>0</v>
      </c>
      <c r="R151" s="136">
        <f t="shared" si="4"/>
        <v>0</v>
      </c>
      <c r="S151" s="137">
        <v>0</v>
      </c>
      <c r="T151" s="137">
        <f t="shared" si="5"/>
        <v>0</v>
      </c>
      <c r="U151" s="137">
        <v>0</v>
      </c>
      <c r="V151" s="137">
        <f t="shared" si="6"/>
        <v>0</v>
      </c>
      <c r="W151" s="137">
        <v>0</v>
      </c>
      <c r="X151" s="137">
        <f t="shared" si="7"/>
        <v>0</v>
      </c>
      <c r="Y151" s="138" t="s">
        <v>1</v>
      </c>
      <c r="AR151" s="139" t="s">
        <v>149</v>
      </c>
      <c r="AT151" s="139" t="s">
        <v>147</v>
      </c>
      <c r="AU151" s="139" t="s">
        <v>86</v>
      </c>
      <c r="AY151" s="14" t="s">
        <v>145</v>
      </c>
      <c r="BE151" s="140">
        <f t="shared" si="8"/>
        <v>0</v>
      </c>
      <c r="BF151" s="140">
        <f t="shared" si="9"/>
        <v>0</v>
      </c>
      <c r="BG151" s="140">
        <f t="shared" si="10"/>
        <v>0</v>
      </c>
      <c r="BH151" s="140">
        <f t="shared" si="11"/>
        <v>0</v>
      </c>
      <c r="BI151" s="140">
        <f t="shared" si="12"/>
        <v>0</v>
      </c>
      <c r="BJ151" s="14" t="s">
        <v>84</v>
      </c>
      <c r="BK151" s="140">
        <f t="shared" si="13"/>
        <v>0</v>
      </c>
      <c r="BL151" s="14" t="s">
        <v>149</v>
      </c>
      <c r="BM151" s="139" t="s">
        <v>220</v>
      </c>
    </row>
    <row r="152" spans="2:65" s="1" customFormat="1" ht="36">
      <c r="B152" s="127"/>
      <c r="C152" s="128">
        <v>31</v>
      </c>
      <c r="D152" s="128" t="s">
        <v>147</v>
      </c>
      <c r="E152" s="129" t="s">
        <v>1693</v>
      </c>
      <c r="F152" s="130" t="s">
        <v>1353</v>
      </c>
      <c r="G152" s="131" t="s">
        <v>343</v>
      </c>
      <c r="H152" s="132">
        <v>8</v>
      </c>
      <c r="I152" s="133"/>
      <c r="J152" s="133"/>
      <c r="K152" s="133">
        <f t="shared" si="1"/>
        <v>0</v>
      </c>
      <c r="L152" s="130" t="s">
        <v>1</v>
      </c>
      <c r="M152" s="26"/>
      <c r="N152" s="134" t="s">
        <v>1</v>
      </c>
      <c r="O152" s="135" t="s">
        <v>39</v>
      </c>
      <c r="P152" s="136">
        <f t="shared" si="2"/>
        <v>0</v>
      </c>
      <c r="Q152" s="136">
        <f t="shared" si="3"/>
        <v>0</v>
      </c>
      <c r="R152" s="136">
        <f t="shared" si="4"/>
        <v>0</v>
      </c>
      <c r="S152" s="137">
        <v>0</v>
      </c>
      <c r="T152" s="137">
        <f t="shared" si="5"/>
        <v>0</v>
      </c>
      <c r="U152" s="137">
        <v>0</v>
      </c>
      <c r="V152" s="137">
        <f t="shared" si="6"/>
        <v>0</v>
      </c>
      <c r="W152" s="137">
        <v>0</v>
      </c>
      <c r="X152" s="137">
        <f t="shared" si="7"/>
        <v>0</v>
      </c>
      <c r="Y152" s="138" t="s">
        <v>1</v>
      </c>
      <c r="AR152" s="139" t="s">
        <v>149</v>
      </c>
      <c r="AT152" s="139" t="s">
        <v>147</v>
      </c>
      <c r="AU152" s="139" t="s">
        <v>86</v>
      </c>
      <c r="AY152" s="14" t="s">
        <v>145</v>
      </c>
      <c r="BE152" s="140">
        <f t="shared" si="8"/>
        <v>0</v>
      </c>
      <c r="BF152" s="140">
        <f t="shared" si="9"/>
        <v>0</v>
      </c>
      <c r="BG152" s="140">
        <f t="shared" si="10"/>
        <v>0</v>
      </c>
      <c r="BH152" s="140">
        <f t="shared" si="11"/>
        <v>0</v>
      </c>
      <c r="BI152" s="140">
        <f t="shared" si="12"/>
        <v>0</v>
      </c>
      <c r="BJ152" s="14" t="s">
        <v>84</v>
      </c>
      <c r="BK152" s="140">
        <f t="shared" si="13"/>
        <v>0</v>
      </c>
      <c r="BL152" s="14" t="s">
        <v>149</v>
      </c>
      <c r="BM152" s="139" t="s">
        <v>220</v>
      </c>
    </row>
    <row r="153" spans="2:65" s="1" customFormat="1" ht="36">
      <c r="B153" s="127"/>
      <c r="C153" s="128">
        <v>32</v>
      </c>
      <c r="D153" s="128" t="s">
        <v>147</v>
      </c>
      <c r="E153" s="129" t="s">
        <v>1694</v>
      </c>
      <c r="F153" s="130" t="s">
        <v>1354</v>
      </c>
      <c r="G153" s="131" t="s">
        <v>343</v>
      </c>
      <c r="H153" s="132">
        <v>2</v>
      </c>
      <c r="I153" s="133"/>
      <c r="J153" s="133"/>
      <c r="K153" s="133">
        <f t="shared" si="1"/>
        <v>0</v>
      </c>
      <c r="L153" s="130" t="s">
        <v>1</v>
      </c>
      <c r="M153" s="26"/>
      <c r="N153" s="134" t="s">
        <v>1</v>
      </c>
      <c r="O153" s="135" t="s">
        <v>39</v>
      </c>
      <c r="P153" s="136">
        <f t="shared" si="2"/>
        <v>0</v>
      </c>
      <c r="Q153" s="136">
        <f t="shared" si="3"/>
        <v>0</v>
      </c>
      <c r="R153" s="136">
        <f t="shared" si="4"/>
        <v>0</v>
      </c>
      <c r="S153" s="137">
        <v>0</v>
      </c>
      <c r="T153" s="137">
        <f t="shared" si="5"/>
        <v>0</v>
      </c>
      <c r="U153" s="137">
        <v>0</v>
      </c>
      <c r="V153" s="137">
        <f t="shared" si="6"/>
        <v>0</v>
      </c>
      <c r="W153" s="137">
        <v>0</v>
      </c>
      <c r="X153" s="137">
        <f t="shared" si="7"/>
        <v>0</v>
      </c>
      <c r="Y153" s="138" t="s">
        <v>1</v>
      </c>
      <c r="AR153" s="139" t="s">
        <v>149</v>
      </c>
      <c r="AT153" s="139" t="s">
        <v>147</v>
      </c>
      <c r="AU153" s="139" t="s">
        <v>86</v>
      </c>
      <c r="AY153" s="14" t="s">
        <v>145</v>
      </c>
      <c r="BE153" s="140">
        <f t="shared" si="8"/>
        <v>0</v>
      </c>
      <c r="BF153" s="140">
        <f t="shared" si="9"/>
        <v>0</v>
      </c>
      <c r="BG153" s="140">
        <f t="shared" si="10"/>
        <v>0</v>
      </c>
      <c r="BH153" s="140">
        <f t="shared" si="11"/>
        <v>0</v>
      </c>
      <c r="BI153" s="140">
        <f t="shared" si="12"/>
        <v>0</v>
      </c>
      <c r="BJ153" s="14" t="s">
        <v>84</v>
      </c>
      <c r="BK153" s="140">
        <f t="shared" si="13"/>
        <v>0</v>
      </c>
      <c r="BL153" s="14" t="s">
        <v>149</v>
      </c>
      <c r="BM153" s="139" t="s">
        <v>220</v>
      </c>
    </row>
    <row r="154" spans="2:65" s="1" customFormat="1" ht="12">
      <c r="B154" s="127"/>
      <c r="C154" s="128">
        <v>33</v>
      </c>
      <c r="D154" s="128" t="s">
        <v>147</v>
      </c>
      <c r="E154" s="129" t="s">
        <v>1655</v>
      </c>
      <c r="F154" s="130" t="s">
        <v>1656</v>
      </c>
      <c r="G154" s="131" t="s">
        <v>343</v>
      </c>
      <c r="H154" s="132">
        <v>4</v>
      </c>
      <c r="I154" s="133"/>
      <c r="J154" s="133"/>
      <c r="K154" s="133">
        <f aca="true" t="shared" si="14" ref="K154">ROUND(P154*H154,2)</f>
        <v>0</v>
      </c>
      <c r="L154" s="130" t="s">
        <v>1</v>
      </c>
      <c r="M154" s="26"/>
      <c r="N154" s="134" t="s">
        <v>1</v>
      </c>
      <c r="O154" s="135" t="s">
        <v>39</v>
      </c>
      <c r="P154" s="136">
        <f aca="true" t="shared" si="15" ref="P154">I154+J154</f>
        <v>0</v>
      </c>
      <c r="Q154" s="136">
        <f aca="true" t="shared" si="16" ref="Q154">ROUND(I154*H154,2)</f>
        <v>0</v>
      </c>
      <c r="R154" s="136">
        <f aca="true" t="shared" si="17" ref="R154">ROUND(J154*H154,2)</f>
        <v>0</v>
      </c>
      <c r="S154" s="137">
        <v>0</v>
      </c>
      <c r="T154" s="137">
        <f aca="true" t="shared" si="18" ref="T154">S154*H154</f>
        <v>0</v>
      </c>
      <c r="U154" s="137">
        <v>0</v>
      </c>
      <c r="V154" s="137">
        <f aca="true" t="shared" si="19" ref="V154">U154*H154</f>
        <v>0</v>
      </c>
      <c r="W154" s="137">
        <v>0</v>
      </c>
      <c r="X154" s="137">
        <f aca="true" t="shared" si="20" ref="X154">W154*H154</f>
        <v>0</v>
      </c>
      <c r="Y154" s="138" t="s">
        <v>1</v>
      </c>
      <c r="AR154" s="139" t="s">
        <v>149</v>
      </c>
      <c r="AT154" s="139" t="s">
        <v>147</v>
      </c>
      <c r="AU154" s="139" t="s">
        <v>86</v>
      </c>
      <c r="AY154" s="14" t="s">
        <v>145</v>
      </c>
      <c r="BE154" s="140">
        <f aca="true" t="shared" si="21" ref="BE154">IF(O154="základní",K154,0)</f>
        <v>0</v>
      </c>
      <c r="BF154" s="140">
        <f aca="true" t="shared" si="22" ref="BF154">IF(O154="snížená",K154,0)</f>
        <v>0</v>
      </c>
      <c r="BG154" s="140">
        <f aca="true" t="shared" si="23" ref="BG154">IF(O154="zákl. přenesená",K154,0)</f>
        <v>0</v>
      </c>
      <c r="BH154" s="140">
        <f aca="true" t="shared" si="24" ref="BH154">IF(O154="sníž. přenesená",K154,0)</f>
        <v>0</v>
      </c>
      <c r="BI154" s="140">
        <f aca="true" t="shared" si="25" ref="BI154">IF(O154="nulová",K154,0)</f>
        <v>0</v>
      </c>
      <c r="BJ154" s="14" t="s">
        <v>84</v>
      </c>
      <c r="BK154" s="140">
        <f aca="true" t="shared" si="26" ref="BK154">ROUND(P154*H154,2)</f>
        <v>0</v>
      </c>
      <c r="BL154" s="14" t="s">
        <v>149</v>
      </c>
      <c r="BM154" s="139" t="s">
        <v>220</v>
      </c>
    </row>
    <row r="155" spans="2:65" s="1" customFormat="1" ht="24">
      <c r="B155" s="127"/>
      <c r="C155" s="128">
        <v>34</v>
      </c>
      <c r="D155" s="128" t="s">
        <v>147</v>
      </c>
      <c r="E155" s="129" t="s">
        <v>1657</v>
      </c>
      <c r="F155" s="130" t="s">
        <v>1355</v>
      </c>
      <c r="G155" s="131" t="s">
        <v>343</v>
      </c>
      <c r="H155" s="132">
        <v>4</v>
      </c>
      <c r="I155" s="133"/>
      <c r="J155" s="133"/>
      <c r="K155" s="133">
        <f t="shared" si="1"/>
        <v>0</v>
      </c>
      <c r="L155" s="130" t="s">
        <v>1</v>
      </c>
      <c r="M155" s="26"/>
      <c r="N155" s="134" t="s">
        <v>1</v>
      </c>
      <c r="O155" s="135" t="s">
        <v>39</v>
      </c>
      <c r="P155" s="136">
        <f t="shared" si="2"/>
        <v>0</v>
      </c>
      <c r="Q155" s="136">
        <f t="shared" si="3"/>
        <v>0</v>
      </c>
      <c r="R155" s="136">
        <f t="shared" si="4"/>
        <v>0</v>
      </c>
      <c r="S155" s="137">
        <v>0</v>
      </c>
      <c r="T155" s="137">
        <f t="shared" si="5"/>
        <v>0</v>
      </c>
      <c r="U155" s="137">
        <v>0</v>
      </c>
      <c r="V155" s="137">
        <f t="shared" si="6"/>
        <v>0</v>
      </c>
      <c r="W155" s="137">
        <v>0</v>
      </c>
      <c r="X155" s="137">
        <f t="shared" si="7"/>
        <v>0</v>
      </c>
      <c r="Y155" s="138" t="s">
        <v>1</v>
      </c>
      <c r="AR155" s="139" t="s">
        <v>149</v>
      </c>
      <c r="AT155" s="139" t="s">
        <v>147</v>
      </c>
      <c r="AU155" s="139" t="s">
        <v>86</v>
      </c>
      <c r="AY155" s="14" t="s">
        <v>145</v>
      </c>
      <c r="BE155" s="140">
        <f t="shared" si="8"/>
        <v>0</v>
      </c>
      <c r="BF155" s="140">
        <f t="shared" si="9"/>
        <v>0</v>
      </c>
      <c r="BG155" s="140">
        <f t="shared" si="10"/>
        <v>0</v>
      </c>
      <c r="BH155" s="140">
        <f t="shared" si="11"/>
        <v>0</v>
      </c>
      <c r="BI155" s="140">
        <f t="shared" si="12"/>
        <v>0</v>
      </c>
      <c r="BJ155" s="14" t="s">
        <v>84</v>
      </c>
      <c r="BK155" s="140">
        <f t="shared" si="13"/>
        <v>0</v>
      </c>
      <c r="BL155" s="14" t="s">
        <v>149</v>
      </c>
      <c r="BM155" s="139" t="s">
        <v>220</v>
      </c>
    </row>
    <row r="156" spans="2:65" s="1" customFormat="1" ht="24">
      <c r="B156" s="127"/>
      <c r="C156" s="128">
        <v>35</v>
      </c>
      <c r="D156" s="128" t="s">
        <v>147</v>
      </c>
      <c r="E156" s="129" t="s">
        <v>1658</v>
      </c>
      <c r="F156" s="130" t="s">
        <v>1356</v>
      </c>
      <c r="G156" s="131" t="s">
        <v>343</v>
      </c>
      <c r="H156" s="132">
        <v>2</v>
      </c>
      <c r="I156" s="133"/>
      <c r="J156" s="133"/>
      <c r="K156" s="133">
        <f aca="true" t="shared" si="27" ref="K156">ROUND(P156*H156,2)</f>
        <v>0</v>
      </c>
      <c r="L156" s="130" t="s">
        <v>1</v>
      </c>
      <c r="M156" s="26"/>
      <c r="N156" s="134" t="s">
        <v>1</v>
      </c>
      <c r="O156" s="135" t="s">
        <v>39</v>
      </c>
      <c r="P156" s="136">
        <f aca="true" t="shared" si="28" ref="P156">I156+J156</f>
        <v>0</v>
      </c>
      <c r="Q156" s="136">
        <f aca="true" t="shared" si="29" ref="Q156">ROUND(I156*H156,2)</f>
        <v>0</v>
      </c>
      <c r="R156" s="136">
        <f aca="true" t="shared" si="30" ref="R156">ROUND(J156*H156,2)</f>
        <v>0</v>
      </c>
      <c r="S156" s="137">
        <v>0</v>
      </c>
      <c r="T156" s="137">
        <f aca="true" t="shared" si="31" ref="T156">S156*H156</f>
        <v>0</v>
      </c>
      <c r="U156" s="137">
        <v>0</v>
      </c>
      <c r="V156" s="137">
        <f aca="true" t="shared" si="32" ref="V156">U156*H156</f>
        <v>0</v>
      </c>
      <c r="W156" s="137">
        <v>0</v>
      </c>
      <c r="X156" s="137">
        <f aca="true" t="shared" si="33" ref="X156">W156*H156</f>
        <v>0</v>
      </c>
      <c r="Y156" s="138" t="s">
        <v>1</v>
      </c>
      <c r="AR156" s="139" t="s">
        <v>149</v>
      </c>
      <c r="AT156" s="139" t="s">
        <v>147</v>
      </c>
      <c r="AU156" s="139" t="s">
        <v>86</v>
      </c>
      <c r="AY156" s="14" t="s">
        <v>145</v>
      </c>
      <c r="BE156" s="140">
        <f aca="true" t="shared" si="34" ref="BE156">IF(O156="základní",K156,0)</f>
        <v>0</v>
      </c>
      <c r="BF156" s="140">
        <f aca="true" t="shared" si="35" ref="BF156">IF(O156="snížená",K156,0)</f>
        <v>0</v>
      </c>
      <c r="BG156" s="140">
        <f aca="true" t="shared" si="36" ref="BG156">IF(O156="zákl. přenesená",K156,0)</f>
        <v>0</v>
      </c>
      <c r="BH156" s="140">
        <f aca="true" t="shared" si="37" ref="BH156">IF(O156="sníž. přenesená",K156,0)</f>
        <v>0</v>
      </c>
      <c r="BI156" s="140">
        <f aca="true" t="shared" si="38" ref="BI156">IF(O156="nulová",K156,0)</f>
        <v>0</v>
      </c>
      <c r="BJ156" s="14" t="s">
        <v>84</v>
      </c>
      <c r="BK156" s="140">
        <f aca="true" t="shared" si="39" ref="BK156">ROUND(P156*H156,2)</f>
        <v>0</v>
      </c>
      <c r="BL156" s="14" t="s">
        <v>149</v>
      </c>
      <c r="BM156" s="139" t="s">
        <v>220</v>
      </c>
    </row>
    <row r="157" spans="2:65" s="1" customFormat="1" ht="24">
      <c r="B157" s="127"/>
      <c r="C157" s="128">
        <v>36</v>
      </c>
      <c r="D157" s="128" t="s">
        <v>147</v>
      </c>
      <c r="E157" s="129" t="s">
        <v>1659</v>
      </c>
      <c r="F157" s="130" t="s">
        <v>1660</v>
      </c>
      <c r="G157" s="131" t="s">
        <v>458</v>
      </c>
      <c r="H157" s="132">
        <v>150</v>
      </c>
      <c r="I157" s="133"/>
      <c r="J157" s="133"/>
      <c r="K157" s="133">
        <f aca="true" t="shared" si="40" ref="K157:K158">ROUND(P157*H157,2)</f>
        <v>0</v>
      </c>
      <c r="L157" s="130" t="s">
        <v>1</v>
      </c>
      <c r="M157" s="26"/>
      <c r="N157" s="134" t="s">
        <v>1</v>
      </c>
      <c r="O157" s="135" t="s">
        <v>39</v>
      </c>
      <c r="P157" s="136">
        <f aca="true" t="shared" si="41" ref="P157:P158">I157+J157</f>
        <v>0</v>
      </c>
      <c r="Q157" s="136">
        <f aca="true" t="shared" si="42" ref="Q157:Q158">ROUND(I157*H157,2)</f>
        <v>0</v>
      </c>
      <c r="R157" s="136">
        <f aca="true" t="shared" si="43" ref="R157:R158">ROUND(J157*H157,2)</f>
        <v>0</v>
      </c>
      <c r="S157" s="137">
        <v>0</v>
      </c>
      <c r="T157" s="137">
        <f aca="true" t="shared" si="44" ref="T157:T158">S157*H157</f>
        <v>0</v>
      </c>
      <c r="U157" s="137">
        <v>0</v>
      </c>
      <c r="V157" s="137">
        <f aca="true" t="shared" si="45" ref="V157:V158">U157*H157</f>
        <v>0</v>
      </c>
      <c r="W157" s="137">
        <v>0</v>
      </c>
      <c r="X157" s="137">
        <f aca="true" t="shared" si="46" ref="X157:X158">W157*H157</f>
        <v>0</v>
      </c>
      <c r="Y157" s="138" t="s">
        <v>1</v>
      </c>
      <c r="AR157" s="139" t="s">
        <v>149</v>
      </c>
      <c r="AT157" s="139" t="s">
        <v>147</v>
      </c>
      <c r="AU157" s="139" t="s">
        <v>86</v>
      </c>
      <c r="AY157" s="14" t="s">
        <v>145</v>
      </c>
      <c r="BE157" s="140">
        <f aca="true" t="shared" si="47" ref="BE157:BE158">IF(O157="základní",K157,0)</f>
        <v>0</v>
      </c>
      <c r="BF157" s="140">
        <f aca="true" t="shared" si="48" ref="BF157:BF158">IF(O157="snížená",K157,0)</f>
        <v>0</v>
      </c>
      <c r="BG157" s="140">
        <f aca="true" t="shared" si="49" ref="BG157:BG158">IF(O157="zákl. přenesená",K157,0)</f>
        <v>0</v>
      </c>
      <c r="BH157" s="140">
        <f aca="true" t="shared" si="50" ref="BH157:BH158">IF(O157="sníž. přenesená",K157,0)</f>
        <v>0</v>
      </c>
      <c r="BI157" s="140">
        <f aca="true" t="shared" si="51" ref="BI157:BI158">IF(O157="nulová",K157,0)</f>
        <v>0</v>
      </c>
      <c r="BJ157" s="14" t="s">
        <v>84</v>
      </c>
      <c r="BK157" s="140">
        <f aca="true" t="shared" si="52" ref="BK157:BK158">ROUND(P157*H157,2)</f>
        <v>0</v>
      </c>
      <c r="BL157" s="14" t="s">
        <v>149</v>
      </c>
      <c r="BM157" s="139" t="s">
        <v>220</v>
      </c>
    </row>
    <row r="158" spans="2:65" s="1" customFormat="1" ht="12">
      <c r="B158" s="127"/>
      <c r="C158" s="128">
        <v>37</v>
      </c>
      <c r="D158" s="128" t="s">
        <v>147</v>
      </c>
      <c r="E158" s="129" t="s">
        <v>1661</v>
      </c>
      <c r="F158" s="130" t="s">
        <v>1309</v>
      </c>
      <c r="G158" s="131" t="s">
        <v>458</v>
      </c>
      <c r="H158" s="132">
        <v>5</v>
      </c>
      <c r="I158" s="133"/>
      <c r="J158" s="133"/>
      <c r="K158" s="133">
        <f t="shared" si="40"/>
        <v>0</v>
      </c>
      <c r="L158" s="130" t="s">
        <v>1</v>
      </c>
      <c r="M158" s="26"/>
      <c r="N158" s="134" t="s">
        <v>1</v>
      </c>
      <c r="O158" s="135" t="s">
        <v>39</v>
      </c>
      <c r="P158" s="136">
        <f t="shared" si="41"/>
        <v>0</v>
      </c>
      <c r="Q158" s="136">
        <f t="shared" si="42"/>
        <v>0</v>
      </c>
      <c r="R158" s="136">
        <f t="shared" si="43"/>
        <v>0</v>
      </c>
      <c r="S158" s="137">
        <v>0</v>
      </c>
      <c r="T158" s="137">
        <f t="shared" si="44"/>
        <v>0</v>
      </c>
      <c r="U158" s="137">
        <v>0</v>
      </c>
      <c r="V158" s="137">
        <f t="shared" si="45"/>
        <v>0</v>
      </c>
      <c r="W158" s="137">
        <v>0</v>
      </c>
      <c r="X158" s="137">
        <f t="shared" si="46"/>
        <v>0</v>
      </c>
      <c r="Y158" s="138" t="s">
        <v>1</v>
      </c>
      <c r="AR158" s="139" t="s">
        <v>149</v>
      </c>
      <c r="AT158" s="139" t="s">
        <v>147</v>
      </c>
      <c r="AU158" s="139" t="s">
        <v>86</v>
      </c>
      <c r="AY158" s="14" t="s">
        <v>145</v>
      </c>
      <c r="BE158" s="140">
        <f t="shared" si="47"/>
        <v>0</v>
      </c>
      <c r="BF158" s="140">
        <f t="shared" si="48"/>
        <v>0</v>
      </c>
      <c r="BG158" s="140">
        <f t="shared" si="49"/>
        <v>0</v>
      </c>
      <c r="BH158" s="140">
        <f t="shared" si="50"/>
        <v>0</v>
      </c>
      <c r="BI158" s="140">
        <f t="shared" si="51"/>
        <v>0</v>
      </c>
      <c r="BJ158" s="14" t="s">
        <v>84</v>
      </c>
      <c r="BK158" s="140">
        <f t="shared" si="52"/>
        <v>0</v>
      </c>
      <c r="BL158" s="14" t="s">
        <v>149</v>
      </c>
      <c r="BM158" s="139" t="s">
        <v>220</v>
      </c>
    </row>
    <row r="159" spans="2:65" s="1" customFormat="1" ht="24">
      <c r="B159" s="127"/>
      <c r="C159" s="128">
        <v>38</v>
      </c>
      <c r="D159" s="128" t="s">
        <v>147</v>
      </c>
      <c r="E159" s="129" t="s">
        <v>1662</v>
      </c>
      <c r="F159" s="130" t="s">
        <v>1310</v>
      </c>
      <c r="G159" s="131" t="s">
        <v>1311</v>
      </c>
      <c r="H159" s="132">
        <v>245</v>
      </c>
      <c r="I159" s="133"/>
      <c r="J159" s="133"/>
      <c r="K159" s="133">
        <f aca="true" t="shared" si="53" ref="K159:K164">ROUND(P159*H159,2)</f>
        <v>0</v>
      </c>
      <c r="L159" s="130" t="s">
        <v>1</v>
      </c>
      <c r="M159" s="26"/>
      <c r="N159" s="134" t="s">
        <v>1</v>
      </c>
      <c r="O159" s="135" t="s">
        <v>39</v>
      </c>
      <c r="P159" s="136">
        <f aca="true" t="shared" si="54" ref="P159:P164">I159+J159</f>
        <v>0</v>
      </c>
      <c r="Q159" s="136">
        <f aca="true" t="shared" si="55" ref="Q159:Q164">ROUND(I159*H159,2)</f>
        <v>0</v>
      </c>
      <c r="R159" s="136">
        <f aca="true" t="shared" si="56" ref="R159:R164">ROUND(J159*H159,2)</f>
        <v>0</v>
      </c>
      <c r="S159" s="137">
        <v>0</v>
      </c>
      <c r="T159" s="137">
        <f aca="true" t="shared" si="57" ref="T159:T164">S159*H159</f>
        <v>0</v>
      </c>
      <c r="U159" s="137">
        <v>0</v>
      </c>
      <c r="V159" s="137">
        <f aca="true" t="shared" si="58" ref="V159:V164">U159*H159</f>
        <v>0</v>
      </c>
      <c r="W159" s="137">
        <v>0</v>
      </c>
      <c r="X159" s="137">
        <f aca="true" t="shared" si="59" ref="X159:X164">W159*H159</f>
        <v>0</v>
      </c>
      <c r="Y159" s="138" t="s">
        <v>1</v>
      </c>
      <c r="AR159" s="139" t="s">
        <v>149</v>
      </c>
      <c r="AT159" s="139" t="s">
        <v>147</v>
      </c>
      <c r="AU159" s="139" t="s">
        <v>86</v>
      </c>
      <c r="AY159" s="14" t="s">
        <v>145</v>
      </c>
      <c r="BE159" s="140">
        <f aca="true" t="shared" si="60" ref="BE159:BE164">IF(O159="základní",K159,0)</f>
        <v>0</v>
      </c>
      <c r="BF159" s="140">
        <f aca="true" t="shared" si="61" ref="BF159:BF164">IF(O159="snížená",K159,0)</f>
        <v>0</v>
      </c>
      <c r="BG159" s="140">
        <f aca="true" t="shared" si="62" ref="BG159:BG164">IF(O159="zákl. přenesená",K159,0)</f>
        <v>0</v>
      </c>
      <c r="BH159" s="140">
        <f aca="true" t="shared" si="63" ref="BH159:BH164">IF(O159="sníž. přenesená",K159,0)</f>
        <v>0</v>
      </c>
      <c r="BI159" s="140">
        <f aca="true" t="shared" si="64" ref="BI159:BI164">IF(O159="nulová",K159,0)</f>
        <v>0</v>
      </c>
      <c r="BJ159" s="14" t="s">
        <v>84</v>
      </c>
      <c r="BK159" s="140">
        <f aca="true" t="shared" si="65" ref="BK159:BK164">ROUND(P159*H159,2)</f>
        <v>0</v>
      </c>
      <c r="BL159" s="14" t="s">
        <v>149</v>
      </c>
      <c r="BM159" s="139" t="s">
        <v>220</v>
      </c>
    </row>
    <row r="160" spans="2:65" s="1" customFormat="1" ht="36">
      <c r="B160" s="127"/>
      <c r="C160" s="128">
        <v>39</v>
      </c>
      <c r="D160" s="128" t="s">
        <v>147</v>
      </c>
      <c r="E160" s="129" t="s">
        <v>1663</v>
      </c>
      <c r="F160" s="130" t="s">
        <v>1313</v>
      </c>
      <c r="G160" s="131" t="s">
        <v>1311</v>
      </c>
      <c r="H160" s="132">
        <v>165</v>
      </c>
      <c r="I160" s="133"/>
      <c r="J160" s="133"/>
      <c r="K160" s="133">
        <f t="shared" si="53"/>
        <v>0</v>
      </c>
      <c r="L160" s="130" t="s">
        <v>1</v>
      </c>
      <c r="M160" s="26"/>
      <c r="N160" s="134" t="s">
        <v>1</v>
      </c>
      <c r="O160" s="135" t="s">
        <v>39</v>
      </c>
      <c r="P160" s="136">
        <f t="shared" si="54"/>
        <v>0</v>
      </c>
      <c r="Q160" s="136">
        <f t="shared" si="55"/>
        <v>0</v>
      </c>
      <c r="R160" s="136">
        <f t="shared" si="56"/>
        <v>0</v>
      </c>
      <c r="S160" s="137">
        <v>0</v>
      </c>
      <c r="T160" s="137">
        <f t="shared" si="57"/>
        <v>0</v>
      </c>
      <c r="U160" s="137">
        <v>0</v>
      </c>
      <c r="V160" s="137">
        <f t="shared" si="58"/>
        <v>0</v>
      </c>
      <c r="W160" s="137">
        <v>0</v>
      </c>
      <c r="X160" s="137">
        <f t="shared" si="59"/>
        <v>0</v>
      </c>
      <c r="Y160" s="138" t="s">
        <v>1</v>
      </c>
      <c r="AR160" s="139" t="s">
        <v>149</v>
      </c>
      <c r="AT160" s="139" t="s">
        <v>147</v>
      </c>
      <c r="AU160" s="139" t="s">
        <v>86</v>
      </c>
      <c r="AY160" s="14" t="s">
        <v>145</v>
      </c>
      <c r="BE160" s="140">
        <f t="shared" si="60"/>
        <v>0</v>
      </c>
      <c r="BF160" s="140">
        <f t="shared" si="61"/>
        <v>0</v>
      </c>
      <c r="BG160" s="140">
        <f t="shared" si="62"/>
        <v>0</v>
      </c>
      <c r="BH160" s="140">
        <f t="shared" si="63"/>
        <v>0</v>
      </c>
      <c r="BI160" s="140">
        <f t="shared" si="64"/>
        <v>0</v>
      </c>
      <c r="BJ160" s="14" t="s">
        <v>84</v>
      </c>
      <c r="BK160" s="140">
        <f t="shared" si="65"/>
        <v>0</v>
      </c>
      <c r="BL160" s="14" t="s">
        <v>149</v>
      </c>
      <c r="BM160" s="139" t="s">
        <v>220</v>
      </c>
    </row>
    <row r="161" spans="2:65" s="1" customFormat="1" ht="36">
      <c r="B161" s="127"/>
      <c r="C161" s="128">
        <v>40</v>
      </c>
      <c r="D161" s="128" t="s">
        <v>147</v>
      </c>
      <c r="E161" s="129" t="s">
        <v>1664</v>
      </c>
      <c r="F161" s="130" t="s">
        <v>1665</v>
      </c>
      <c r="G161" s="131" t="s">
        <v>1311</v>
      </c>
      <c r="H161" s="132">
        <v>80</v>
      </c>
      <c r="I161" s="133"/>
      <c r="J161" s="133"/>
      <c r="K161" s="133">
        <f t="shared" si="53"/>
        <v>0</v>
      </c>
      <c r="L161" s="130" t="s">
        <v>1</v>
      </c>
      <c r="M161" s="26"/>
      <c r="N161" s="134" t="s">
        <v>1</v>
      </c>
      <c r="O161" s="135" t="s">
        <v>39</v>
      </c>
      <c r="P161" s="136">
        <f t="shared" si="54"/>
        <v>0</v>
      </c>
      <c r="Q161" s="136">
        <f t="shared" si="55"/>
        <v>0</v>
      </c>
      <c r="R161" s="136">
        <f t="shared" si="56"/>
        <v>0</v>
      </c>
      <c r="S161" s="137">
        <v>0</v>
      </c>
      <c r="T161" s="137">
        <f t="shared" si="57"/>
        <v>0</v>
      </c>
      <c r="U161" s="137">
        <v>0</v>
      </c>
      <c r="V161" s="137">
        <f t="shared" si="58"/>
        <v>0</v>
      </c>
      <c r="W161" s="137">
        <v>0</v>
      </c>
      <c r="X161" s="137">
        <f t="shared" si="59"/>
        <v>0</v>
      </c>
      <c r="Y161" s="138" t="s">
        <v>1</v>
      </c>
      <c r="AR161" s="139" t="s">
        <v>149</v>
      </c>
      <c r="AT161" s="139" t="s">
        <v>147</v>
      </c>
      <c r="AU161" s="139" t="s">
        <v>86</v>
      </c>
      <c r="AY161" s="14" t="s">
        <v>145</v>
      </c>
      <c r="BE161" s="140">
        <f t="shared" si="60"/>
        <v>0</v>
      </c>
      <c r="BF161" s="140">
        <f t="shared" si="61"/>
        <v>0</v>
      </c>
      <c r="BG161" s="140">
        <f t="shared" si="62"/>
        <v>0</v>
      </c>
      <c r="BH161" s="140">
        <f t="shared" si="63"/>
        <v>0</v>
      </c>
      <c r="BI161" s="140">
        <f t="shared" si="64"/>
        <v>0</v>
      </c>
      <c r="BJ161" s="14" t="s">
        <v>84</v>
      </c>
      <c r="BK161" s="140">
        <f t="shared" si="65"/>
        <v>0</v>
      </c>
      <c r="BL161" s="14" t="s">
        <v>149</v>
      </c>
      <c r="BM161" s="139" t="s">
        <v>220</v>
      </c>
    </row>
    <row r="162" spans="2:65" s="1" customFormat="1" ht="12">
      <c r="B162" s="127"/>
      <c r="C162" s="128">
        <v>41</v>
      </c>
      <c r="D162" s="128" t="s">
        <v>147</v>
      </c>
      <c r="E162" s="129" t="s">
        <v>1666</v>
      </c>
      <c r="F162" s="130" t="s">
        <v>1316</v>
      </c>
      <c r="G162" s="131" t="s">
        <v>1002</v>
      </c>
      <c r="H162" s="132">
        <v>1</v>
      </c>
      <c r="I162" s="133"/>
      <c r="J162" s="133"/>
      <c r="K162" s="133">
        <f t="shared" si="53"/>
        <v>0</v>
      </c>
      <c r="L162" s="130" t="s">
        <v>1</v>
      </c>
      <c r="M162" s="26"/>
      <c r="N162" s="134" t="s">
        <v>1</v>
      </c>
      <c r="O162" s="135" t="s">
        <v>39</v>
      </c>
      <c r="P162" s="136">
        <f t="shared" si="54"/>
        <v>0</v>
      </c>
      <c r="Q162" s="136">
        <f t="shared" si="55"/>
        <v>0</v>
      </c>
      <c r="R162" s="136">
        <f t="shared" si="56"/>
        <v>0</v>
      </c>
      <c r="S162" s="137">
        <v>0</v>
      </c>
      <c r="T162" s="137">
        <f t="shared" si="57"/>
        <v>0</v>
      </c>
      <c r="U162" s="137">
        <v>0</v>
      </c>
      <c r="V162" s="137">
        <f t="shared" si="58"/>
        <v>0</v>
      </c>
      <c r="W162" s="137">
        <v>0</v>
      </c>
      <c r="X162" s="137">
        <f t="shared" si="59"/>
        <v>0</v>
      </c>
      <c r="Y162" s="138" t="s">
        <v>1</v>
      </c>
      <c r="AR162" s="139" t="s">
        <v>149</v>
      </c>
      <c r="AT162" s="139" t="s">
        <v>147</v>
      </c>
      <c r="AU162" s="139" t="s">
        <v>86</v>
      </c>
      <c r="AY162" s="14" t="s">
        <v>145</v>
      </c>
      <c r="BE162" s="140">
        <f t="shared" si="60"/>
        <v>0</v>
      </c>
      <c r="BF162" s="140">
        <f t="shared" si="61"/>
        <v>0</v>
      </c>
      <c r="BG162" s="140">
        <f t="shared" si="62"/>
        <v>0</v>
      </c>
      <c r="BH162" s="140">
        <f t="shared" si="63"/>
        <v>0</v>
      </c>
      <c r="BI162" s="140">
        <f t="shared" si="64"/>
        <v>0</v>
      </c>
      <c r="BJ162" s="14" t="s">
        <v>84</v>
      </c>
      <c r="BK162" s="140">
        <f t="shared" si="65"/>
        <v>0</v>
      </c>
      <c r="BL162" s="14" t="s">
        <v>149</v>
      </c>
      <c r="BM162" s="139" t="s">
        <v>220</v>
      </c>
    </row>
    <row r="163" spans="2:65" s="1" customFormat="1" ht="12">
      <c r="B163" s="127"/>
      <c r="C163" s="128">
        <v>42</v>
      </c>
      <c r="D163" s="128" t="s">
        <v>147</v>
      </c>
      <c r="E163" s="129" t="s">
        <v>1670</v>
      </c>
      <c r="F163" s="130" t="s">
        <v>1318</v>
      </c>
      <c r="G163" s="131" t="s">
        <v>1002</v>
      </c>
      <c r="H163" s="132">
        <v>1</v>
      </c>
      <c r="I163" s="133"/>
      <c r="J163" s="133"/>
      <c r="K163" s="133">
        <f t="shared" si="53"/>
        <v>0</v>
      </c>
      <c r="L163" s="130" t="s">
        <v>1</v>
      </c>
      <c r="M163" s="26"/>
      <c r="N163" s="134" t="s">
        <v>1</v>
      </c>
      <c r="O163" s="135" t="s">
        <v>39</v>
      </c>
      <c r="P163" s="136">
        <f t="shared" si="54"/>
        <v>0</v>
      </c>
      <c r="Q163" s="136">
        <f t="shared" si="55"/>
        <v>0</v>
      </c>
      <c r="R163" s="136">
        <f t="shared" si="56"/>
        <v>0</v>
      </c>
      <c r="S163" s="137">
        <v>0</v>
      </c>
      <c r="T163" s="137">
        <f t="shared" si="57"/>
        <v>0</v>
      </c>
      <c r="U163" s="137">
        <v>0</v>
      </c>
      <c r="V163" s="137">
        <f t="shared" si="58"/>
        <v>0</v>
      </c>
      <c r="W163" s="137">
        <v>0</v>
      </c>
      <c r="X163" s="137">
        <f t="shared" si="59"/>
        <v>0</v>
      </c>
      <c r="Y163" s="138" t="s">
        <v>1</v>
      </c>
      <c r="AR163" s="139" t="s">
        <v>149</v>
      </c>
      <c r="AT163" s="139" t="s">
        <v>147</v>
      </c>
      <c r="AU163" s="139" t="s">
        <v>86</v>
      </c>
      <c r="AY163" s="14" t="s">
        <v>145</v>
      </c>
      <c r="BE163" s="140">
        <f t="shared" si="60"/>
        <v>0</v>
      </c>
      <c r="BF163" s="140">
        <f t="shared" si="61"/>
        <v>0</v>
      </c>
      <c r="BG163" s="140">
        <f t="shared" si="62"/>
        <v>0</v>
      </c>
      <c r="BH163" s="140">
        <f t="shared" si="63"/>
        <v>0</v>
      </c>
      <c r="BI163" s="140">
        <f t="shared" si="64"/>
        <v>0</v>
      </c>
      <c r="BJ163" s="14" t="s">
        <v>84</v>
      </c>
      <c r="BK163" s="140">
        <f t="shared" si="65"/>
        <v>0</v>
      </c>
      <c r="BL163" s="14" t="s">
        <v>149</v>
      </c>
      <c r="BM163" s="139" t="s">
        <v>220</v>
      </c>
    </row>
    <row r="164" spans="2:65" s="1" customFormat="1" ht="12">
      <c r="B164" s="127"/>
      <c r="C164" s="128">
        <v>43</v>
      </c>
      <c r="D164" s="128" t="s">
        <v>147</v>
      </c>
      <c r="E164" s="129" t="s">
        <v>1671</v>
      </c>
      <c r="F164" s="130" t="s">
        <v>1668</v>
      </c>
      <c r="G164" s="131" t="s">
        <v>1002</v>
      </c>
      <c r="H164" s="132">
        <v>1</v>
      </c>
      <c r="I164" s="133"/>
      <c r="J164" s="133"/>
      <c r="K164" s="133">
        <f t="shared" si="53"/>
        <v>0</v>
      </c>
      <c r="L164" s="130" t="s">
        <v>1</v>
      </c>
      <c r="M164" s="26"/>
      <c r="N164" s="134" t="s">
        <v>1</v>
      </c>
      <c r="O164" s="135" t="s">
        <v>39</v>
      </c>
      <c r="P164" s="136">
        <f t="shared" si="54"/>
        <v>0</v>
      </c>
      <c r="Q164" s="136">
        <f t="shared" si="55"/>
        <v>0</v>
      </c>
      <c r="R164" s="136">
        <f t="shared" si="56"/>
        <v>0</v>
      </c>
      <c r="S164" s="137">
        <v>0</v>
      </c>
      <c r="T164" s="137">
        <f t="shared" si="57"/>
        <v>0</v>
      </c>
      <c r="U164" s="137">
        <v>0</v>
      </c>
      <c r="V164" s="137">
        <f t="shared" si="58"/>
        <v>0</v>
      </c>
      <c r="W164" s="137">
        <v>0</v>
      </c>
      <c r="X164" s="137">
        <f t="shared" si="59"/>
        <v>0</v>
      </c>
      <c r="Y164" s="138" t="s">
        <v>1</v>
      </c>
      <c r="AR164" s="139" t="s">
        <v>149</v>
      </c>
      <c r="AT164" s="139" t="s">
        <v>147</v>
      </c>
      <c r="AU164" s="139" t="s">
        <v>86</v>
      </c>
      <c r="AY164" s="14" t="s">
        <v>145</v>
      </c>
      <c r="BE164" s="140">
        <f t="shared" si="60"/>
        <v>0</v>
      </c>
      <c r="BF164" s="140">
        <f t="shared" si="61"/>
        <v>0</v>
      </c>
      <c r="BG164" s="140">
        <f t="shared" si="62"/>
        <v>0</v>
      </c>
      <c r="BH164" s="140">
        <f t="shared" si="63"/>
        <v>0</v>
      </c>
      <c r="BI164" s="140">
        <f t="shared" si="64"/>
        <v>0</v>
      </c>
      <c r="BJ164" s="14" t="s">
        <v>84</v>
      </c>
      <c r="BK164" s="140">
        <f t="shared" si="65"/>
        <v>0</v>
      </c>
      <c r="BL164" s="14" t="s">
        <v>149</v>
      </c>
      <c r="BM164" s="139" t="s">
        <v>220</v>
      </c>
    </row>
    <row r="165" spans="2:65" s="1" customFormat="1" ht="12">
      <c r="B165" s="127"/>
      <c r="C165" s="128">
        <v>44</v>
      </c>
      <c r="D165" s="128" t="s">
        <v>147</v>
      </c>
      <c r="E165" s="129" t="s">
        <v>1667</v>
      </c>
      <c r="F165" s="130" t="s">
        <v>1669</v>
      </c>
      <c r="G165" s="131" t="s">
        <v>1002</v>
      </c>
      <c r="H165" s="132">
        <v>1</v>
      </c>
      <c r="I165" s="133"/>
      <c r="J165" s="133"/>
      <c r="K165" s="133">
        <f aca="true" t="shared" si="66" ref="K165:K166">ROUND(P165*H165,2)</f>
        <v>0</v>
      </c>
      <c r="L165" s="130" t="s">
        <v>1</v>
      </c>
      <c r="M165" s="26"/>
      <c r="N165" s="134" t="s">
        <v>1</v>
      </c>
      <c r="O165" s="135" t="s">
        <v>39</v>
      </c>
      <c r="P165" s="136">
        <f aca="true" t="shared" si="67" ref="P165:P166">I165+J165</f>
        <v>0</v>
      </c>
      <c r="Q165" s="136">
        <f aca="true" t="shared" si="68" ref="Q165:Q166">ROUND(I165*H165,2)</f>
        <v>0</v>
      </c>
      <c r="R165" s="136">
        <f aca="true" t="shared" si="69" ref="R165:R166">ROUND(J165*H165,2)</f>
        <v>0</v>
      </c>
      <c r="S165" s="137">
        <v>0</v>
      </c>
      <c r="T165" s="137">
        <f aca="true" t="shared" si="70" ref="T165:T166">S165*H165</f>
        <v>0</v>
      </c>
      <c r="U165" s="137">
        <v>0</v>
      </c>
      <c r="V165" s="137">
        <f aca="true" t="shared" si="71" ref="V165:V166">U165*H165</f>
        <v>0</v>
      </c>
      <c r="W165" s="137">
        <v>0</v>
      </c>
      <c r="X165" s="137">
        <f aca="true" t="shared" si="72" ref="X165:X166">W165*H165</f>
        <v>0</v>
      </c>
      <c r="Y165" s="138" t="s">
        <v>1</v>
      </c>
      <c r="AR165" s="139" t="s">
        <v>149</v>
      </c>
      <c r="AT165" s="139" t="s">
        <v>147</v>
      </c>
      <c r="AU165" s="139" t="s">
        <v>86</v>
      </c>
      <c r="AY165" s="14" t="s">
        <v>145</v>
      </c>
      <c r="BE165" s="140">
        <f aca="true" t="shared" si="73" ref="BE165:BE166">IF(O165="základní",K165,0)</f>
        <v>0</v>
      </c>
      <c r="BF165" s="140">
        <f aca="true" t="shared" si="74" ref="BF165:BF166">IF(O165="snížená",K165,0)</f>
        <v>0</v>
      </c>
      <c r="BG165" s="140">
        <f aca="true" t="shared" si="75" ref="BG165:BG166">IF(O165="zákl. přenesená",K165,0)</f>
        <v>0</v>
      </c>
      <c r="BH165" s="140">
        <f aca="true" t="shared" si="76" ref="BH165:BH166">IF(O165="sníž. přenesená",K165,0)</f>
        <v>0</v>
      </c>
      <c r="BI165" s="140">
        <f aca="true" t="shared" si="77" ref="BI165:BI166">IF(O165="nulová",K165,0)</f>
        <v>0</v>
      </c>
      <c r="BJ165" s="14" t="s">
        <v>84</v>
      </c>
      <c r="BK165" s="140">
        <f aca="true" t="shared" si="78" ref="BK165:BK166">ROUND(P165*H165,2)</f>
        <v>0</v>
      </c>
      <c r="BL165" s="14" t="s">
        <v>149</v>
      </c>
      <c r="BM165" s="139" t="s">
        <v>220</v>
      </c>
    </row>
    <row r="166" spans="2:65" s="1" customFormat="1" ht="12">
      <c r="B166" s="127"/>
      <c r="C166" s="128">
        <v>45</v>
      </c>
      <c r="D166" s="128" t="s">
        <v>147</v>
      </c>
      <c r="E166" s="129" t="s">
        <v>1672</v>
      </c>
      <c r="F166" s="130" t="s">
        <v>1317</v>
      </c>
      <c r="G166" s="131" t="s">
        <v>1002</v>
      </c>
      <c r="H166" s="132">
        <v>1</v>
      </c>
      <c r="I166" s="133"/>
      <c r="J166" s="133"/>
      <c r="K166" s="133">
        <f t="shared" si="66"/>
        <v>0</v>
      </c>
      <c r="L166" s="130" t="s">
        <v>1</v>
      </c>
      <c r="M166" s="26"/>
      <c r="N166" s="134" t="s">
        <v>1</v>
      </c>
      <c r="O166" s="135" t="s">
        <v>39</v>
      </c>
      <c r="P166" s="136">
        <f t="shared" si="67"/>
        <v>0</v>
      </c>
      <c r="Q166" s="136">
        <f t="shared" si="68"/>
        <v>0</v>
      </c>
      <c r="R166" s="136">
        <f t="shared" si="69"/>
        <v>0</v>
      </c>
      <c r="S166" s="137">
        <v>0</v>
      </c>
      <c r="T166" s="137">
        <f t="shared" si="70"/>
        <v>0</v>
      </c>
      <c r="U166" s="137">
        <v>0</v>
      </c>
      <c r="V166" s="137">
        <f t="shared" si="71"/>
        <v>0</v>
      </c>
      <c r="W166" s="137">
        <v>0</v>
      </c>
      <c r="X166" s="137">
        <f t="shared" si="72"/>
        <v>0</v>
      </c>
      <c r="Y166" s="138" t="s">
        <v>1</v>
      </c>
      <c r="AR166" s="139" t="s">
        <v>149</v>
      </c>
      <c r="AT166" s="139" t="s">
        <v>147</v>
      </c>
      <c r="AU166" s="139" t="s">
        <v>86</v>
      </c>
      <c r="AY166" s="14" t="s">
        <v>145</v>
      </c>
      <c r="BE166" s="140">
        <f t="shared" si="73"/>
        <v>0</v>
      </c>
      <c r="BF166" s="140">
        <f t="shared" si="74"/>
        <v>0</v>
      </c>
      <c r="BG166" s="140">
        <f t="shared" si="75"/>
        <v>0</v>
      </c>
      <c r="BH166" s="140">
        <f t="shared" si="76"/>
        <v>0</v>
      </c>
      <c r="BI166" s="140">
        <f t="shared" si="77"/>
        <v>0</v>
      </c>
      <c r="BJ166" s="14" t="s">
        <v>84</v>
      </c>
      <c r="BK166" s="140">
        <f t="shared" si="78"/>
        <v>0</v>
      </c>
      <c r="BL166" s="14" t="s">
        <v>149</v>
      </c>
      <c r="BM166" s="139" t="s">
        <v>220</v>
      </c>
    </row>
    <row r="167" spans="2:51" s="12" customFormat="1" ht="101.25">
      <c r="B167" s="141"/>
      <c r="D167" s="142" t="s">
        <v>151</v>
      </c>
      <c r="E167" s="143" t="s">
        <v>1</v>
      </c>
      <c r="F167" s="144" t="s">
        <v>1261</v>
      </c>
      <c r="H167" s="143" t="s">
        <v>1</v>
      </c>
      <c r="M167" s="141"/>
      <c r="N167" s="145"/>
      <c r="Y167" s="146"/>
      <c r="AT167" s="143" t="s">
        <v>151</v>
      </c>
      <c r="AU167" s="143" t="s">
        <v>86</v>
      </c>
      <c r="AV167" s="12" t="s">
        <v>84</v>
      </c>
      <c r="AW167" s="12" t="s">
        <v>4</v>
      </c>
      <c r="AX167" s="12" t="s">
        <v>76</v>
      </c>
      <c r="AY167" s="143" t="s">
        <v>145</v>
      </c>
    </row>
    <row r="168" spans="2:13" s="1" customFormat="1" ht="12">
      <c r="B168" s="38"/>
      <c r="C168" s="39"/>
      <c r="D168" s="39"/>
      <c r="E168" s="39"/>
      <c r="F168" s="39"/>
      <c r="G168" s="39"/>
      <c r="H168" s="39"/>
      <c r="I168" s="39"/>
      <c r="J168" s="39"/>
      <c r="K168" s="39"/>
      <c r="L168" s="39"/>
      <c r="M168" s="26"/>
    </row>
  </sheetData>
  <sheetProtection algorithmName="SHA-512" hashValue="YhTVRwYt1D0KzGR1LnM1r3HGbSNRohW1virOfkKux1PfVtMHPv6SON4VeKLG/+CWvoMZS4mxH+E7OERHBKtBhQ==" saltValue="Fc5HR/t7/JWFhaRTJPX0yA==" spinCount="100000" sheet="1" objects="1" scenarios="1" selectLockedCells="1"/>
  <autoFilter ref="C117:L166"/>
  <mergeCells count="9">
    <mergeCell ref="E87:H87"/>
    <mergeCell ref="E108:H108"/>
    <mergeCell ref="E110:H11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04"/>
  <sheetViews>
    <sheetView showGridLines="0" zoomScale="70" zoomScaleNormal="70" workbookViewId="0" topLeftCell="A1">
      <selection activeCell="B125" sqref="B125"/>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15.421875" style="0" customWidth="1"/>
    <col min="13" max="13" width="10.003906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2" width="9.28125" style="0" hidden="1" customWidth="1"/>
    <col min="63" max="63" width="12.28125" style="0" hidden="1" customWidth="1"/>
    <col min="64" max="65" width="9.28125" style="0" hidden="1" customWidth="1"/>
  </cols>
  <sheetData>
    <row r="2" spans="13:46" ht="36.95" customHeight="1">
      <c r="M2" s="250" t="s">
        <v>6</v>
      </c>
      <c r="N2" s="243"/>
      <c r="O2" s="243"/>
      <c r="P2" s="243"/>
      <c r="Q2" s="243"/>
      <c r="R2" s="243"/>
      <c r="S2" s="243"/>
      <c r="T2" s="243"/>
      <c r="U2" s="243"/>
      <c r="V2" s="243"/>
      <c r="W2" s="243"/>
      <c r="X2" s="243"/>
      <c r="Y2" s="243"/>
      <c r="Z2" s="243"/>
      <c r="AT2" s="14" t="s">
        <v>101</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30" customHeight="1">
      <c r="B9" s="26"/>
      <c r="E9" s="220" t="s">
        <v>221</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ROUND(K122,2)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ROUND((SUM(BE122:BE203)),2)</f>
        <v>0</v>
      </c>
      <c r="I35" s="87">
        <v>0.21</v>
      </c>
      <c r="K35" s="85">
        <f>ROUND(((SUM(BE122:BE203))*I35),2)</f>
        <v>0</v>
      </c>
      <c r="M35" s="26"/>
    </row>
    <row r="36" spans="2:13" s="1" customFormat="1" ht="14.45" customHeight="1">
      <c r="B36" s="26"/>
      <c r="E36" s="23" t="s">
        <v>40</v>
      </c>
      <c r="F36" s="85">
        <f>ROUND((SUM(BF122:BF203)),2)</f>
        <v>0</v>
      </c>
      <c r="I36" s="87">
        <v>0.15</v>
      </c>
      <c r="K36" s="85">
        <f>ROUND(((SUM(BF122:BF203))*I36),2)</f>
        <v>0</v>
      </c>
      <c r="M36" s="26"/>
    </row>
    <row r="37" spans="2:13" s="1" customFormat="1" ht="14.45" customHeight="1" hidden="1">
      <c r="B37" s="26"/>
      <c r="E37" s="23" t="s">
        <v>41</v>
      </c>
      <c r="F37" s="85">
        <f>ROUND((SUM(BG122:BG203)),2)</f>
        <v>0</v>
      </c>
      <c r="I37" s="87">
        <v>0.21</v>
      </c>
      <c r="K37" s="85">
        <f>0</f>
        <v>0</v>
      </c>
      <c r="M37" s="26"/>
    </row>
    <row r="38" spans="2:13" s="1" customFormat="1" ht="14.45" customHeight="1" hidden="1">
      <c r="B38" s="26"/>
      <c r="E38" s="23" t="s">
        <v>42</v>
      </c>
      <c r="F38" s="85">
        <f>ROUND((SUM(BH122:BH203)),2)</f>
        <v>0</v>
      </c>
      <c r="I38" s="87">
        <v>0.15</v>
      </c>
      <c r="K38" s="85">
        <f>0</f>
        <v>0</v>
      </c>
      <c r="M38" s="26"/>
    </row>
    <row r="39" spans="2:13" s="1" customFormat="1" ht="14.45" customHeight="1" hidden="1">
      <c r="B39" s="26"/>
      <c r="E39" s="23" t="s">
        <v>43</v>
      </c>
      <c r="F39" s="85">
        <f>ROUND((SUM(BI122:BI203)),2)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30" customHeight="1">
      <c r="B87" s="26"/>
      <c r="E87" s="220" t="str">
        <f>E9</f>
        <v xml:space="preserve">SO07 - SO 07 (D.6) – Areálová dešťová kanalizace včetně vsakování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Q122</f>
        <v>0</v>
      </c>
      <c r="J96" s="60">
        <f t="shared" si="0"/>
        <v>0</v>
      </c>
      <c r="K96" s="60">
        <f>K122</f>
        <v>0</v>
      </c>
      <c r="M96" s="26"/>
      <c r="AU96" s="14" t="s">
        <v>122</v>
      </c>
    </row>
    <row r="97" spans="2:13" s="8" customFormat="1" ht="24.95" customHeight="1">
      <c r="B97" s="99"/>
      <c r="D97" s="100" t="s">
        <v>123</v>
      </c>
      <c r="E97" s="101"/>
      <c r="F97" s="101"/>
      <c r="G97" s="101"/>
      <c r="H97" s="101"/>
      <c r="I97" s="102">
        <f t="shared" si="0"/>
        <v>0</v>
      </c>
      <c r="J97" s="102">
        <f t="shared" si="0"/>
        <v>0</v>
      </c>
      <c r="K97" s="102">
        <f>K123</f>
        <v>0</v>
      </c>
      <c r="M97" s="99"/>
    </row>
    <row r="98" spans="2:13" s="9" customFormat="1" ht="19.9" customHeight="1">
      <c r="B98" s="103"/>
      <c r="D98" s="104" t="s">
        <v>124</v>
      </c>
      <c r="E98" s="105"/>
      <c r="F98" s="105"/>
      <c r="G98" s="105"/>
      <c r="H98" s="105"/>
      <c r="I98" s="106">
        <f t="shared" si="0"/>
        <v>0</v>
      </c>
      <c r="J98" s="106">
        <f t="shared" si="0"/>
        <v>0</v>
      </c>
      <c r="K98" s="106">
        <f>K124</f>
        <v>0</v>
      </c>
      <c r="M98" s="103"/>
    </row>
    <row r="99" spans="2:13" s="9" customFormat="1" ht="19.9" customHeight="1">
      <c r="B99" s="103"/>
      <c r="D99" s="104" t="s">
        <v>1603</v>
      </c>
      <c r="E99" s="105"/>
      <c r="F99" s="105"/>
      <c r="G99" s="105"/>
      <c r="H99" s="105"/>
      <c r="I99" s="106">
        <f>Q171</f>
        <v>0</v>
      </c>
      <c r="J99" s="106">
        <f>R171</f>
        <v>0</v>
      </c>
      <c r="K99" s="106">
        <f>K171</f>
        <v>0</v>
      </c>
      <c r="M99" s="103"/>
    </row>
    <row r="100" spans="2:13" s="9" customFormat="1" ht="19.9" customHeight="1">
      <c r="B100" s="103"/>
      <c r="D100" s="104" t="s">
        <v>1632</v>
      </c>
      <c r="E100" s="105"/>
      <c r="F100" s="105"/>
      <c r="G100" s="105"/>
      <c r="H100" s="105"/>
      <c r="I100" s="106">
        <f>Q174</f>
        <v>0</v>
      </c>
      <c r="J100" s="106">
        <f>R174</f>
        <v>0</v>
      </c>
      <c r="K100" s="106">
        <f>K174</f>
        <v>0</v>
      </c>
      <c r="M100" s="103"/>
    </row>
    <row r="101" spans="2:13" s="9" customFormat="1" ht="19.9" customHeight="1">
      <c r="B101" s="103"/>
      <c r="D101" s="104" t="s">
        <v>1653</v>
      </c>
      <c r="E101" s="105"/>
      <c r="F101" s="105"/>
      <c r="G101" s="105"/>
      <c r="H101" s="105"/>
      <c r="I101" s="106">
        <f>Q175</f>
        <v>0</v>
      </c>
      <c r="J101" s="106">
        <f>R188</f>
        <v>0</v>
      </c>
      <c r="K101" s="106">
        <f>K188</f>
        <v>0</v>
      </c>
      <c r="M101" s="103"/>
    </row>
    <row r="102" spans="2:13" s="9" customFormat="1" ht="19.9" customHeight="1">
      <c r="B102" s="103"/>
      <c r="D102" s="104" t="s">
        <v>1814</v>
      </c>
      <c r="E102" s="105"/>
      <c r="F102" s="105"/>
      <c r="G102" s="105"/>
      <c r="H102" s="105"/>
      <c r="I102" s="106">
        <f>Q200</f>
        <v>0</v>
      </c>
      <c r="J102" s="106">
        <f>R200</f>
        <v>0</v>
      </c>
      <c r="K102" s="106">
        <f>K200</f>
        <v>0</v>
      </c>
      <c r="M102" s="103"/>
    </row>
    <row r="103" spans="2:13" s="1" customFormat="1" ht="21.75" customHeight="1">
      <c r="B103" s="26"/>
      <c r="M103" s="26"/>
    </row>
    <row r="104" spans="2:13" s="1" customFormat="1" ht="6.95" customHeight="1">
      <c r="B104" s="38"/>
      <c r="C104" s="39"/>
      <c r="D104" s="39"/>
      <c r="E104" s="39"/>
      <c r="F104" s="39"/>
      <c r="G104" s="39"/>
      <c r="H104" s="39"/>
      <c r="I104" s="39"/>
      <c r="J104" s="39"/>
      <c r="K104" s="39"/>
      <c r="L104" s="39"/>
      <c r="M104" s="26"/>
    </row>
    <row r="108" spans="2:13" s="1" customFormat="1" ht="6.95" customHeight="1">
      <c r="B108" s="40"/>
      <c r="C108" s="41"/>
      <c r="D108" s="41"/>
      <c r="E108" s="41"/>
      <c r="F108" s="41"/>
      <c r="G108" s="41"/>
      <c r="H108" s="41"/>
      <c r="I108" s="41"/>
      <c r="J108" s="41"/>
      <c r="K108" s="41"/>
      <c r="L108" s="41"/>
      <c r="M108" s="26"/>
    </row>
    <row r="109" spans="2:13" s="1" customFormat="1" ht="24.95" customHeight="1">
      <c r="B109" s="26"/>
      <c r="C109" s="18" t="s">
        <v>125</v>
      </c>
      <c r="M109" s="26"/>
    </row>
    <row r="110" spans="2:13" s="1" customFormat="1" ht="6.95" customHeight="1">
      <c r="B110" s="26"/>
      <c r="M110" s="26"/>
    </row>
    <row r="111" spans="2:13" s="1" customFormat="1" ht="12" customHeight="1">
      <c r="B111" s="26"/>
      <c r="C111" s="23" t="s">
        <v>15</v>
      </c>
      <c r="M111" s="26"/>
    </row>
    <row r="112" spans="2:13" s="1" customFormat="1" ht="26.25" customHeight="1">
      <c r="B112" s="26"/>
      <c r="E112" s="256" t="str">
        <f>E7</f>
        <v>Nové energocentrum – Trafostanice TS1 vč. náhradního zdroje elektrické energie</v>
      </c>
      <c r="F112" s="257"/>
      <c r="G112" s="257"/>
      <c r="H112" s="257"/>
      <c r="M112" s="26"/>
    </row>
    <row r="113" spans="2:13" s="1" customFormat="1" ht="12" customHeight="1">
      <c r="B113" s="26"/>
      <c r="C113" s="23" t="s">
        <v>112</v>
      </c>
      <c r="M113" s="26"/>
    </row>
    <row r="114" spans="2:13" s="1" customFormat="1" ht="30" customHeight="1">
      <c r="B114" s="26"/>
      <c r="E114" s="220" t="str">
        <f>E9</f>
        <v xml:space="preserve">SO07 - SO 07 (D.6) – Areálová dešťová kanalizace včetně vsakování </v>
      </c>
      <c r="F114" s="255"/>
      <c r="G114" s="255"/>
      <c r="H114" s="255"/>
      <c r="M114" s="26"/>
    </row>
    <row r="115" spans="2:13" s="1" customFormat="1" ht="6.95" customHeight="1">
      <c r="B115" s="26"/>
      <c r="M115" s="26"/>
    </row>
    <row r="116" spans="2:13" s="1" customFormat="1" ht="12" customHeight="1">
      <c r="B116" s="26"/>
      <c r="C116" s="23" t="s">
        <v>19</v>
      </c>
      <c r="F116" s="21" t="str">
        <f>F12</f>
        <v>Nemocnice Chomutov, o.z.</v>
      </c>
      <c r="I116" s="23" t="s">
        <v>21</v>
      </c>
      <c r="J116" s="46" t="str">
        <f>IF(J12="","",J12)</f>
        <v>2. 9. 2022</v>
      </c>
      <c r="M116" s="26"/>
    </row>
    <row r="117" spans="2:13" s="1" customFormat="1" ht="6.95" customHeight="1">
      <c r="B117" s="26"/>
      <c r="M117" s="26"/>
    </row>
    <row r="118" spans="2:13" s="1" customFormat="1" ht="15.2" customHeight="1">
      <c r="B118" s="26"/>
      <c r="C118" s="23" t="s">
        <v>23</v>
      </c>
      <c r="F118" s="21" t="str">
        <f>E15</f>
        <v>Krajská zdravotní, a.s; Sociální péče 3316/12A, 401 13 Ústí nad Labem</v>
      </c>
      <c r="I118" s="23" t="s">
        <v>28</v>
      </c>
      <c r="J118" s="24" t="str">
        <f>E21</f>
        <v xml:space="preserve">ALTRON, a.s. </v>
      </c>
      <c r="M118" s="26"/>
    </row>
    <row r="119" spans="2:13" s="1" customFormat="1" ht="15.2" customHeight="1">
      <c r="B119" s="26"/>
      <c r="C119" s="23" t="s">
        <v>27</v>
      </c>
      <c r="F119" s="21" t="str">
        <f>IF(E18="","",E18)</f>
        <v xml:space="preserve"> </v>
      </c>
      <c r="I119" s="23" t="s">
        <v>32</v>
      </c>
      <c r="J119" s="24" t="str">
        <f>E24</f>
        <v xml:space="preserve"> </v>
      </c>
      <c r="M119" s="26"/>
    </row>
    <row r="120" spans="2:13" s="1" customFormat="1" ht="10.35" customHeight="1">
      <c r="B120" s="26"/>
      <c r="M120" s="26"/>
    </row>
    <row r="121" spans="2:25" s="10" customFormat="1" ht="29.25" customHeight="1">
      <c r="B121" s="107"/>
      <c r="C121" s="108" t="s">
        <v>126</v>
      </c>
      <c r="D121" s="109" t="s">
        <v>59</v>
      </c>
      <c r="E121" s="109" t="s">
        <v>55</v>
      </c>
      <c r="F121" s="109" t="s">
        <v>56</v>
      </c>
      <c r="G121" s="109" t="s">
        <v>127</v>
      </c>
      <c r="H121" s="109" t="s">
        <v>128</v>
      </c>
      <c r="I121" s="109" t="s">
        <v>129</v>
      </c>
      <c r="J121" s="109" t="s">
        <v>130</v>
      </c>
      <c r="K121" s="109" t="s">
        <v>120</v>
      </c>
      <c r="L121" s="110" t="s">
        <v>131</v>
      </c>
      <c r="M121" s="107"/>
      <c r="N121" s="53" t="s">
        <v>1</v>
      </c>
      <c r="O121" s="54" t="s">
        <v>38</v>
      </c>
      <c r="P121" s="54" t="s">
        <v>132</v>
      </c>
      <c r="Q121" s="54" t="s">
        <v>133</v>
      </c>
      <c r="R121" s="54" t="s">
        <v>134</v>
      </c>
      <c r="S121" s="54" t="s">
        <v>135</v>
      </c>
      <c r="T121" s="54" t="s">
        <v>136</v>
      </c>
      <c r="U121" s="54" t="s">
        <v>137</v>
      </c>
      <c r="V121" s="54" t="s">
        <v>138</v>
      </c>
      <c r="W121" s="54" t="s">
        <v>139</v>
      </c>
      <c r="X121" s="54" t="s">
        <v>140</v>
      </c>
      <c r="Y121" s="55" t="s">
        <v>141</v>
      </c>
    </row>
    <row r="122" spans="2:63" s="1" customFormat="1" ht="22.9" customHeight="1">
      <c r="B122" s="26"/>
      <c r="C122" s="58" t="s">
        <v>142</v>
      </c>
      <c r="K122" s="111">
        <f>BK122</f>
        <v>0</v>
      </c>
      <c r="M122" s="26"/>
      <c r="N122" s="56"/>
      <c r="O122" s="47"/>
      <c r="P122" s="47"/>
      <c r="Q122" s="112">
        <f>Q123</f>
        <v>0</v>
      </c>
      <c r="R122" s="112">
        <f>R123</f>
        <v>0</v>
      </c>
      <c r="S122" s="47"/>
      <c r="T122" s="113">
        <f>T123</f>
        <v>0</v>
      </c>
      <c r="U122" s="47"/>
      <c r="V122" s="113">
        <f>V123</f>
        <v>0</v>
      </c>
      <c r="W122" s="47"/>
      <c r="X122" s="113">
        <f>X123</f>
        <v>0</v>
      </c>
      <c r="Y122" s="48"/>
      <c r="AT122" s="14" t="s">
        <v>75</v>
      </c>
      <c r="AU122" s="14" t="s">
        <v>122</v>
      </c>
      <c r="BK122" s="114">
        <f>BK123</f>
        <v>0</v>
      </c>
    </row>
    <row r="123" spans="2:63" s="11" customFormat="1" ht="25.9" customHeight="1">
      <c r="B123" s="115"/>
      <c r="D123" s="116" t="s">
        <v>75</v>
      </c>
      <c r="E123" s="117" t="s">
        <v>143</v>
      </c>
      <c r="F123" s="117" t="s">
        <v>144</v>
      </c>
      <c r="K123" s="118">
        <f>BK123</f>
        <v>0</v>
      </c>
      <c r="M123" s="115"/>
      <c r="N123" s="119"/>
      <c r="Q123" s="120">
        <f>Q124+Q171+Q174+Q188</f>
        <v>0</v>
      </c>
      <c r="R123" s="120">
        <f>R124+R171+R174+R188</f>
        <v>0</v>
      </c>
      <c r="T123" s="121">
        <f>T124</f>
        <v>0</v>
      </c>
      <c r="V123" s="121">
        <f>V124</f>
        <v>0</v>
      </c>
      <c r="X123" s="121">
        <f>X124</f>
        <v>0</v>
      </c>
      <c r="Y123" s="122"/>
      <c r="AR123" s="116" t="s">
        <v>84</v>
      </c>
      <c r="AT123" s="123" t="s">
        <v>75</v>
      </c>
      <c r="AU123" s="123" t="s">
        <v>76</v>
      </c>
      <c r="AY123" s="116" t="s">
        <v>145</v>
      </c>
      <c r="BK123" s="124">
        <f>BK124+BK171+BK174+BK188+BK200</f>
        <v>0</v>
      </c>
    </row>
    <row r="124" spans="2:63" s="11" customFormat="1" ht="22.9" customHeight="1">
      <c r="B124" s="115"/>
      <c r="D124" s="116" t="s">
        <v>75</v>
      </c>
      <c r="E124" s="125" t="s">
        <v>84</v>
      </c>
      <c r="F124" s="125" t="s">
        <v>146</v>
      </c>
      <c r="K124" s="126">
        <f>BK124</f>
        <v>0</v>
      </c>
      <c r="M124" s="115"/>
      <c r="N124" s="119"/>
      <c r="Q124" s="120">
        <f>SUM(Q125:Q170)</f>
        <v>0</v>
      </c>
      <c r="R124" s="120">
        <f>SUM(R125:R170)</f>
        <v>0</v>
      </c>
      <c r="T124" s="121">
        <f>SUM(T125:T203)</f>
        <v>0</v>
      </c>
      <c r="V124" s="121">
        <f>SUM(V125:V203)</f>
        <v>0</v>
      </c>
      <c r="X124" s="121">
        <f>SUM(X125:X203)</f>
        <v>0</v>
      </c>
      <c r="Y124" s="122"/>
      <c r="AR124" s="116" t="s">
        <v>84</v>
      </c>
      <c r="AT124" s="123" t="s">
        <v>75</v>
      </c>
      <c r="AU124" s="123" t="s">
        <v>84</v>
      </c>
      <c r="AY124" s="116" t="s">
        <v>145</v>
      </c>
      <c r="BK124" s="124">
        <f>SUM(BK125:BK169)</f>
        <v>0</v>
      </c>
    </row>
    <row r="125" spans="2:65" s="1" customFormat="1" ht="48">
      <c r="B125" s="127"/>
      <c r="C125" s="128"/>
      <c r="D125" s="167" t="s">
        <v>147</v>
      </c>
      <c r="E125" s="168" t="s">
        <v>1547</v>
      </c>
      <c r="F125" s="169" t="s">
        <v>1548</v>
      </c>
      <c r="G125" s="170" t="s">
        <v>257</v>
      </c>
      <c r="H125" s="171">
        <v>198.36</v>
      </c>
      <c r="I125" s="133"/>
      <c r="J125" s="182"/>
      <c r="K125" s="133">
        <f>ROUND(P125*H125,2)</f>
        <v>0</v>
      </c>
      <c r="L125" s="130" t="s">
        <v>1</v>
      </c>
      <c r="M125" s="26"/>
      <c r="N125" s="134" t="s">
        <v>1</v>
      </c>
      <c r="O125" s="135" t="s">
        <v>39</v>
      </c>
      <c r="P125" s="136">
        <f>I125+J125</f>
        <v>0</v>
      </c>
      <c r="Q125" s="136">
        <f>ROUND(I125*H125,2)</f>
        <v>0</v>
      </c>
      <c r="R125" s="136">
        <f>ROUND(J125*H125,2)</f>
        <v>0</v>
      </c>
      <c r="S125" s="137">
        <v>0</v>
      </c>
      <c r="T125" s="137">
        <f>S125*H125</f>
        <v>0</v>
      </c>
      <c r="U125" s="137">
        <v>0</v>
      </c>
      <c r="V125" s="137">
        <f>U125*H125</f>
        <v>0</v>
      </c>
      <c r="W125" s="137">
        <v>0</v>
      </c>
      <c r="X125" s="137">
        <f>W125*H125</f>
        <v>0</v>
      </c>
      <c r="Y125" s="138" t="s">
        <v>1</v>
      </c>
      <c r="AR125" s="139" t="s">
        <v>149</v>
      </c>
      <c r="AT125" s="139" t="s">
        <v>147</v>
      </c>
      <c r="AU125" s="139" t="s">
        <v>86</v>
      </c>
      <c r="AY125" s="14" t="s">
        <v>145</v>
      </c>
      <c r="BE125" s="140">
        <f>IF(O125="základní",K125,0)</f>
        <v>0</v>
      </c>
      <c r="BF125" s="140">
        <f>IF(O125="snížená",K125,0)</f>
        <v>0</v>
      </c>
      <c r="BG125" s="140">
        <f>IF(O125="zákl. přenesená",K125,0)</f>
        <v>0</v>
      </c>
      <c r="BH125" s="140">
        <f>IF(O125="sníž. přenesená",K125,0)</f>
        <v>0</v>
      </c>
      <c r="BI125" s="140">
        <f>IF(O125="nulová",K125,0)</f>
        <v>0</v>
      </c>
      <c r="BJ125" s="14" t="s">
        <v>84</v>
      </c>
      <c r="BK125" s="140">
        <f>ROUND(P125*H125,2)</f>
        <v>0</v>
      </c>
      <c r="BL125" s="14" t="s">
        <v>149</v>
      </c>
      <c r="BM125" s="139" t="s">
        <v>222</v>
      </c>
    </row>
    <row r="126" spans="2:51" s="12" customFormat="1" ht="12">
      <c r="B126" s="141"/>
      <c r="D126" s="142" t="s">
        <v>151</v>
      </c>
      <c r="E126" s="172" t="s">
        <v>1</v>
      </c>
      <c r="F126" s="144" t="s">
        <v>1549</v>
      </c>
      <c r="H126" s="143">
        <v>198.36</v>
      </c>
      <c r="J126" s="173"/>
      <c r="M126" s="141"/>
      <c r="N126" s="145"/>
      <c r="Y126" s="146"/>
      <c r="AT126" s="143" t="s">
        <v>151</v>
      </c>
      <c r="AU126" s="143" t="s">
        <v>86</v>
      </c>
      <c r="AV126" s="12" t="s">
        <v>84</v>
      </c>
      <c r="AW126" s="12" t="s">
        <v>4</v>
      </c>
      <c r="AX126" s="12" t="s">
        <v>76</v>
      </c>
      <c r="AY126" s="143" t="s">
        <v>145</v>
      </c>
    </row>
    <row r="127" spans="2:65" s="1" customFormat="1" ht="48">
      <c r="B127" s="127"/>
      <c r="C127" s="128"/>
      <c r="D127" s="167" t="s">
        <v>147</v>
      </c>
      <c r="E127" s="168" t="s">
        <v>1550</v>
      </c>
      <c r="F127" s="169" t="s">
        <v>1551</v>
      </c>
      <c r="G127" s="170" t="s">
        <v>257</v>
      </c>
      <c r="H127" s="171">
        <v>202.735</v>
      </c>
      <c r="I127" s="133"/>
      <c r="J127" s="182"/>
      <c r="K127" s="133">
        <f>ROUND(P127*H127,2)</f>
        <v>0</v>
      </c>
      <c r="L127" s="130" t="s">
        <v>1</v>
      </c>
      <c r="M127" s="26"/>
      <c r="N127" s="134" t="s">
        <v>1</v>
      </c>
      <c r="O127" s="135" t="s">
        <v>39</v>
      </c>
      <c r="P127" s="136">
        <f>I127+J127</f>
        <v>0</v>
      </c>
      <c r="Q127" s="136">
        <f>ROUND(I127*H127,2)</f>
        <v>0</v>
      </c>
      <c r="R127" s="136">
        <f>ROUND(J127*H127,2)</f>
        <v>0</v>
      </c>
      <c r="S127" s="137">
        <v>0</v>
      </c>
      <c r="T127" s="137">
        <f>S127*H127</f>
        <v>0</v>
      </c>
      <c r="U127" s="137">
        <v>0</v>
      </c>
      <c r="V127" s="137">
        <f>U127*H127</f>
        <v>0</v>
      </c>
      <c r="W127" s="137">
        <v>0</v>
      </c>
      <c r="X127" s="137">
        <f>W127*H127</f>
        <v>0</v>
      </c>
      <c r="Y127" s="138" t="s">
        <v>1</v>
      </c>
      <c r="AR127" s="139" t="s">
        <v>149</v>
      </c>
      <c r="AT127" s="139" t="s">
        <v>147</v>
      </c>
      <c r="AU127" s="139" t="s">
        <v>86</v>
      </c>
      <c r="AY127" s="14" t="s">
        <v>145</v>
      </c>
      <c r="BE127" s="140">
        <f>IF(O127="základní",K127,0)</f>
        <v>0</v>
      </c>
      <c r="BF127" s="140">
        <f>IF(O127="snížená",K127,0)</f>
        <v>0</v>
      </c>
      <c r="BG127" s="140">
        <f>IF(O127="zákl. přenesená",K127,0)</f>
        <v>0</v>
      </c>
      <c r="BH127" s="140">
        <f>IF(O127="sníž. přenesená",K127,0)</f>
        <v>0</v>
      </c>
      <c r="BI127" s="140">
        <f>IF(O127="nulová",K127,0)</f>
        <v>0</v>
      </c>
      <c r="BJ127" s="14" t="s">
        <v>84</v>
      </c>
      <c r="BK127" s="140">
        <f>ROUND(P127*H127,2)</f>
        <v>0</v>
      </c>
      <c r="BL127" s="14" t="s">
        <v>149</v>
      </c>
      <c r="BM127" s="139" t="s">
        <v>223</v>
      </c>
    </row>
    <row r="128" spans="2:51" s="173" customFormat="1" ht="12">
      <c r="B128" s="174"/>
      <c r="D128" s="142" t="s">
        <v>151</v>
      </c>
      <c r="E128" s="172" t="s">
        <v>1</v>
      </c>
      <c r="F128" s="144" t="s">
        <v>1552</v>
      </c>
      <c r="G128" s="12"/>
      <c r="H128" s="143">
        <v>105.27</v>
      </c>
      <c r="M128" s="174"/>
      <c r="N128" s="175"/>
      <c r="X128" s="176"/>
      <c r="AT128" s="172" t="s">
        <v>151</v>
      </c>
      <c r="AU128" s="172" t="s">
        <v>84</v>
      </c>
      <c r="AV128" s="173" t="s">
        <v>86</v>
      </c>
      <c r="AW128" s="173" t="s">
        <v>4</v>
      </c>
      <c r="AX128" s="173" t="s">
        <v>76</v>
      </c>
      <c r="AY128" s="172" t="s">
        <v>145</v>
      </c>
    </row>
    <row r="129" spans="2:51" s="173" customFormat="1" ht="12">
      <c r="B129" s="174"/>
      <c r="D129" s="142" t="s">
        <v>151</v>
      </c>
      <c r="E129" s="172" t="s">
        <v>1</v>
      </c>
      <c r="F129" s="144" t="s">
        <v>1553</v>
      </c>
      <c r="G129" s="12"/>
      <c r="H129" s="143">
        <v>2.86</v>
      </c>
      <c r="M129" s="174"/>
      <c r="N129" s="175"/>
      <c r="X129" s="176"/>
      <c r="AT129" s="172" t="s">
        <v>151</v>
      </c>
      <c r="AU129" s="172" t="s">
        <v>84</v>
      </c>
      <c r="AV129" s="173" t="s">
        <v>86</v>
      </c>
      <c r="AW129" s="173" t="s">
        <v>4</v>
      </c>
      <c r="AX129" s="173" t="s">
        <v>76</v>
      </c>
      <c r="AY129" s="172" t="s">
        <v>145</v>
      </c>
    </row>
    <row r="130" spans="2:51" s="173" customFormat="1" ht="12">
      <c r="B130" s="174"/>
      <c r="D130" s="142" t="s">
        <v>151</v>
      </c>
      <c r="E130" s="172" t="s">
        <v>1</v>
      </c>
      <c r="F130" s="144" t="s">
        <v>1554</v>
      </c>
      <c r="G130" s="12"/>
      <c r="H130" s="143">
        <v>3.08</v>
      </c>
      <c r="M130" s="174"/>
      <c r="N130" s="175"/>
      <c r="X130" s="176"/>
      <c r="AT130" s="172" t="s">
        <v>151</v>
      </c>
      <c r="AU130" s="172" t="s">
        <v>84</v>
      </c>
      <c r="AV130" s="173" t="s">
        <v>86</v>
      </c>
      <c r="AW130" s="173" t="s">
        <v>4</v>
      </c>
      <c r="AX130" s="173" t="s">
        <v>76</v>
      </c>
      <c r="AY130" s="172" t="s">
        <v>145</v>
      </c>
    </row>
    <row r="131" spans="2:51" s="173" customFormat="1" ht="12">
      <c r="B131" s="174"/>
      <c r="D131" s="142" t="s">
        <v>151</v>
      </c>
      <c r="E131" s="172" t="s">
        <v>1</v>
      </c>
      <c r="F131" s="144" t="s">
        <v>1555</v>
      </c>
      <c r="G131" s="12"/>
      <c r="H131" s="143">
        <v>65.34</v>
      </c>
      <c r="M131" s="174"/>
      <c r="N131" s="175"/>
      <c r="X131" s="176"/>
      <c r="AT131" s="172" t="s">
        <v>151</v>
      </c>
      <c r="AU131" s="172" t="s">
        <v>84</v>
      </c>
      <c r="AV131" s="173" t="s">
        <v>86</v>
      </c>
      <c r="AW131" s="173" t="s">
        <v>4</v>
      </c>
      <c r="AX131" s="173" t="s">
        <v>76</v>
      </c>
      <c r="AY131" s="172" t="s">
        <v>145</v>
      </c>
    </row>
    <row r="132" spans="2:51" s="173" customFormat="1" ht="12">
      <c r="B132" s="174"/>
      <c r="D132" s="142" t="s">
        <v>151</v>
      </c>
      <c r="E132" s="172" t="s">
        <v>1</v>
      </c>
      <c r="F132" s="144" t="s">
        <v>1556</v>
      </c>
      <c r="G132" s="12"/>
      <c r="H132" s="143">
        <v>1.6</v>
      </c>
      <c r="M132" s="174"/>
      <c r="N132" s="175"/>
      <c r="X132" s="176"/>
      <c r="AT132" s="172" t="s">
        <v>151</v>
      </c>
      <c r="AU132" s="172" t="s">
        <v>84</v>
      </c>
      <c r="AV132" s="173" t="s">
        <v>86</v>
      </c>
      <c r="AW132" s="173" t="s">
        <v>4</v>
      </c>
      <c r="AX132" s="173" t="s">
        <v>76</v>
      </c>
      <c r="AY132" s="172" t="s">
        <v>145</v>
      </c>
    </row>
    <row r="133" spans="2:51" s="173" customFormat="1" ht="12">
      <c r="B133" s="174"/>
      <c r="D133" s="142" t="s">
        <v>151</v>
      </c>
      <c r="E133" s="172" t="s">
        <v>1</v>
      </c>
      <c r="F133" s="144" t="s">
        <v>1557</v>
      </c>
      <c r="G133" s="12"/>
      <c r="H133" s="143">
        <v>5.28</v>
      </c>
      <c r="M133" s="174"/>
      <c r="N133" s="175"/>
      <c r="X133" s="176"/>
      <c r="AT133" s="172" t="s">
        <v>151</v>
      </c>
      <c r="AU133" s="172" t="s">
        <v>84</v>
      </c>
      <c r="AV133" s="173" t="s">
        <v>86</v>
      </c>
      <c r="AW133" s="173" t="s">
        <v>4</v>
      </c>
      <c r="AX133" s="173" t="s">
        <v>76</v>
      </c>
      <c r="AY133" s="172" t="s">
        <v>145</v>
      </c>
    </row>
    <row r="134" spans="2:51" s="173" customFormat="1" ht="12">
      <c r="B134" s="174"/>
      <c r="D134" s="142" t="s">
        <v>151</v>
      </c>
      <c r="E134" s="172" t="s">
        <v>1</v>
      </c>
      <c r="F134" s="144" t="s">
        <v>1558</v>
      </c>
      <c r="G134" s="12"/>
      <c r="H134" s="143">
        <v>19.305</v>
      </c>
      <c r="M134" s="174"/>
      <c r="N134" s="175"/>
      <c r="X134" s="176"/>
      <c r="AT134" s="172" t="s">
        <v>151</v>
      </c>
      <c r="AU134" s="172" t="s">
        <v>84</v>
      </c>
      <c r="AV134" s="173" t="s">
        <v>86</v>
      </c>
      <c r="AW134" s="173" t="s">
        <v>4</v>
      </c>
      <c r="AX134" s="173" t="s">
        <v>76</v>
      </c>
      <c r="AY134" s="172" t="s">
        <v>145</v>
      </c>
    </row>
    <row r="135" spans="2:51" s="177" customFormat="1" ht="12">
      <c r="B135" s="178"/>
      <c r="D135" s="142" t="s">
        <v>151</v>
      </c>
      <c r="E135" s="179" t="s">
        <v>1</v>
      </c>
      <c r="F135" s="144" t="s">
        <v>1559</v>
      </c>
      <c r="G135" s="12"/>
      <c r="H135" s="143">
        <v>202.735</v>
      </c>
      <c r="M135" s="178"/>
      <c r="N135" s="180"/>
      <c r="X135" s="181"/>
      <c r="AT135" s="179" t="s">
        <v>151</v>
      </c>
      <c r="AU135" s="179" t="s">
        <v>84</v>
      </c>
      <c r="AV135" s="177" t="s">
        <v>149</v>
      </c>
      <c r="AW135" s="177" t="s">
        <v>4</v>
      </c>
      <c r="AX135" s="177" t="s">
        <v>84</v>
      </c>
      <c r="AY135" s="179" t="s">
        <v>145</v>
      </c>
    </row>
    <row r="136" spans="2:65" s="1" customFormat="1" ht="48">
      <c r="B136" s="127"/>
      <c r="C136" s="128"/>
      <c r="D136" s="167" t="s">
        <v>147</v>
      </c>
      <c r="E136" s="168" t="s">
        <v>1560</v>
      </c>
      <c r="F136" s="169" t="s">
        <v>1561</v>
      </c>
      <c r="G136" s="170" t="s">
        <v>257</v>
      </c>
      <c r="H136" s="171">
        <v>202.735</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149</v>
      </c>
      <c r="AT136" s="139" t="s">
        <v>147</v>
      </c>
      <c r="AU136" s="139" t="s">
        <v>86</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149</v>
      </c>
      <c r="BM136" s="139" t="s">
        <v>223</v>
      </c>
    </row>
    <row r="137" spans="2:65" s="1" customFormat="1" ht="60">
      <c r="B137" s="127"/>
      <c r="C137" s="128"/>
      <c r="D137" s="167" t="s">
        <v>147</v>
      </c>
      <c r="E137" s="168" t="s">
        <v>1562</v>
      </c>
      <c r="F137" s="169" t="s">
        <v>1563</v>
      </c>
      <c r="G137" s="170" t="s">
        <v>257</v>
      </c>
      <c r="H137" s="171">
        <v>107.896</v>
      </c>
      <c r="I137" s="133"/>
      <c r="J137" s="133"/>
      <c r="K137" s="133">
        <f>ROUND(P137*H137,2)</f>
        <v>0</v>
      </c>
      <c r="L137" s="130" t="s">
        <v>1</v>
      </c>
      <c r="M137" s="26"/>
      <c r="N137" s="134" t="s">
        <v>1</v>
      </c>
      <c r="O137" s="135" t="s">
        <v>39</v>
      </c>
      <c r="P137" s="136">
        <f>I137+J137</f>
        <v>0</v>
      </c>
      <c r="Q137" s="136">
        <f>ROUND(I137*H137,2)</f>
        <v>0</v>
      </c>
      <c r="R137" s="136">
        <f>ROUND(J137*H137,2)</f>
        <v>0</v>
      </c>
      <c r="S137" s="137">
        <v>0</v>
      </c>
      <c r="T137" s="137">
        <f>S137*H137</f>
        <v>0</v>
      </c>
      <c r="U137" s="137">
        <v>0</v>
      </c>
      <c r="V137" s="137">
        <f>U137*H137</f>
        <v>0</v>
      </c>
      <c r="W137" s="137">
        <v>0</v>
      </c>
      <c r="X137" s="137">
        <f>W137*H137</f>
        <v>0</v>
      </c>
      <c r="Y137" s="138" t="s">
        <v>1</v>
      </c>
      <c r="AR137" s="139" t="s">
        <v>149</v>
      </c>
      <c r="AT137" s="139" t="s">
        <v>147</v>
      </c>
      <c r="AU137" s="139" t="s">
        <v>86</v>
      </c>
      <c r="AY137" s="14" t="s">
        <v>145</v>
      </c>
      <c r="BE137" s="140">
        <f>IF(O137="základní",K137,0)</f>
        <v>0</v>
      </c>
      <c r="BF137" s="140">
        <f>IF(O137="snížená",K137,0)</f>
        <v>0</v>
      </c>
      <c r="BG137" s="140">
        <f>IF(O137="zákl. přenesená",K137,0)</f>
        <v>0</v>
      </c>
      <c r="BH137" s="140">
        <f>IF(O137="sníž. přenesená",K137,0)</f>
        <v>0</v>
      </c>
      <c r="BI137" s="140">
        <f>IF(O137="nulová",K137,0)</f>
        <v>0</v>
      </c>
      <c r="BJ137" s="14" t="s">
        <v>84</v>
      </c>
      <c r="BK137" s="140">
        <f>ROUND(P137*H137,2)</f>
        <v>0</v>
      </c>
      <c r="BL137" s="14" t="s">
        <v>149</v>
      </c>
      <c r="BM137" s="139" t="s">
        <v>223</v>
      </c>
    </row>
    <row r="138" spans="2:51" s="173" customFormat="1" ht="12">
      <c r="B138" s="174"/>
      <c r="D138" s="142" t="s">
        <v>151</v>
      </c>
      <c r="E138" s="172" t="s">
        <v>1</v>
      </c>
      <c r="F138" s="144" t="s">
        <v>1564</v>
      </c>
      <c r="G138" s="12"/>
      <c r="H138" s="143">
        <v>107.896</v>
      </c>
      <c r="M138" s="174"/>
      <c r="N138" s="175"/>
      <c r="X138" s="176"/>
      <c r="AT138" s="172" t="s">
        <v>151</v>
      </c>
      <c r="AU138" s="172" t="s">
        <v>84</v>
      </c>
      <c r="AV138" s="173" t="s">
        <v>86</v>
      </c>
      <c r="AW138" s="173" t="s">
        <v>4</v>
      </c>
      <c r="AX138" s="173" t="s">
        <v>84</v>
      </c>
      <c r="AY138" s="172" t="s">
        <v>145</v>
      </c>
    </row>
    <row r="139" spans="2:65" s="1" customFormat="1" ht="36">
      <c r="B139" s="127"/>
      <c r="C139" s="128"/>
      <c r="D139" s="167" t="s">
        <v>147</v>
      </c>
      <c r="E139" s="168" t="s">
        <v>1565</v>
      </c>
      <c r="F139" s="169" t="s">
        <v>1566</v>
      </c>
      <c r="G139" s="170" t="s">
        <v>271</v>
      </c>
      <c r="H139" s="171">
        <v>215.792</v>
      </c>
      <c r="I139" s="133"/>
      <c r="J139" s="133"/>
      <c r="K139" s="133">
        <f>ROUND(P139*H139,2)</f>
        <v>0</v>
      </c>
      <c r="L139" s="130" t="s">
        <v>1</v>
      </c>
      <c r="M139" s="26"/>
      <c r="N139" s="134" t="s">
        <v>1</v>
      </c>
      <c r="O139" s="135" t="s">
        <v>39</v>
      </c>
      <c r="P139" s="136">
        <f>I139+J139</f>
        <v>0</v>
      </c>
      <c r="Q139" s="136">
        <f>ROUND(I139*H139,2)</f>
        <v>0</v>
      </c>
      <c r="R139" s="136">
        <f>ROUND(J139*H139,2)</f>
        <v>0</v>
      </c>
      <c r="S139" s="137">
        <v>0</v>
      </c>
      <c r="T139" s="137">
        <f>S139*H139</f>
        <v>0</v>
      </c>
      <c r="U139" s="137">
        <v>0</v>
      </c>
      <c r="V139" s="137">
        <f>U139*H139</f>
        <v>0</v>
      </c>
      <c r="W139" s="137">
        <v>0</v>
      </c>
      <c r="X139" s="137">
        <f>W139*H139</f>
        <v>0</v>
      </c>
      <c r="Y139" s="138" t="s">
        <v>1</v>
      </c>
      <c r="AR139" s="139" t="s">
        <v>149</v>
      </c>
      <c r="AT139" s="139" t="s">
        <v>147</v>
      </c>
      <c r="AU139" s="139" t="s">
        <v>86</v>
      </c>
      <c r="AY139" s="14" t="s">
        <v>145</v>
      </c>
      <c r="BE139" s="140">
        <f>IF(O139="základní",K139,0)</f>
        <v>0</v>
      </c>
      <c r="BF139" s="140">
        <f>IF(O139="snížená",K139,0)</f>
        <v>0</v>
      </c>
      <c r="BG139" s="140">
        <f>IF(O139="zákl. přenesená",K139,0)</f>
        <v>0</v>
      </c>
      <c r="BH139" s="140">
        <f>IF(O139="sníž. přenesená",K139,0)</f>
        <v>0</v>
      </c>
      <c r="BI139" s="140">
        <f>IF(O139="nulová",K139,0)</f>
        <v>0</v>
      </c>
      <c r="BJ139" s="14" t="s">
        <v>84</v>
      </c>
      <c r="BK139" s="140">
        <f>ROUND(P139*H139,2)</f>
        <v>0</v>
      </c>
      <c r="BL139" s="14" t="s">
        <v>149</v>
      </c>
      <c r="BM139" s="139" t="s">
        <v>223</v>
      </c>
    </row>
    <row r="140" spans="2:51" s="173" customFormat="1" ht="12">
      <c r="B140" s="174"/>
      <c r="D140" s="142" t="s">
        <v>151</v>
      </c>
      <c r="E140" s="144"/>
      <c r="F140" s="12" t="s">
        <v>1567</v>
      </c>
      <c r="G140" s="143"/>
      <c r="H140" s="144">
        <v>215.792</v>
      </c>
      <c r="M140" s="174"/>
      <c r="N140" s="175"/>
      <c r="X140" s="176"/>
      <c r="AT140" s="172" t="s">
        <v>151</v>
      </c>
      <c r="AU140" s="172" t="s">
        <v>84</v>
      </c>
      <c r="AV140" s="173" t="s">
        <v>86</v>
      </c>
      <c r="AW140" s="173" t="s">
        <v>3</v>
      </c>
      <c r="AX140" s="173" t="s">
        <v>84</v>
      </c>
      <c r="AY140" s="172" t="s">
        <v>145</v>
      </c>
    </row>
    <row r="141" spans="2:65" s="1" customFormat="1" ht="36">
      <c r="B141" s="127"/>
      <c r="C141" s="128"/>
      <c r="D141" s="167" t="s">
        <v>147</v>
      </c>
      <c r="E141" s="168" t="s">
        <v>1568</v>
      </c>
      <c r="F141" s="169" t="s">
        <v>1569</v>
      </c>
      <c r="G141" s="170" t="s">
        <v>257</v>
      </c>
      <c r="H141" s="171">
        <v>107.896</v>
      </c>
      <c r="I141" s="133"/>
      <c r="J141" s="133"/>
      <c r="K141" s="133">
        <f>ROUND(P141*H141,2)</f>
        <v>0</v>
      </c>
      <c r="L141" s="130" t="s">
        <v>1</v>
      </c>
      <c r="M141" s="26"/>
      <c r="N141" s="134" t="s">
        <v>1</v>
      </c>
      <c r="O141" s="135" t="s">
        <v>39</v>
      </c>
      <c r="P141" s="136">
        <f>I141+J141</f>
        <v>0</v>
      </c>
      <c r="Q141" s="136">
        <f>ROUND(I141*H141,2)</f>
        <v>0</v>
      </c>
      <c r="R141" s="136">
        <f>ROUND(J141*H141,2)</f>
        <v>0</v>
      </c>
      <c r="S141" s="137">
        <v>0</v>
      </c>
      <c r="T141" s="137">
        <f>S141*H141</f>
        <v>0</v>
      </c>
      <c r="U141" s="137">
        <v>0</v>
      </c>
      <c r="V141" s="137">
        <f>U141*H141</f>
        <v>0</v>
      </c>
      <c r="W141" s="137">
        <v>0</v>
      </c>
      <c r="X141" s="137">
        <f>W141*H141</f>
        <v>0</v>
      </c>
      <c r="Y141" s="138" t="s">
        <v>1</v>
      </c>
      <c r="AR141" s="139" t="s">
        <v>149</v>
      </c>
      <c r="AT141" s="139" t="s">
        <v>147</v>
      </c>
      <c r="AU141" s="139" t="s">
        <v>86</v>
      </c>
      <c r="AY141" s="14" t="s">
        <v>145</v>
      </c>
      <c r="BE141" s="140">
        <f>IF(O141="základní",K141,0)</f>
        <v>0</v>
      </c>
      <c r="BF141" s="140">
        <f>IF(O141="snížená",K141,0)</f>
        <v>0</v>
      </c>
      <c r="BG141" s="140">
        <f>IF(O141="zákl. přenesená",K141,0)</f>
        <v>0</v>
      </c>
      <c r="BH141" s="140">
        <f>IF(O141="sníž. přenesená",K141,0)</f>
        <v>0</v>
      </c>
      <c r="BI141" s="140">
        <f>IF(O141="nulová",K141,0)</f>
        <v>0</v>
      </c>
      <c r="BJ141" s="14" t="s">
        <v>84</v>
      </c>
      <c r="BK141" s="140">
        <f>ROUND(P141*H141,2)</f>
        <v>0</v>
      </c>
      <c r="BL141" s="14" t="s">
        <v>149</v>
      </c>
      <c r="BM141" s="139" t="s">
        <v>223</v>
      </c>
    </row>
    <row r="142" spans="2:65" s="1" customFormat="1" ht="48">
      <c r="B142" s="127"/>
      <c r="C142" s="128"/>
      <c r="D142" s="167" t="s">
        <v>147</v>
      </c>
      <c r="E142" s="168" t="s">
        <v>1570</v>
      </c>
      <c r="F142" s="169" t="s">
        <v>1571</v>
      </c>
      <c r="G142" s="170" t="s">
        <v>257</v>
      </c>
      <c r="H142" s="171">
        <v>293.199</v>
      </c>
      <c r="I142" s="133"/>
      <c r="J142" s="133"/>
      <c r="K142" s="133">
        <f>ROUND(P142*H142,2)</f>
        <v>0</v>
      </c>
      <c r="L142" s="130" t="s">
        <v>1</v>
      </c>
      <c r="M142" s="26"/>
      <c r="N142" s="134" t="s">
        <v>1</v>
      </c>
      <c r="O142" s="135" t="s">
        <v>39</v>
      </c>
      <c r="P142" s="136">
        <f>I142+J142</f>
        <v>0</v>
      </c>
      <c r="Q142" s="136">
        <f>ROUND(I142*H142,2)</f>
        <v>0</v>
      </c>
      <c r="R142" s="136">
        <f>ROUND(J142*H142,2)</f>
        <v>0</v>
      </c>
      <c r="S142" s="137">
        <v>0</v>
      </c>
      <c r="T142" s="137">
        <f>S142*H142</f>
        <v>0</v>
      </c>
      <c r="U142" s="137">
        <v>0</v>
      </c>
      <c r="V142" s="137">
        <f>U142*H142</f>
        <v>0</v>
      </c>
      <c r="W142" s="137">
        <v>0</v>
      </c>
      <c r="X142" s="137">
        <f>W142*H142</f>
        <v>0</v>
      </c>
      <c r="Y142" s="138" t="s">
        <v>1</v>
      </c>
      <c r="AR142" s="139" t="s">
        <v>149</v>
      </c>
      <c r="AT142" s="139" t="s">
        <v>147</v>
      </c>
      <c r="AU142" s="139" t="s">
        <v>86</v>
      </c>
      <c r="AY142" s="14" t="s">
        <v>145</v>
      </c>
      <c r="BE142" s="140">
        <f>IF(O142="základní",K142,0)</f>
        <v>0</v>
      </c>
      <c r="BF142" s="140">
        <f>IF(O142="snížená",K142,0)</f>
        <v>0</v>
      </c>
      <c r="BG142" s="140">
        <f>IF(O142="zákl. přenesená",K142,0)</f>
        <v>0</v>
      </c>
      <c r="BH142" s="140">
        <f>IF(O142="sníž. přenesená",K142,0)</f>
        <v>0</v>
      </c>
      <c r="BI142" s="140">
        <f>IF(O142="nulová",K142,0)</f>
        <v>0</v>
      </c>
      <c r="BJ142" s="14" t="s">
        <v>84</v>
      </c>
      <c r="BK142" s="140">
        <f>ROUND(P142*H142,2)</f>
        <v>0</v>
      </c>
      <c r="BL142" s="14" t="s">
        <v>149</v>
      </c>
      <c r="BM142" s="139" t="s">
        <v>223</v>
      </c>
    </row>
    <row r="143" spans="2:51" s="173" customFormat="1" ht="12">
      <c r="B143" s="174"/>
      <c r="D143" s="142" t="s">
        <v>151</v>
      </c>
      <c r="E143" s="144" t="s">
        <v>1</v>
      </c>
      <c r="F143" s="12" t="s">
        <v>1572</v>
      </c>
      <c r="G143" s="143"/>
      <c r="H143" s="144">
        <v>148.695</v>
      </c>
      <c r="M143" s="174"/>
      <c r="N143" s="175"/>
      <c r="X143" s="176"/>
      <c r="AT143" s="172" t="s">
        <v>151</v>
      </c>
      <c r="AU143" s="172" t="s">
        <v>84</v>
      </c>
      <c r="AV143" s="173" t="s">
        <v>86</v>
      </c>
      <c r="AW143" s="173" t="s">
        <v>4</v>
      </c>
      <c r="AX143" s="173" t="s">
        <v>76</v>
      </c>
      <c r="AY143" s="172" t="s">
        <v>145</v>
      </c>
    </row>
    <row r="144" spans="2:51" s="173" customFormat="1" ht="12">
      <c r="B144" s="174"/>
      <c r="D144" s="142" t="s">
        <v>151</v>
      </c>
      <c r="E144" s="144" t="s">
        <v>1</v>
      </c>
      <c r="F144" s="12" t="s">
        <v>1573</v>
      </c>
      <c r="G144" s="143"/>
      <c r="H144" s="144">
        <v>144.504</v>
      </c>
      <c r="M144" s="174"/>
      <c r="N144" s="175"/>
      <c r="X144" s="176"/>
      <c r="AT144" s="172" t="s">
        <v>151</v>
      </c>
      <c r="AU144" s="172" t="s">
        <v>84</v>
      </c>
      <c r="AV144" s="173" t="s">
        <v>86</v>
      </c>
      <c r="AW144" s="173" t="s">
        <v>4</v>
      </c>
      <c r="AX144" s="173" t="s">
        <v>76</v>
      </c>
      <c r="AY144" s="172" t="s">
        <v>145</v>
      </c>
    </row>
    <row r="145" spans="2:51" s="177" customFormat="1" ht="12">
      <c r="B145" s="178"/>
      <c r="D145" s="142" t="s">
        <v>151</v>
      </c>
      <c r="E145" s="144" t="s">
        <v>1</v>
      </c>
      <c r="F145" s="12" t="s">
        <v>1559</v>
      </c>
      <c r="G145" s="143"/>
      <c r="H145" s="144">
        <v>293.199</v>
      </c>
      <c r="M145" s="178"/>
      <c r="N145" s="180"/>
      <c r="X145" s="181"/>
      <c r="AT145" s="179" t="s">
        <v>151</v>
      </c>
      <c r="AU145" s="179" t="s">
        <v>84</v>
      </c>
      <c r="AV145" s="177" t="s">
        <v>149</v>
      </c>
      <c r="AW145" s="177" t="s">
        <v>4</v>
      </c>
      <c r="AX145" s="177" t="s">
        <v>84</v>
      </c>
      <c r="AY145" s="179" t="s">
        <v>145</v>
      </c>
    </row>
    <row r="146" spans="2:65" s="1" customFormat="1" ht="72">
      <c r="B146" s="127"/>
      <c r="C146" s="128"/>
      <c r="D146" s="167" t="s">
        <v>147</v>
      </c>
      <c r="E146" s="168" t="s">
        <v>1574</v>
      </c>
      <c r="F146" s="169" t="s">
        <v>1575</v>
      </c>
      <c r="G146" s="170" t="s">
        <v>257</v>
      </c>
      <c r="H146" s="171">
        <v>40.53</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86</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223</v>
      </c>
    </row>
    <row r="147" spans="2:51" s="173" customFormat="1" ht="12">
      <c r="B147" s="174"/>
      <c r="D147" s="142" t="s">
        <v>151</v>
      </c>
      <c r="E147" s="144" t="s">
        <v>1</v>
      </c>
      <c r="F147" s="12" t="s">
        <v>1576</v>
      </c>
      <c r="G147" s="143"/>
      <c r="H147" s="144">
        <v>18.81</v>
      </c>
      <c r="M147" s="174"/>
      <c r="N147" s="175"/>
      <c r="X147" s="176"/>
      <c r="AT147" s="172" t="s">
        <v>151</v>
      </c>
      <c r="AU147" s="172" t="s">
        <v>84</v>
      </c>
      <c r="AV147" s="173" t="s">
        <v>86</v>
      </c>
      <c r="AW147" s="173" t="s">
        <v>4</v>
      </c>
      <c r="AX147" s="173" t="s">
        <v>76</v>
      </c>
      <c r="AY147" s="172" t="s">
        <v>145</v>
      </c>
    </row>
    <row r="148" spans="2:51" s="173" customFormat="1" ht="12">
      <c r="B148" s="174"/>
      <c r="D148" s="142" t="s">
        <v>151</v>
      </c>
      <c r="E148" s="144" t="s">
        <v>1</v>
      </c>
      <c r="F148" s="12" t="s">
        <v>1577</v>
      </c>
      <c r="G148" s="143"/>
      <c r="H148" s="144">
        <v>0.66</v>
      </c>
      <c r="M148" s="174"/>
      <c r="N148" s="175"/>
      <c r="X148" s="176"/>
      <c r="AT148" s="172" t="s">
        <v>151</v>
      </c>
      <c r="AU148" s="172" t="s">
        <v>84</v>
      </c>
      <c r="AV148" s="173" t="s">
        <v>86</v>
      </c>
      <c r="AW148" s="173" t="s">
        <v>4</v>
      </c>
      <c r="AX148" s="173" t="s">
        <v>76</v>
      </c>
      <c r="AY148" s="172" t="s">
        <v>145</v>
      </c>
    </row>
    <row r="149" spans="2:51" s="173" customFormat="1" ht="12">
      <c r="B149" s="174"/>
      <c r="D149" s="142" t="s">
        <v>151</v>
      </c>
      <c r="E149" s="144" t="s">
        <v>1</v>
      </c>
      <c r="F149" s="12" t="s">
        <v>1577</v>
      </c>
      <c r="G149" s="143"/>
      <c r="H149" s="144">
        <v>0.66</v>
      </c>
      <c r="M149" s="174"/>
      <c r="N149" s="175"/>
      <c r="X149" s="176"/>
      <c r="AT149" s="172" t="s">
        <v>151</v>
      </c>
      <c r="AU149" s="172" t="s">
        <v>84</v>
      </c>
      <c r="AV149" s="173" t="s">
        <v>86</v>
      </c>
      <c r="AW149" s="173" t="s">
        <v>4</v>
      </c>
      <c r="AX149" s="173" t="s">
        <v>76</v>
      </c>
      <c r="AY149" s="172" t="s">
        <v>145</v>
      </c>
    </row>
    <row r="150" spans="2:51" s="173" customFormat="1" ht="12">
      <c r="B150" s="174"/>
      <c r="D150" s="142" t="s">
        <v>151</v>
      </c>
      <c r="E150" s="144" t="s">
        <v>1</v>
      </c>
      <c r="F150" s="12" t="s">
        <v>1578</v>
      </c>
      <c r="G150" s="143"/>
      <c r="H150" s="144">
        <v>14.52</v>
      </c>
      <c r="M150" s="174"/>
      <c r="N150" s="175"/>
      <c r="X150" s="176"/>
      <c r="AT150" s="172" t="s">
        <v>151</v>
      </c>
      <c r="AU150" s="172" t="s">
        <v>84</v>
      </c>
      <c r="AV150" s="173" t="s">
        <v>86</v>
      </c>
      <c r="AW150" s="173" t="s">
        <v>4</v>
      </c>
      <c r="AX150" s="173" t="s">
        <v>76</v>
      </c>
      <c r="AY150" s="172" t="s">
        <v>145</v>
      </c>
    </row>
    <row r="151" spans="2:51" s="173" customFormat="1" ht="12">
      <c r="B151" s="174"/>
      <c r="D151" s="142" t="s">
        <v>151</v>
      </c>
      <c r="E151" s="144" t="s">
        <v>1</v>
      </c>
      <c r="F151" s="12" t="s">
        <v>1579</v>
      </c>
      <c r="G151" s="143"/>
      <c r="H151" s="144">
        <v>0.6</v>
      </c>
      <c r="M151" s="174"/>
      <c r="N151" s="175"/>
      <c r="X151" s="176"/>
      <c r="AT151" s="172" t="s">
        <v>151</v>
      </c>
      <c r="AU151" s="172" t="s">
        <v>84</v>
      </c>
      <c r="AV151" s="173" t="s">
        <v>86</v>
      </c>
      <c r="AW151" s="173" t="s">
        <v>4</v>
      </c>
      <c r="AX151" s="173" t="s">
        <v>76</v>
      </c>
      <c r="AY151" s="172" t="s">
        <v>145</v>
      </c>
    </row>
    <row r="152" spans="2:51" s="173" customFormat="1" ht="12">
      <c r="B152" s="174"/>
      <c r="D152" s="142" t="s">
        <v>151</v>
      </c>
      <c r="E152" s="144" t="s">
        <v>1</v>
      </c>
      <c r="F152" s="12" t="s">
        <v>1580</v>
      </c>
      <c r="G152" s="143"/>
      <c r="H152" s="144">
        <v>0.99</v>
      </c>
      <c r="M152" s="174"/>
      <c r="N152" s="175"/>
      <c r="X152" s="176"/>
      <c r="AT152" s="172" t="s">
        <v>151</v>
      </c>
      <c r="AU152" s="172" t="s">
        <v>84</v>
      </c>
      <c r="AV152" s="173" t="s">
        <v>86</v>
      </c>
      <c r="AW152" s="173" t="s">
        <v>4</v>
      </c>
      <c r="AX152" s="173" t="s">
        <v>76</v>
      </c>
      <c r="AY152" s="172" t="s">
        <v>145</v>
      </c>
    </row>
    <row r="153" spans="2:51" s="173" customFormat="1" ht="12">
      <c r="B153" s="174"/>
      <c r="D153" s="142" t="s">
        <v>151</v>
      </c>
      <c r="E153" s="144" t="s">
        <v>1</v>
      </c>
      <c r="F153" s="12" t="s">
        <v>1581</v>
      </c>
      <c r="G153" s="143"/>
      <c r="H153" s="144">
        <v>4.29</v>
      </c>
      <c r="M153" s="174"/>
      <c r="N153" s="175"/>
      <c r="X153" s="176"/>
      <c r="AT153" s="172" t="s">
        <v>151</v>
      </c>
      <c r="AU153" s="172" t="s">
        <v>84</v>
      </c>
      <c r="AV153" s="173" t="s">
        <v>86</v>
      </c>
      <c r="AW153" s="173" t="s">
        <v>4</v>
      </c>
      <c r="AX153" s="173" t="s">
        <v>76</v>
      </c>
      <c r="AY153" s="172" t="s">
        <v>145</v>
      </c>
    </row>
    <row r="154" spans="2:51" s="177" customFormat="1" ht="12">
      <c r="B154" s="178"/>
      <c r="D154" s="142" t="s">
        <v>151</v>
      </c>
      <c r="E154" s="144" t="s">
        <v>1</v>
      </c>
      <c r="F154" s="12" t="s">
        <v>1559</v>
      </c>
      <c r="G154" s="143"/>
      <c r="H154" s="144">
        <v>40.53</v>
      </c>
      <c r="M154" s="178"/>
      <c r="N154" s="180"/>
      <c r="X154" s="181"/>
      <c r="AT154" s="179" t="s">
        <v>151</v>
      </c>
      <c r="AU154" s="179" t="s">
        <v>84</v>
      </c>
      <c r="AV154" s="177" t="s">
        <v>149</v>
      </c>
      <c r="AW154" s="177" t="s">
        <v>4</v>
      </c>
      <c r="AX154" s="177" t="s">
        <v>84</v>
      </c>
      <c r="AY154" s="179" t="s">
        <v>145</v>
      </c>
    </row>
    <row r="155" spans="2:65" s="1" customFormat="1" ht="12">
      <c r="B155" s="127"/>
      <c r="C155" s="128"/>
      <c r="D155" s="167" t="s">
        <v>1360</v>
      </c>
      <c r="E155" s="168" t="s">
        <v>1599</v>
      </c>
      <c r="F155" s="169" t="s">
        <v>1600</v>
      </c>
      <c r="G155" s="170" t="s">
        <v>271</v>
      </c>
      <c r="H155" s="171">
        <v>81.06</v>
      </c>
      <c r="I155" s="133"/>
      <c r="J155" s="133"/>
      <c r="K155" s="133">
        <f>ROUND(P155*H155,2)</f>
        <v>0</v>
      </c>
      <c r="L155" s="130" t="s">
        <v>1</v>
      </c>
      <c r="M155" s="26"/>
      <c r="N155" s="134" t="s">
        <v>1</v>
      </c>
      <c r="O155" s="135" t="s">
        <v>39</v>
      </c>
      <c r="P155" s="136">
        <f>I155+J155</f>
        <v>0</v>
      </c>
      <c r="Q155" s="136">
        <f>ROUND(I155*H155,2)</f>
        <v>0</v>
      </c>
      <c r="R155" s="136">
        <f>ROUND(J155*H155,2)</f>
        <v>0</v>
      </c>
      <c r="S155" s="137">
        <v>0</v>
      </c>
      <c r="T155" s="137">
        <f>S155*H155</f>
        <v>0</v>
      </c>
      <c r="U155" s="137">
        <v>0</v>
      </c>
      <c r="V155" s="137">
        <f>U155*H155</f>
        <v>0</v>
      </c>
      <c r="W155" s="137">
        <v>0</v>
      </c>
      <c r="X155" s="137">
        <f>W155*H155</f>
        <v>0</v>
      </c>
      <c r="Y155" s="138" t="s">
        <v>1</v>
      </c>
      <c r="AR155" s="139" t="s">
        <v>149</v>
      </c>
      <c r="AT155" s="139" t="s">
        <v>147</v>
      </c>
      <c r="AU155" s="139" t="s">
        <v>86</v>
      </c>
      <c r="AY155" s="14" t="s">
        <v>145</v>
      </c>
      <c r="BE155" s="140">
        <f>IF(O155="základní",K155,0)</f>
        <v>0</v>
      </c>
      <c r="BF155" s="140">
        <f>IF(O155="snížená",K155,0)</f>
        <v>0</v>
      </c>
      <c r="BG155" s="140">
        <f>IF(O155="zákl. přenesená",K155,0)</f>
        <v>0</v>
      </c>
      <c r="BH155" s="140">
        <f>IF(O155="sníž. přenesená",K155,0)</f>
        <v>0</v>
      </c>
      <c r="BI155" s="140">
        <f>IF(O155="nulová",K155,0)</f>
        <v>0</v>
      </c>
      <c r="BJ155" s="14" t="s">
        <v>84</v>
      </c>
      <c r="BK155" s="140">
        <f>ROUND(P155*H155,2)</f>
        <v>0</v>
      </c>
      <c r="BL155" s="14" t="s">
        <v>149</v>
      </c>
      <c r="BM155" s="139" t="s">
        <v>223</v>
      </c>
    </row>
    <row r="156" spans="2:51" s="173" customFormat="1" ht="12">
      <c r="B156" s="174"/>
      <c r="D156" s="142" t="s">
        <v>151</v>
      </c>
      <c r="E156" s="144"/>
      <c r="F156" s="12" t="s">
        <v>1601</v>
      </c>
      <c r="G156" s="143"/>
      <c r="H156" s="144">
        <v>81.06</v>
      </c>
      <c r="M156" s="174"/>
      <c r="N156" s="175"/>
      <c r="X156" s="176"/>
      <c r="AT156" s="172" t="s">
        <v>151</v>
      </c>
      <c r="AU156" s="172" t="s">
        <v>84</v>
      </c>
      <c r="AV156" s="173" t="s">
        <v>86</v>
      </c>
      <c r="AW156" s="173" t="s">
        <v>3</v>
      </c>
      <c r="AX156" s="173" t="s">
        <v>84</v>
      </c>
      <c r="AY156" s="172" t="s">
        <v>145</v>
      </c>
    </row>
    <row r="157" spans="2:65" s="1" customFormat="1" ht="72">
      <c r="B157" s="127"/>
      <c r="C157" s="128"/>
      <c r="D157" s="167" t="s">
        <v>147</v>
      </c>
      <c r="E157" s="168" t="s">
        <v>1582</v>
      </c>
      <c r="F157" s="169" t="s">
        <v>1583</v>
      </c>
      <c r="G157" s="170" t="s">
        <v>257</v>
      </c>
      <c r="H157" s="171">
        <v>40.53</v>
      </c>
      <c r="I157" s="133"/>
      <c r="J157" s="133"/>
      <c r="K157" s="133">
        <f>ROUND(P157*H157,2)</f>
        <v>0</v>
      </c>
      <c r="L157" s="130" t="s">
        <v>1</v>
      </c>
      <c r="M157" s="26"/>
      <c r="N157" s="134" t="s">
        <v>1</v>
      </c>
      <c r="O157" s="135" t="s">
        <v>39</v>
      </c>
      <c r="P157" s="136">
        <f>I157+J157</f>
        <v>0</v>
      </c>
      <c r="Q157" s="136">
        <f>ROUND(I157*H157,2)</f>
        <v>0</v>
      </c>
      <c r="R157" s="136">
        <f>ROUND(J157*H157,2)</f>
        <v>0</v>
      </c>
      <c r="S157" s="137">
        <v>0</v>
      </c>
      <c r="T157" s="137">
        <f>S157*H157</f>
        <v>0</v>
      </c>
      <c r="U157" s="137">
        <v>0</v>
      </c>
      <c r="V157" s="137">
        <f>U157*H157</f>
        <v>0</v>
      </c>
      <c r="W157" s="137">
        <v>0</v>
      </c>
      <c r="X157" s="137">
        <f>W157*H157</f>
        <v>0</v>
      </c>
      <c r="Y157" s="138" t="s">
        <v>1</v>
      </c>
      <c r="AR157" s="139" t="s">
        <v>149</v>
      </c>
      <c r="AT157" s="139" t="s">
        <v>147</v>
      </c>
      <c r="AU157" s="139" t="s">
        <v>86</v>
      </c>
      <c r="AY157" s="14" t="s">
        <v>145</v>
      </c>
      <c r="BE157" s="140">
        <f>IF(O157="základní",K157,0)</f>
        <v>0</v>
      </c>
      <c r="BF157" s="140">
        <f>IF(O157="snížená",K157,0)</f>
        <v>0</v>
      </c>
      <c r="BG157" s="140">
        <f>IF(O157="zákl. přenesená",K157,0)</f>
        <v>0</v>
      </c>
      <c r="BH157" s="140">
        <f>IF(O157="sníž. přenesená",K157,0)</f>
        <v>0</v>
      </c>
      <c r="BI157" s="140">
        <f>IF(O157="nulová",K157,0)</f>
        <v>0</v>
      </c>
      <c r="BJ157" s="14" t="s">
        <v>84</v>
      </c>
      <c r="BK157" s="140">
        <f>ROUND(P157*H157,2)</f>
        <v>0</v>
      </c>
      <c r="BL157" s="14" t="s">
        <v>149</v>
      </c>
      <c r="BM157" s="139" t="s">
        <v>223</v>
      </c>
    </row>
    <row r="158" spans="2:65" s="1" customFormat="1" ht="24">
      <c r="B158" s="127"/>
      <c r="C158" s="128"/>
      <c r="D158" s="167" t="s">
        <v>147</v>
      </c>
      <c r="E158" s="168" t="s">
        <v>1584</v>
      </c>
      <c r="F158" s="169" t="s">
        <v>1585</v>
      </c>
      <c r="G158" s="170" t="s">
        <v>257</v>
      </c>
      <c r="H158" s="171">
        <v>13.51</v>
      </c>
      <c r="I158" s="133"/>
      <c r="J158" s="133"/>
      <c r="K158" s="133">
        <f>ROUND(P158*H158,2)</f>
        <v>0</v>
      </c>
      <c r="L158" s="130" t="s">
        <v>1</v>
      </c>
      <c r="M158" s="26"/>
      <c r="N158" s="134" t="s">
        <v>1</v>
      </c>
      <c r="O158" s="135" t="s">
        <v>39</v>
      </c>
      <c r="P158" s="136">
        <f>I158+J158</f>
        <v>0</v>
      </c>
      <c r="Q158" s="136">
        <f>ROUND(I158*H158,2)</f>
        <v>0</v>
      </c>
      <c r="R158" s="136">
        <f>ROUND(J158*H158,2)</f>
        <v>0</v>
      </c>
      <c r="S158" s="137">
        <v>0</v>
      </c>
      <c r="T158" s="137">
        <f>S158*H158</f>
        <v>0</v>
      </c>
      <c r="U158" s="137">
        <v>0</v>
      </c>
      <c r="V158" s="137">
        <f>U158*H158</f>
        <v>0</v>
      </c>
      <c r="W158" s="137">
        <v>0</v>
      </c>
      <c r="X158" s="137">
        <f>W158*H158</f>
        <v>0</v>
      </c>
      <c r="Y158" s="138" t="s">
        <v>1</v>
      </c>
      <c r="AR158" s="139" t="s">
        <v>149</v>
      </c>
      <c r="AT158" s="139" t="s">
        <v>147</v>
      </c>
      <c r="AU158" s="139" t="s">
        <v>86</v>
      </c>
      <c r="AY158" s="14" t="s">
        <v>145</v>
      </c>
      <c r="BE158" s="140">
        <f>IF(O158="základní",K158,0)</f>
        <v>0</v>
      </c>
      <c r="BF158" s="140">
        <f>IF(O158="snížená",K158,0)</f>
        <v>0</v>
      </c>
      <c r="BG158" s="140">
        <f>IF(O158="zákl. přenesená",K158,0)</f>
        <v>0</v>
      </c>
      <c r="BH158" s="140">
        <f>IF(O158="sníž. přenesená",K158,0)</f>
        <v>0</v>
      </c>
      <c r="BI158" s="140">
        <f>IF(O158="nulová",K158,0)</f>
        <v>0</v>
      </c>
      <c r="BJ158" s="14" t="s">
        <v>84</v>
      </c>
      <c r="BK158" s="140">
        <f>ROUND(P158*H158,2)</f>
        <v>0</v>
      </c>
      <c r="BL158" s="14" t="s">
        <v>149</v>
      </c>
      <c r="BM158" s="139" t="s">
        <v>223</v>
      </c>
    </row>
    <row r="159" spans="2:51" s="173" customFormat="1" ht="12">
      <c r="B159" s="174"/>
      <c r="D159" s="142" t="s">
        <v>151</v>
      </c>
      <c r="E159" s="172" t="s">
        <v>1</v>
      </c>
      <c r="F159" s="12" t="s">
        <v>1586</v>
      </c>
      <c r="G159" s="143"/>
      <c r="H159" s="144">
        <v>6.27</v>
      </c>
      <c r="M159" s="174"/>
      <c r="N159" s="175"/>
      <c r="X159" s="176"/>
      <c r="AT159" s="172" t="s">
        <v>151</v>
      </c>
      <c r="AU159" s="172" t="s">
        <v>84</v>
      </c>
      <c r="AV159" s="173" t="s">
        <v>86</v>
      </c>
      <c r="AW159" s="173" t="s">
        <v>4</v>
      </c>
      <c r="AX159" s="173" t="s">
        <v>76</v>
      </c>
      <c r="AY159" s="172" t="s">
        <v>145</v>
      </c>
    </row>
    <row r="160" spans="2:51" s="173" customFormat="1" ht="12">
      <c r="B160" s="174"/>
      <c r="D160" s="142" t="s">
        <v>151</v>
      </c>
      <c r="E160" s="172" t="s">
        <v>1</v>
      </c>
      <c r="F160" s="12" t="s">
        <v>1587</v>
      </c>
      <c r="G160" s="143"/>
      <c r="H160" s="144">
        <v>0.22</v>
      </c>
      <c r="M160" s="174"/>
      <c r="N160" s="175"/>
      <c r="X160" s="176"/>
      <c r="AT160" s="172" t="s">
        <v>151</v>
      </c>
      <c r="AU160" s="172" t="s">
        <v>84</v>
      </c>
      <c r="AV160" s="173" t="s">
        <v>86</v>
      </c>
      <c r="AW160" s="173" t="s">
        <v>4</v>
      </c>
      <c r="AX160" s="173" t="s">
        <v>76</v>
      </c>
      <c r="AY160" s="172" t="s">
        <v>145</v>
      </c>
    </row>
    <row r="161" spans="2:51" s="173" customFormat="1" ht="12">
      <c r="B161" s="174"/>
      <c r="D161" s="142" t="s">
        <v>151</v>
      </c>
      <c r="E161" s="172" t="s">
        <v>1</v>
      </c>
      <c r="F161" s="12" t="s">
        <v>1587</v>
      </c>
      <c r="G161" s="143"/>
      <c r="H161" s="144">
        <v>0.22</v>
      </c>
      <c r="M161" s="174"/>
      <c r="N161" s="175"/>
      <c r="X161" s="176"/>
      <c r="AT161" s="172" t="s">
        <v>151</v>
      </c>
      <c r="AU161" s="172" t="s">
        <v>84</v>
      </c>
      <c r="AV161" s="173" t="s">
        <v>86</v>
      </c>
      <c r="AW161" s="173" t="s">
        <v>4</v>
      </c>
      <c r="AX161" s="173" t="s">
        <v>76</v>
      </c>
      <c r="AY161" s="172" t="s">
        <v>145</v>
      </c>
    </row>
    <row r="162" spans="2:51" s="173" customFormat="1" ht="12">
      <c r="B162" s="174"/>
      <c r="D162" s="142" t="s">
        <v>151</v>
      </c>
      <c r="E162" s="172" t="s">
        <v>1</v>
      </c>
      <c r="F162" s="12" t="s">
        <v>1588</v>
      </c>
      <c r="G162" s="143"/>
      <c r="H162" s="144">
        <v>4.84</v>
      </c>
      <c r="M162" s="174"/>
      <c r="N162" s="175"/>
      <c r="X162" s="176"/>
      <c r="AT162" s="172" t="s">
        <v>151</v>
      </c>
      <c r="AU162" s="172" t="s">
        <v>84</v>
      </c>
      <c r="AV162" s="173" t="s">
        <v>86</v>
      </c>
      <c r="AW162" s="173" t="s">
        <v>4</v>
      </c>
      <c r="AX162" s="173" t="s">
        <v>76</v>
      </c>
      <c r="AY162" s="172" t="s">
        <v>145</v>
      </c>
    </row>
    <row r="163" spans="2:51" s="173" customFormat="1" ht="12">
      <c r="B163" s="174"/>
      <c r="D163" s="142" t="s">
        <v>151</v>
      </c>
      <c r="E163" s="172" t="s">
        <v>1</v>
      </c>
      <c r="F163" s="12" t="s">
        <v>1589</v>
      </c>
      <c r="G163" s="143"/>
      <c r="H163" s="144">
        <v>0.2</v>
      </c>
      <c r="M163" s="174"/>
      <c r="N163" s="175"/>
      <c r="X163" s="176"/>
      <c r="AT163" s="172" t="s">
        <v>151</v>
      </c>
      <c r="AU163" s="172" t="s">
        <v>84</v>
      </c>
      <c r="AV163" s="173" t="s">
        <v>86</v>
      </c>
      <c r="AW163" s="173" t="s">
        <v>4</v>
      </c>
      <c r="AX163" s="173" t="s">
        <v>76</v>
      </c>
      <c r="AY163" s="172" t="s">
        <v>145</v>
      </c>
    </row>
    <row r="164" spans="2:51" s="173" customFormat="1" ht="12">
      <c r="B164" s="174"/>
      <c r="D164" s="142" t="s">
        <v>151</v>
      </c>
      <c r="E164" s="172" t="s">
        <v>1</v>
      </c>
      <c r="F164" s="12" t="s">
        <v>1590</v>
      </c>
      <c r="G164" s="143"/>
      <c r="H164" s="144">
        <v>0.33</v>
      </c>
      <c r="M164" s="174"/>
      <c r="N164" s="175"/>
      <c r="X164" s="176"/>
      <c r="AT164" s="172" t="s">
        <v>151</v>
      </c>
      <c r="AU164" s="172" t="s">
        <v>84</v>
      </c>
      <c r="AV164" s="173" t="s">
        <v>86</v>
      </c>
      <c r="AW164" s="173" t="s">
        <v>4</v>
      </c>
      <c r="AX164" s="173" t="s">
        <v>76</v>
      </c>
      <c r="AY164" s="172" t="s">
        <v>145</v>
      </c>
    </row>
    <row r="165" spans="2:51" s="173" customFormat="1" ht="12">
      <c r="B165" s="174"/>
      <c r="D165" s="142" t="s">
        <v>151</v>
      </c>
      <c r="E165" s="172" t="s">
        <v>1</v>
      </c>
      <c r="F165" s="12" t="s">
        <v>1591</v>
      </c>
      <c r="G165" s="143"/>
      <c r="H165" s="144">
        <v>1.43</v>
      </c>
      <c r="M165" s="174"/>
      <c r="N165" s="175"/>
      <c r="X165" s="176"/>
      <c r="AT165" s="172" t="s">
        <v>151</v>
      </c>
      <c r="AU165" s="172" t="s">
        <v>84</v>
      </c>
      <c r="AV165" s="173" t="s">
        <v>86</v>
      </c>
      <c r="AW165" s="173" t="s">
        <v>4</v>
      </c>
      <c r="AX165" s="173" t="s">
        <v>76</v>
      </c>
      <c r="AY165" s="172" t="s">
        <v>145</v>
      </c>
    </row>
    <row r="166" spans="2:51" s="177" customFormat="1" ht="12">
      <c r="B166" s="178"/>
      <c r="D166" s="142" t="s">
        <v>151</v>
      </c>
      <c r="E166" s="179" t="s">
        <v>1</v>
      </c>
      <c r="F166" s="12" t="s">
        <v>1559</v>
      </c>
      <c r="G166" s="143"/>
      <c r="H166" s="144">
        <v>13.51</v>
      </c>
      <c r="M166" s="178"/>
      <c r="N166" s="180"/>
      <c r="X166" s="181"/>
      <c r="AT166" s="179" t="s">
        <v>151</v>
      </c>
      <c r="AU166" s="179" t="s">
        <v>84</v>
      </c>
      <c r="AV166" s="177" t="s">
        <v>149</v>
      </c>
      <c r="AW166" s="177" t="s">
        <v>4</v>
      </c>
      <c r="AX166" s="177" t="s">
        <v>84</v>
      </c>
      <c r="AY166" s="179" t="s">
        <v>145</v>
      </c>
    </row>
    <row r="167" spans="2:65" s="1" customFormat="1" ht="24">
      <c r="B167" s="127"/>
      <c r="C167" s="128"/>
      <c r="D167" s="167" t="s">
        <v>147</v>
      </c>
      <c r="E167" s="168" t="s">
        <v>1592</v>
      </c>
      <c r="F167" s="169" t="s">
        <v>1593</v>
      </c>
      <c r="G167" s="170" t="s">
        <v>458</v>
      </c>
      <c r="H167" s="171">
        <v>140</v>
      </c>
      <c r="I167" s="133"/>
      <c r="J167" s="133"/>
      <c r="K167" s="133">
        <f>ROUND(P167*H167,2)</f>
        <v>0</v>
      </c>
      <c r="L167" s="130" t="s">
        <v>1</v>
      </c>
      <c r="M167" s="26"/>
      <c r="N167" s="134" t="s">
        <v>1</v>
      </c>
      <c r="O167" s="135" t="s">
        <v>39</v>
      </c>
      <c r="P167" s="136">
        <f>I167+J167</f>
        <v>0</v>
      </c>
      <c r="Q167" s="136">
        <f>ROUND(I167*H167,2)</f>
        <v>0</v>
      </c>
      <c r="R167" s="136">
        <f>ROUND(J167*H167,2)</f>
        <v>0</v>
      </c>
      <c r="S167" s="137">
        <v>0</v>
      </c>
      <c r="T167" s="137">
        <f>S167*H167</f>
        <v>0</v>
      </c>
      <c r="U167" s="137">
        <v>0</v>
      </c>
      <c r="V167" s="137">
        <f>U167*H167</f>
        <v>0</v>
      </c>
      <c r="W167" s="137">
        <v>0</v>
      </c>
      <c r="X167" s="137">
        <f>W167*H167</f>
        <v>0</v>
      </c>
      <c r="Y167" s="138" t="s">
        <v>1</v>
      </c>
      <c r="AR167" s="139" t="s">
        <v>149</v>
      </c>
      <c r="AT167" s="139" t="s">
        <v>147</v>
      </c>
      <c r="AU167" s="139" t="s">
        <v>86</v>
      </c>
      <c r="AY167" s="14" t="s">
        <v>145</v>
      </c>
      <c r="BE167" s="140">
        <f>IF(O167="základní",K167,0)</f>
        <v>0</v>
      </c>
      <c r="BF167" s="140">
        <f>IF(O167="snížená",K167,0)</f>
        <v>0</v>
      </c>
      <c r="BG167" s="140">
        <f>IF(O167="zákl. přenesená",K167,0)</f>
        <v>0</v>
      </c>
      <c r="BH167" s="140">
        <f>IF(O167="sníž. přenesená",K167,0)</f>
        <v>0</v>
      </c>
      <c r="BI167" s="140">
        <f>IF(O167="nulová",K167,0)</f>
        <v>0</v>
      </c>
      <c r="BJ167" s="14" t="s">
        <v>84</v>
      </c>
      <c r="BK167" s="140">
        <f>ROUND(P167*H167,2)</f>
        <v>0</v>
      </c>
      <c r="BL167" s="14" t="s">
        <v>149</v>
      </c>
      <c r="BM167" s="139" t="s">
        <v>223</v>
      </c>
    </row>
    <row r="168" spans="2:65" s="1" customFormat="1" ht="48">
      <c r="B168" s="127"/>
      <c r="C168" s="128"/>
      <c r="D168" s="167" t="s">
        <v>147</v>
      </c>
      <c r="E168" s="168" t="s">
        <v>1594</v>
      </c>
      <c r="F168" s="169" t="s">
        <v>1595</v>
      </c>
      <c r="G168" s="170" t="s">
        <v>271</v>
      </c>
      <c r="H168" s="171">
        <v>124.373</v>
      </c>
      <c r="I168" s="133"/>
      <c r="J168" s="133"/>
      <c r="K168" s="133">
        <f>ROUND(P168*H168,2)</f>
        <v>0</v>
      </c>
      <c r="L168" s="130" t="s">
        <v>1</v>
      </c>
      <c r="M168" s="26"/>
      <c r="N168" s="134" t="s">
        <v>1</v>
      </c>
      <c r="O168" s="135" t="s">
        <v>39</v>
      </c>
      <c r="P168" s="136">
        <f>I168+J168</f>
        <v>0</v>
      </c>
      <c r="Q168" s="136">
        <f>ROUND(I168*H168,2)</f>
        <v>0</v>
      </c>
      <c r="R168" s="136">
        <f>ROUND(J168*H168,2)</f>
        <v>0</v>
      </c>
      <c r="S168" s="137">
        <v>0</v>
      </c>
      <c r="T168" s="137">
        <f>S168*H168</f>
        <v>0</v>
      </c>
      <c r="U168" s="137">
        <v>0</v>
      </c>
      <c r="V168" s="137">
        <f>U168*H168</f>
        <v>0</v>
      </c>
      <c r="W168" s="137">
        <v>0</v>
      </c>
      <c r="X168" s="137">
        <f>W168*H168</f>
        <v>0</v>
      </c>
      <c r="Y168" s="138" t="s">
        <v>1</v>
      </c>
      <c r="AR168" s="139" t="s">
        <v>149</v>
      </c>
      <c r="AT168" s="139" t="s">
        <v>147</v>
      </c>
      <c r="AU168" s="139" t="s">
        <v>86</v>
      </c>
      <c r="AY168" s="14" t="s">
        <v>145</v>
      </c>
      <c r="BE168" s="140">
        <f>IF(O168="základní",K168,0)</f>
        <v>0</v>
      </c>
      <c r="BF168" s="140">
        <f>IF(O168="snížená",K168,0)</f>
        <v>0</v>
      </c>
      <c r="BG168" s="140">
        <f>IF(O168="zákl. přenesená",K168,0)</f>
        <v>0</v>
      </c>
      <c r="BH168" s="140">
        <f>IF(O168="sníž. přenesená",K168,0)</f>
        <v>0</v>
      </c>
      <c r="BI168" s="140">
        <f>IF(O168="nulová",K168,0)</f>
        <v>0</v>
      </c>
      <c r="BJ168" s="14" t="s">
        <v>84</v>
      </c>
      <c r="BK168" s="140">
        <f>ROUND(P168*H168,2)</f>
        <v>0</v>
      </c>
      <c r="BL168" s="14" t="s">
        <v>149</v>
      </c>
      <c r="BM168" s="139" t="s">
        <v>223</v>
      </c>
    </row>
    <row r="169" spans="2:65" s="1" customFormat="1" ht="60">
      <c r="B169" s="127"/>
      <c r="C169" s="128"/>
      <c r="D169" s="167" t="s">
        <v>147</v>
      </c>
      <c r="E169" s="168" t="s">
        <v>1596</v>
      </c>
      <c r="F169" s="169" t="s">
        <v>1597</v>
      </c>
      <c r="G169" s="170" t="s">
        <v>257</v>
      </c>
      <c r="H169" s="171">
        <v>390.205</v>
      </c>
      <c r="I169" s="133"/>
      <c r="J169" s="133"/>
      <c r="K169" s="133">
        <f>ROUND(P169*H169,2)</f>
        <v>0</v>
      </c>
      <c r="L169" s="130" t="s">
        <v>1</v>
      </c>
      <c r="M169" s="26"/>
      <c r="N169" s="134" t="s">
        <v>1</v>
      </c>
      <c r="O169" s="135" t="s">
        <v>39</v>
      </c>
      <c r="P169" s="136">
        <f>I169+J169</f>
        <v>0</v>
      </c>
      <c r="Q169" s="136">
        <f>ROUND(I169*H169,2)</f>
        <v>0</v>
      </c>
      <c r="R169" s="136">
        <f>ROUND(J169*H169,2)</f>
        <v>0</v>
      </c>
      <c r="S169" s="137">
        <v>0</v>
      </c>
      <c r="T169" s="137">
        <f>S169*H169</f>
        <v>0</v>
      </c>
      <c r="U169" s="137">
        <v>0</v>
      </c>
      <c r="V169" s="137">
        <f>U169*H169</f>
        <v>0</v>
      </c>
      <c r="W169" s="137">
        <v>0</v>
      </c>
      <c r="X169" s="137">
        <f>W169*H169</f>
        <v>0</v>
      </c>
      <c r="Y169" s="138" t="s">
        <v>1</v>
      </c>
      <c r="AR169" s="139" t="s">
        <v>149</v>
      </c>
      <c r="AT169" s="139" t="s">
        <v>147</v>
      </c>
      <c r="AU169" s="139" t="s">
        <v>86</v>
      </c>
      <c r="AY169" s="14" t="s">
        <v>145</v>
      </c>
      <c r="BE169" s="140">
        <f>IF(O169="základní",K169,0)</f>
        <v>0</v>
      </c>
      <c r="BF169" s="140">
        <f>IF(O169="snížená",K169,0)</f>
        <v>0</v>
      </c>
      <c r="BG169" s="140">
        <f>IF(O169="zákl. přenesená",K169,0)</f>
        <v>0</v>
      </c>
      <c r="BH169" s="140">
        <f>IF(O169="sníž. přenesená",K169,0)</f>
        <v>0</v>
      </c>
      <c r="BI169" s="140">
        <f>IF(O169="nulová",K169,0)</f>
        <v>0</v>
      </c>
      <c r="BJ169" s="14" t="s">
        <v>84</v>
      </c>
      <c r="BK169" s="140">
        <f>ROUND(P169*H169,2)</f>
        <v>0</v>
      </c>
      <c r="BL169" s="14" t="s">
        <v>149</v>
      </c>
      <c r="BM169" s="139" t="s">
        <v>223</v>
      </c>
    </row>
    <row r="170" spans="2:51" s="173" customFormat="1" ht="12">
      <c r="B170" s="174"/>
      <c r="D170" s="142" t="s">
        <v>151</v>
      </c>
      <c r="E170" s="172" t="s">
        <v>1</v>
      </c>
      <c r="F170" s="12" t="s">
        <v>1598</v>
      </c>
      <c r="G170" s="143"/>
      <c r="H170" s="144">
        <v>390.205</v>
      </c>
      <c r="M170" s="174"/>
      <c r="N170" s="175"/>
      <c r="X170" s="176"/>
      <c r="AT170" s="172" t="s">
        <v>151</v>
      </c>
      <c r="AU170" s="172" t="s">
        <v>86</v>
      </c>
      <c r="AV170" s="173" t="s">
        <v>86</v>
      </c>
      <c r="AW170" s="173" t="s">
        <v>4</v>
      </c>
      <c r="AX170" s="173" t="s">
        <v>84</v>
      </c>
      <c r="AY170" s="172" t="s">
        <v>145</v>
      </c>
    </row>
    <row r="171" spans="2:63" s="11" customFormat="1" ht="22.9" customHeight="1">
      <c r="B171" s="115"/>
      <c r="D171" s="116" t="s">
        <v>75</v>
      </c>
      <c r="E171" s="125">
        <v>4</v>
      </c>
      <c r="F171" s="125" t="s">
        <v>1602</v>
      </c>
      <c r="K171" s="126">
        <f>BK171</f>
        <v>0</v>
      </c>
      <c r="M171" s="115"/>
      <c r="N171" s="119"/>
      <c r="Q171" s="120">
        <f>SUM(Q172:Q173)</f>
        <v>0</v>
      </c>
      <c r="R171" s="120">
        <f>SUM(R172:R173)</f>
        <v>0</v>
      </c>
      <c r="T171" s="121">
        <f>SUM(T172:T250)</f>
        <v>0</v>
      </c>
      <c r="V171" s="121">
        <f>SUM(V172:V250)</f>
        <v>0</v>
      </c>
      <c r="X171" s="121">
        <f>SUM(X172:X250)</f>
        <v>0</v>
      </c>
      <c r="Y171" s="122"/>
      <c r="AR171" s="116" t="s">
        <v>84</v>
      </c>
      <c r="AT171" s="123" t="s">
        <v>75</v>
      </c>
      <c r="AU171" s="123" t="s">
        <v>84</v>
      </c>
      <c r="AY171" s="116" t="s">
        <v>145</v>
      </c>
      <c r="BK171" s="124">
        <f>SUM(BK172:BK173)</f>
        <v>0</v>
      </c>
    </row>
    <row r="172" spans="2:65" s="1" customFormat="1" ht="36">
      <c r="B172" s="127"/>
      <c r="C172" s="128"/>
      <c r="D172" s="167" t="s">
        <v>147</v>
      </c>
      <c r="E172" s="168" t="s">
        <v>1604</v>
      </c>
      <c r="F172" s="169" t="s">
        <v>1605</v>
      </c>
      <c r="G172" s="170" t="s">
        <v>257</v>
      </c>
      <c r="H172" s="171">
        <v>11.664</v>
      </c>
      <c r="I172" s="133"/>
      <c r="J172" s="133"/>
      <c r="K172" s="133">
        <f>ROUND(P172*H172,2)</f>
        <v>0</v>
      </c>
      <c r="L172" s="130" t="s">
        <v>1</v>
      </c>
      <c r="M172" s="26"/>
      <c r="N172" s="134" t="s">
        <v>1</v>
      </c>
      <c r="O172" s="135" t="s">
        <v>39</v>
      </c>
      <c r="P172" s="136">
        <f>I172+J172</f>
        <v>0</v>
      </c>
      <c r="Q172" s="136">
        <f>ROUND(I172*H172,2)</f>
        <v>0</v>
      </c>
      <c r="R172" s="136">
        <f>ROUND(J172*H172,2)</f>
        <v>0</v>
      </c>
      <c r="S172" s="137">
        <v>0</v>
      </c>
      <c r="T172" s="137">
        <f>S172*H172</f>
        <v>0</v>
      </c>
      <c r="U172" s="137">
        <v>0</v>
      </c>
      <c r="V172" s="137">
        <f>U172*H172</f>
        <v>0</v>
      </c>
      <c r="W172" s="137">
        <v>0</v>
      </c>
      <c r="X172" s="137">
        <f>W172*H172</f>
        <v>0</v>
      </c>
      <c r="Y172" s="138" t="s">
        <v>1</v>
      </c>
      <c r="AR172" s="139" t="s">
        <v>149</v>
      </c>
      <c r="AT172" s="139" t="s">
        <v>147</v>
      </c>
      <c r="AU172" s="139" t="s">
        <v>86</v>
      </c>
      <c r="AY172" s="14" t="s">
        <v>145</v>
      </c>
      <c r="BE172" s="140">
        <f>IF(O172="základní",K172,0)</f>
        <v>0</v>
      </c>
      <c r="BF172" s="140">
        <f>IF(O172="snížená",K172,0)</f>
        <v>0</v>
      </c>
      <c r="BG172" s="140">
        <f>IF(O172="zákl. přenesená",K172,0)</f>
        <v>0</v>
      </c>
      <c r="BH172" s="140">
        <f>IF(O172="sníž. přenesená",K172,0)</f>
        <v>0</v>
      </c>
      <c r="BI172" s="140">
        <f>IF(O172="nulová",K172,0)</f>
        <v>0</v>
      </c>
      <c r="BJ172" s="14" t="s">
        <v>84</v>
      </c>
      <c r="BK172" s="140">
        <f>ROUND(P172*H172,2)</f>
        <v>0</v>
      </c>
      <c r="BL172" s="14" t="s">
        <v>149</v>
      </c>
      <c r="BM172" s="139" t="s">
        <v>223</v>
      </c>
    </row>
    <row r="173" spans="2:51" s="173" customFormat="1" ht="12">
      <c r="B173" s="174"/>
      <c r="D173" s="142" t="s">
        <v>151</v>
      </c>
      <c r="E173" s="172" t="s">
        <v>1</v>
      </c>
      <c r="F173" s="12" t="s">
        <v>1606</v>
      </c>
      <c r="G173" s="143"/>
      <c r="H173" s="144">
        <v>11.664</v>
      </c>
      <c r="M173" s="174"/>
      <c r="N173" s="175"/>
      <c r="X173" s="176"/>
      <c r="AT173" s="172" t="s">
        <v>151</v>
      </c>
      <c r="AU173" s="172" t="s">
        <v>86</v>
      </c>
      <c r="AV173" s="173" t="s">
        <v>86</v>
      </c>
      <c r="AW173" s="173" t="s">
        <v>4</v>
      </c>
      <c r="AX173" s="173" t="s">
        <v>84</v>
      </c>
      <c r="AY173" s="172" t="s">
        <v>145</v>
      </c>
    </row>
    <row r="174" spans="2:63" s="11" customFormat="1" ht="22.9" customHeight="1">
      <c r="B174" s="115"/>
      <c r="D174" s="116" t="s">
        <v>75</v>
      </c>
      <c r="E174" s="125">
        <v>8</v>
      </c>
      <c r="F174" s="125" t="s">
        <v>1607</v>
      </c>
      <c r="K174" s="126">
        <f>BK174</f>
        <v>0</v>
      </c>
      <c r="M174" s="115"/>
      <c r="N174" s="119"/>
      <c r="Q174" s="120">
        <f>SUM(Q175:Q187)</f>
        <v>0</v>
      </c>
      <c r="R174" s="120">
        <f>SUM(R175:R187)</f>
        <v>0</v>
      </c>
      <c r="T174" s="121">
        <f>SUM(T175:T253)</f>
        <v>0</v>
      </c>
      <c r="V174" s="121">
        <f>SUM(V175:V253)</f>
        <v>0</v>
      </c>
      <c r="X174" s="121">
        <f>SUM(X175:X253)</f>
        <v>0</v>
      </c>
      <c r="Y174" s="122"/>
      <c r="AR174" s="116" t="s">
        <v>84</v>
      </c>
      <c r="AT174" s="123" t="s">
        <v>75</v>
      </c>
      <c r="AU174" s="123" t="s">
        <v>84</v>
      </c>
      <c r="AY174" s="116" t="s">
        <v>145</v>
      </c>
      <c r="BK174" s="124">
        <f>SUM(BK175:BK187)</f>
        <v>0</v>
      </c>
    </row>
    <row r="175" spans="2:65" s="1" customFormat="1" ht="12">
      <c r="B175" s="127"/>
      <c r="C175" s="128"/>
      <c r="D175" s="167" t="s">
        <v>147</v>
      </c>
      <c r="E175" s="168" t="s">
        <v>1608</v>
      </c>
      <c r="F175" s="169" t="s">
        <v>1609</v>
      </c>
      <c r="G175" s="170" t="s">
        <v>1610</v>
      </c>
      <c r="H175" s="171">
        <v>1</v>
      </c>
      <c r="I175" s="133"/>
      <c r="J175" s="133"/>
      <c r="K175" s="133">
        <f>ROUND(P175*H175,2)</f>
        <v>0</v>
      </c>
      <c r="L175" s="130" t="s">
        <v>1</v>
      </c>
      <c r="M175" s="26"/>
      <c r="N175" s="134" t="s">
        <v>1</v>
      </c>
      <c r="O175" s="135" t="s">
        <v>39</v>
      </c>
      <c r="P175" s="136">
        <f>I175+J175</f>
        <v>0</v>
      </c>
      <c r="Q175" s="136">
        <f>ROUND(I175*H175,2)</f>
        <v>0</v>
      </c>
      <c r="R175" s="136">
        <f>ROUND(J175*H175,2)</f>
        <v>0</v>
      </c>
      <c r="S175" s="137">
        <v>0</v>
      </c>
      <c r="T175" s="137">
        <f>S175*H175</f>
        <v>0</v>
      </c>
      <c r="U175" s="137">
        <v>0</v>
      </c>
      <c r="V175" s="137">
        <f>U175*H175</f>
        <v>0</v>
      </c>
      <c r="W175" s="137">
        <v>0</v>
      </c>
      <c r="X175" s="137">
        <f>W175*H175</f>
        <v>0</v>
      </c>
      <c r="Y175" s="138" t="s">
        <v>1</v>
      </c>
      <c r="AR175" s="139" t="s">
        <v>149</v>
      </c>
      <c r="AT175" s="139" t="s">
        <v>147</v>
      </c>
      <c r="AU175" s="139" t="s">
        <v>86</v>
      </c>
      <c r="AY175" s="14" t="s">
        <v>145</v>
      </c>
      <c r="BE175" s="140">
        <f>IF(O175="základní",K175,0)</f>
        <v>0</v>
      </c>
      <c r="BF175" s="140">
        <f>IF(O175="snížená",K175,0)</f>
        <v>0</v>
      </c>
      <c r="BG175" s="140">
        <f>IF(O175="zákl. přenesená",K175,0)</f>
        <v>0</v>
      </c>
      <c r="BH175" s="140">
        <f>IF(O175="sníž. přenesená",K175,0)</f>
        <v>0</v>
      </c>
      <c r="BI175" s="140">
        <f>IF(O175="nulová",K175,0)</f>
        <v>0</v>
      </c>
      <c r="BJ175" s="14" t="s">
        <v>84</v>
      </c>
      <c r="BK175" s="140">
        <f>ROUND(P175*H175,2)</f>
        <v>0</v>
      </c>
      <c r="BL175" s="14" t="s">
        <v>149</v>
      </c>
      <c r="BM175" s="139" t="s">
        <v>223</v>
      </c>
    </row>
    <row r="176" spans="2:65" s="1" customFormat="1" ht="16.5" customHeight="1">
      <c r="B176" s="127"/>
      <c r="C176" s="128"/>
      <c r="D176" s="167" t="s">
        <v>147</v>
      </c>
      <c r="E176" s="168" t="s">
        <v>1611</v>
      </c>
      <c r="F176" s="169" t="s">
        <v>1612</v>
      </c>
      <c r="G176" s="170" t="s">
        <v>372</v>
      </c>
      <c r="H176" s="171">
        <v>1</v>
      </c>
      <c r="I176" s="133"/>
      <c r="J176" s="133"/>
      <c r="K176" s="133">
        <f>ROUND(P176*H176,2)</f>
        <v>0</v>
      </c>
      <c r="L176" s="130" t="s">
        <v>1</v>
      </c>
      <c r="M176" s="26"/>
      <c r="N176" s="134" t="s">
        <v>1</v>
      </c>
      <c r="O176" s="135" t="s">
        <v>39</v>
      </c>
      <c r="P176" s="136">
        <f>I176+J176</f>
        <v>0</v>
      </c>
      <c r="Q176" s="136">
        <f>ROUND(I176*H176,2)</f>
        <v>0</v>
      </c>
      <c r="R176" s="136">
        <f>ROUND(J176*H176,2)</f>
        <v>0</v>
      </c>
      <c r="S176" s="137">
        <v>0</v>
      </c>
      <c r="T176" s="137">
        <f>S176*H176</f>
        <v>0</v>
      </c>
      <c r="U176" s="137">
        <v>0</v>
      </c>
      <c r="V176" s="137">
        <f>U176*H176</f>
        <v>0</v>
      </c>
      <c r="W176" s="137">
        <v>0</v>
      </c>
      <c r="X176" s="137">
        <f>W176*H176</f>
        <v>0</v>
      </c>
      <c r="Y176" s="138" t="s">
        <v>1</v>
      </c>
      <c r="AR176" s="139" t="s">
        <v>149</v>
      </c>
      <c r="AT176" s="139" t="s">
        <v>147</v>
      </c>
      <c r="AU176" s="139" t="s">
        <v>86</v>
      </c>
      <c r="AY176" s="14" t="s">
        <v>145</v>
      </c>
      <c r="BE176" s="140">
        <f>IF(O176="základní",K176,0)</f>
        <v>0</v>
      </c>
      <c r="BF176" s="140">
        <f>IF(O176="snížená",K176,0)</f>
        <v>0</v>
      </c>
      <c r="BG176" s="140">
        <f>IF(O176="zákl. přenesená",K176,0)</f>
        <v>0</v>
      </c>
      <c r="BH176" s="140">
        <f>IF(O176="sníž. přenesená",K176,0)</f>
        <v>0</v>
      </c>
      <c r="BI176" s="140">
        <f>IF(O176="nulová",K176,0)</f>
        <v>0</v>
      </c>
      <c r="BJ176" s="14" t="s">
        <v>84</v>
      </c>
      <c r="BK176" s="140">
        <f>ROUND(P176*H176,2)</f>
        <v>0</v>
      </c>
      <c r="BL176" s="14" t="s">
        <v>149</v>
      </c>
      <c r="BM176" s="139" t="s">
        <v>223</v>
      </c>
    </row>
    <row r="177" spans="2:65" s="1" customFormat="1" ht="36">
      <c r="B177" s="127"/>
      <c r="C177" s="128"/>
      <c r="D177" s="167" t="s">
        <v>147</v>
      </c>
      <c r="E177" s="168" t="s">
        <v>1613</v>
      </c>
      <c r="F177" s="169" t="s">
        <v>1614</v>
      </c>
      <c r="G177" s="170" t="s">
        <v>458</v>
      </c>
      <c r="H177" s="171">
        <v>134</v>
      </c>
      <c r="I177" s="133"/>
      <c r="J177" s="133"/>
      <c r="K177" s="133">
        <f>ROUND(P177*H177,2)</f>
        <v>0</v>
      </c>
      <c r="L177" s="130" t="s">
        <v>1</v>
      </c>
      <c r="M177" s="26"/>
      <c r="N177" s="134" t="s">
        <v>1</v>
      </c>
      <c r="O177" s="135" t="s">
        <v>39</v>
      </c>
      <c r="P177" s="136">
        <f>I177+J177</f>
        <v>0</v>
      </c>
      <c r="Q177" s="136">
        <f>ROUND(I177*H177,2)</f>
        <v>0</v>
      </c>
      <c r="R177" s="136">
        <f>ROUND(J177*H177,2)</f>
        <v>0</v>
      </c>
      <c r="S177" s="137">
        <v>0</v>
      </c>
      <c r="T177" s="137">
        <f>S177*H177</f>
        <v>0</v>
      </c>
      <c r="U177" s="137">
        <v>0</v>
      </c>
      <c r="V177" s="137">
        <f>U177*H177</f>
        <v>0</v>
      </c>
      <c r="W177" s="137">
        <v>0</v>
      </c>
      <c r="X177" s="137">
        <f>W177*H177</f>
        <v>0</v>
      </c>
      <c r="Y177" s="138" t="s">
        <v>1</v>
      </c>
      <c r="AR177" s="139" t="s">
        <v>149</v>
      </c>
      <c r="AT177" s="139" t="s">
        <v>147</v>
      </c>
      <c r="AU177" s="139" t="s">
        <v>86</v>
      </c>
      <c r="AY177" s="14" t="s">
        <v>145</v>
      </c>
      <c r="BE177" s="140">
        <f>IF(O177="základní",K177,0)</f>
        <v>0</v>
      </c>
      <c r="BF177" s="140">
        <f>IF(O177="snížená",K177,0)</f>
        <v>0</v>
      </c>
      <c r="BG177" s="140">
        <f>IF(O177="zákl. přenesená",K177,0)</f>
        <v>0</v>
      </c>
      <c r="BH177" s="140">
        <f>IF(O177="sníž. přenesená",K177,0)</f>
        <v>0</v>
      </c>
      <c r="BI177" s="140">
        <f>IF(O177="nulová",K177,0)</f>
        <v>0</v>
      </c>
      <c r="BJ177" s="14" t="s">
        <v>84</v>
      </c>
      <c r="BK177" s="140">
        <f>ROUND(P177*H177,2)</f>
        <v>0</v>
      </c>
      <c r="BL177" s="14" t="s">
        <v>149</v>
      </c>
      <c r="BM177" s="139" t="s">
        <v>223</v>
      </c>
    </row>
    <row r="178" spans="2:51" s="173" customFormat="1" ht="12">
      <c r="B178" s="174"/>
      <c r="D178" s="142" t="s">
        <v>151</v>
      </c>
      <c r="E178" s="172" t="s">
        <v>1</v>
      </c>
      <c r="F178" s="12" t="s">
        <v>1615</v>
      </c>
      <c r="G178" s="143"/>
      <c r="H178" s="144">
        <v>68</v>
      </c>
      <c r="M178" s="174"/>
      <c r="N178" s="175"/>
      <c r="X178" s="176"/>
      <c r="AT178" s="172" t="s">
        <v>151</v>
      </c>
      <c r="AU178" s="172" t="s">
        <v>86</v>
      </c>
      <c r="AV178" s="173" t="s">
        <v>86</v>
      </c>
      <c r="AW178" s="173" t="s">
        <v>4</v>
      </c>
      <c r="AX178" s="173" t="s">
        <v>76</v>
      </c>
      <c r="AY178" s="172" t="s">
        <v>145</v>
      </c>
    </row>
    <row r="179" spans="2:51" s="173" customFormat="1" ht="12">
      <c r="B179" s="174"/>
      <c r="D179" s="142" t="s">
        <v>151</v>
      </c>
      <c r="E179" s="172" t="s">
        <v>1</v>
      </c>
      <c r="F179" s="12" t="s">
        <v>1616</v>
      </c>
      <c r="G179" s="143"/>
      <c r="H179" s="144">
        <v>66</v>
      </c>
      <c r="M179" s="174"/>
      <c r="N179" s="175"/>
      <c r="X179" s="176"/>
      <c r="AT179" s="172" t="s">
        <v>151</v>
      </c>
      <c r="AU179" s="172" t="s">
        <v>86</v>
      </c>
      <c r="AV179" s="173" t="s">
        <v>86</v>
      </c>
      <c r="AW179" s="173" t="s">
        <v>4</v>
      </c>
      <c r="AX179" s="173" t="s">
        <v>76</v>
      </c>
      <c r="AY179" s="172" t="s">
        <v>145</v>
      </c>
    </row>
    <row r="180" spans="2:51" s="177" customFormat="1" ht="12">
      <c r="B180" s="178"/>
      <c r="D180" s="142" t="s">
        <v>151</v>
      </c>
      <c r="E180" s="172" t="s">
        <v>1</v>
      </c>
      <c r="F180" s="12" t="s">
        <v>1559</v>
      </c>
      <c r="G180" s="143"/>
      <c r="H180" s="144">
        <v>134</v>
      </c>
      <c r="M180" s="178"/>
      <c r="N180" s="180"/>
      <c r="X180" s="181"/>
      <c r="AT180" s="179" t="s">
        <v>151</v>
      </c>
      <c r="AU180" s="179" t="s">
        <v>86</v>
      </c>
      <c r="AV180" s="177" t="s">
        <v>149</v>
      </c>
      <c r="AW180" s="177" t="s">
        <v>4</v>
      </c>
      <c r="AX180" s="177" t="s">
        <v>84</v>
      </c>
      <c r="AY180" s="179" t="s">
        <v>145</v>
      </c>
    </row>
    <row r="181" spans="2:65" s="1" customFormat="1" ht="24">
      <c r="B181" s="127"/>
      <c r="C181" s="128"/>
      <c r="D181" s="167" t="s">
        <v>1360</v>
      </c>
      <c r="E181" s="168" t="s">
        <v>1617</v>
      </c>
      <c r="F181" s="169" t="s">
        <v>1618</v>
      </c>
      <c r="G181" s="170" t="s">
        <v>458</v>
      </c>
      <c r="H181" s="171">
        <v>134</v>
      </c>
      <c r="I181" s="133"/>
      <c r="J181" s="133"/>
      <c r="K181" s="133">
        <f aca="true" t="shared" si="1" ref="K181:K187">ROUND(P181*H181,2)</f>
        <v>0</v>
      </c>
      <c r="L181" s="130" t="s">
        <v>1</v>
      </c>
      <c r="M181" s="26"/>
      <c r="N181" s="134" t="s">
        <v>1</v>
      </c>
      <c r="O181" s="135" t="s">
        <v>39</v>
      </c>
      <c r="P181" s="136">
        <f aca="true" t="shared" si="2" ref="P181:P187">I181+J181</f>
        <v>0</v>
      </c>
      <c r="Q181" s="136">
        <f aca="true" t="shared" si="3" ref="Q181:Q187">ROUND(I181*H181,2)</f>
        <v>0</v>
      </c>
      <c r="R181" s="136">
        <f aca="true" t="shared" si="4" ref="R181:R187">ROUND(J181*H181,2)</f>
        <v>0</v>
      </c>
      <c r="S181" s="137">
        <v>0</v>
      </c>
      <c r="T181" s="137">
        <f aca="true" t="shared" si="5" ref="T181:T187">S181*H181</f>
        <v>0</v>
      </c>
      <c r="U181" s="137">
        <v>0</v>
      </c>
      <c r="V181" s="137">
        <f aca="true" t="shared" si="6" ref="V181:V187">U181*H181</f>
        <v>0</v>
      </c>
      <c r="W181" s="137">
        <v>0</v>
      </c>
      <c r="X181" s="137">
        <f aca="true" t="shared" si="7" ref="X181:X187">W181*H181</f>
        <v>0</v>
      </c>
      <c r="Y181" s="138" t="s">
        <v>1</v>
      </c>
      <c r="AR181" s="139" t="s">
        <v>149</v>
      </c>
      <c r="AT181" s="139" t="s">
        <v>147</v>
      </c>
      <c r="AU181" s="139" t="s">
        <v>86</v>
      </c>
      <c r="AY181" s="14" t="s">
        <v>145</v>
      </c>
      <c r="BE181" s="140">
        <f aca="true" t="shared" si="8" ref="BE181:BE187">IF(O181="základní",K181,0)</f>
        <v>0</v>
      </c>
      <c r="BF181" s="140">
        <f aca="true" t="shared" si="9" ref="BF181:BF187">IF(O181="snížená",K181,0)</f>
        <v>0</v>
      </c>
      <c r="BG181" s="140">
        <f aca="true" t="shared" si="10" ref="BG181:BG187">IF(O181="zákl. přenesená",K181,0)</f>
        <v>0</v>
      </c>
      <c r="BH181" s="140">
        <f aca="true" t="shared" si="11" ref="BH181:BH187">IF(O181="sníž. přenesená",K181,0)</f>
        <v>0</v>
      </c>
      <c r="BI181" s="140">
        <f aca="true" t="shared" si="12" ref="BI181:BI187">IF(O181="nulová",K181,0)</f>
        <v>0</v>
      </c>
      <c r="BJ181" s="14" t="s">
        <v>84</v>
      </c>
      <c r="BK181" s="140">
        <f aca="true" t="shared" si="13" ref="BK181:BK187">ROUND(P181*H181,2)</f>
        <v>0</v>
      </c>
      <c r="BL181" s="14" t="s">
        <v>149</v>
      </c>
      <c r="BM181" s="139" t="s">
        <v>223</v>
      </c>
    </row>
    <row r="182" spans="2:65" s="1" customFormat="1" ht="16.5" customHeight="1">
      <c r="B182" s="127"/>
      <c r="C182" s="128"/>
      <c r="D182" s="167" t="s">
        <v>1360</v>
      </c>
      <c r="E182" s="168" t="s">
        <v>1619</v>
      </c>
      <c r="F182" s="169" t="s">
        <v>1620</v>
      </c>
      <c r="G182" s="170" t="s">
        <v>372</v>
      </c>
      <c r="H182" s="171">
        <v>4</v>
      </c>
      <c r="I182" s="133"/>
      <c r="J182" s="133"/>
      <c r="K182" s="133">
        <f t="shared" si="1"/>
        <v>0</v>
      </c>
      <c r="L182" s="130" t="s">
        <v>1</v>
      </c>
      <c r="M182" s="26"/>
      <c r="N182" s="134" t="s">
        <v>1</v>
      </c>
      <c r="O182" s="135" t="s">
        <v>39</v>
      </c>
      <c r="P182" s="136">
        <f t="shared" si="2"/>
        <v>0</v>
      </c>
      <c r="Q182" s="136">
        <f t="shared" si="3"/>
        <v>0</v>
      </c>
      <c r="R182" s="136">
        <f t="shared" si="4"/>
        <v>0</v>
      </c>
      <c r="S182" s="137">
        <v>0</v>
      </c>
      <c r="T182" s="137">
        <f t="shared" si="5"/>
        <v>0</v>
      </c>
      <c r="U182" s="137">
        <v>0</v>
      </c>
      <c r="V182" s="137">
        <f t="shared" si="6"/>
        <v>0</v>
      </c>
      <c r="W182" s="137">
        <v>0</v>
      </c>
      <c r="X182" s="137">
        <f t="shared" si="7"/>
        <v>0</v>
      </c>
      <c r="Y182" s="138" t="s">
        <v>1</v>
      </c>
      <c r="AR182" s="139" t="s">
        <v>149</v>
      </c>
      <c r="AT182" s="139" t="s">
        <v>147</v>
      </c>
      <c r="AU182" s="139" t="s">
        <v>86</v>
      </c>
      <c r="AY182" s="14" t="s">
        <v>145</v>
      </c>
      <c r="BE182" s="140">
        <f t="shared" si="8"/>
        <v>0</v>
      </c>
      <c r="BF182" s="140">
        <f t="shared" si="9"/>
        <v>0</v>
      </c>
      <c r="BG182" s="140">
        <f t="shared" si="10"/>
        <v>0</v>
      </c>
      <c r="BH182" s="140">
        <f t="shared" si="11"/>
        <v>0</v>
      </c>
      <c r="BI182" s="140">
        <f t="shared" si="12"/>
        <v>0</v>
      </c>
      <c r="BJ182" s="14" t="s">
        <v>84</v>
      </c>
      <c r="BK182" s="140">
        <f t="shared" si="13"/>
        <v>0</v>
      </c>
      <c r="BL182" s="14" t="s">
        <v>149</v>
      </c>
      <c r="BM182" s="139" t="s">
        <v>223</v>
      </c>
    </row>
    <row r="183" spans="2:65" s="1" customFormat="1" ht="24">
      <c r="B183" s="127"/>
      <c r="C183" s="128"/>
      <c r="D183" s="167" t="s">
        <v>1360</v>
      </c>
      <c r="E183" s="168" t="s">
        <v>1621</v>
      </c>
      <c r="F183" s="169" t="s">
        <v>1622</v>
      </c>
      <c r="G183" s="170" t="s">
        <v>372</v>
      </c>
      <c r="H183" s="171">
        <v>4</v>
      </c>
      <c r="I183" s="133"/>
      <c r="J183" s="133"/>
      <c r="K183" s="133">
        <f t="shared" si="1"/>
        <v>0</v>
      </c>
      <c r="L183" s="130" t="s">
        <v>1</v>
      </c>
      <c r="M183" s="26"/>
      <c r="N183" s="134" t="s">
        <v>1</v>
      </c>
      <c r="O183" s="135" t="s">
        <v>39</v>
      </c>
      <c r="P183" s="136">
        <f t="shared" si="2"/>
        <v>0</v>
      </c>
      <c r="Q183" s="136">
        <f t="shared" si="3"/>
        <v>0</v>
      </c>
      <c r="R183" s="136">
        <f t="shared" si="4"/>
        <v>0</v>
      </c>
      <c r="S183" s="137">
        <v>0</v>
      </c>
      <c r="T183" s="137">
        <f t="shared" si="5"/>
        <v>0</v>
      </c>
      <c r="U183" s="137">
        <v>0</v>
      </c>
      <c r="V183" s="137">
        <f t="shared" si="6"/>
        <v>0</v>
      </c>
      <c r="W183" s="137">
        <v>0</v>
      </c>
      <c r="X183" s="137">
        <f t="shared" si="7"/>
        <v>0</v>
      </c>
      <c r="Y183" s="138" t="s">
        <v>1</v>
      </c>
      <c r="AR183" s="139" t="s">
        <v>149</v>
      </c>
      <c r="AT183" s="139" t="s">
        <v>147</v>
      </c>
      <c r="AU183" s="139" t="s">
        <v>86</v>
      </c>
      <c r="AY183" s="14" t="s">
        <v>145</v>
      </c>
      <c r="BE183" s="140">
        <f t="shared" si="8"/>
        <v>0</v>
      </c>
      <c r="BF183" s="140">
        <f t="shared" si="9"/>
        <v>0</v>
      </c>
      <c r="BG183" s="140">
        <f t="shared" si="10"/>
        <v>0</v>
      </c>
      <c r="BH183" s="140">
        <f t="shared" si="11"/>
        <v>0</v>
      </c>
      <c r="BI183" s="140">
        <f t="shared" si="12"/>
        <v>0</v>
      </c>
      <c r="BJ183" s="14" t="s">
        <v>84</v>
      </c>
      <c r="BK183" s="140">
        <f t="shared" si="13"/>
        <v>0</v>
      </c>
      <c r="BL183" s="14" t="s">
        <v>149</v>
      </c>
      <c r="BM183" s="139" t="s">
        <v>223</v>
      </c>
    </row>
    <row r="184" spans="2:65" s="1" customFormat="1" ht="36">
      <c r="B184" s="127"/>
      <c r="C184" s="128"/>
      <c r="D184" s="167" t="s">
        <v>1360</v>
      </c>
      <c r="E184" s="168" t="s">
        <v>1623</v>
      </c>
      <c r="F184" s="169" t="s">
        <v>1624</v>
      </c>
      <c r="G184" s="170" t="s">
        <v>372</v>
      </c>
      <c r="H184" s="171">
        <v>4</v>
      </c>
      <c r="I184" s="133"/>
      <c r="J184" s="133"/>
      <c r="K184" s="133">
        <f t="shared" si="1"/>
        <v>0</v>
      </c>
      <c r="L184" s="130" t="s">
        <v>1</v>
      </c>
      <c r="M184" s="26"/>
      <c r="N184" s="134" t="s">
        <v>1</v>
      </c>
      <c r="O184" s="135" t="s">
        <v>39</v>
      </c>
      <c r="P184" s="136">
        <f t="shared" si="2"/>
        <v>0</v>
      </c>
      <c r="Q184" s="136">
        <f t="shared" si="3"/>
        <v>0</v>
      </c>
      <c r="R184" s="136">
        <f t="shared" si="4"/>
        <v>0</v>
      </c>
      <c r="S184" s="137">
        <v>0</v>
      </c>
      <c r="T184" s="137">
        <f t="shared" si="5"/>
        <v>0</v>
      </c>
      <c r="U184" s="137">
        <v>0</v>
      </c>
      <c r="V184" s="137">
        <f t="shared" si="6"/>
        <v>0</v>
      </c>
      <c r="W184" s="137">
        <v>0</v>
      </c>
      <c r="X184" s="137">
        <f t="shared" si="7"/>
        <v>0</v>
      </c>
      <c r="Y184" s="138" t="s">
        <v>1</v>
      </c>
      <c r="AR184" s="139" t="s">
        <v>149</v>
      </c>
      <c r="AT184" s="139" t="s">
        <v>147</v>
      </c>
      <c r="AU184" s="139" t="s">
        <v>86</v>
      </c>
      <c r="AY184" s="14" t="s">
        <v>145</v>
      </c>
      <c r="BE184" s="140">
        <f t="shared" si="8"/>
        <v>0</v>
      </c>
      <c r="BF184" s="140">
        <f t="shared" si="9"/>
        <v>0</v>
      </c>
      <c r="BG184" s="140">
        <f t="shared" si="10"/>
        <v>0</v>
      </c>
      <c r="BH184" s="140">
        <f t="shared" si="11"/>
        <v>0</v>
      </c>
      <c r="BI184" s="140">
        <f t="shared" si="12"/>
        <v>0</v>
      </c>
      <c r="BJ184" s="14" t="s">
        <v>84</v>
      </c>
      <c r="BK184" s="140">
        <f t="shared" si="13"/>
        <v>0</v>
      </c>
      <c r="BL184" s="14" t="s">
        <v>149</v>
      </c>
      <c r="BM184" s="139" t="s">
        <v>223</v>
      </c>
    </row>
    <row r="185" spans="2:65" s="1" customFormat="1" ht="36">
      <c r="B185" s="127"/>
      <c r="C185" s="128"/>
      <c r="D185" s="167" t="s">
        <v>147</v>
      </c>
      <c r="E185" s="168" t="s">
        <v>1625</v>
      </c>
      <c r="F185" s="169" t="s">
        <v>1626</v>
      </c>
      <c r="G185" s="170" t="s">
        <v>372</v>
      </c>
      <c r="H185" s="171">
        <v>4</v>
      </c>
      <c r="I185" s="133"/>
      <c r="J185" s="133"/>
      <c r="K185" s="133">
        <f t="shared" si="1"/>
        <v>0</v>
      </c>
      <c r="L185" s="130" t="s">
        <v>1</v>
      </c>
      <c r="M185" s="26"/>
      <c r="N185" s="134" t="s">
        <v>1</v>
      </c>
      <c r="O185" s="135" t="s">
        <v>39</v>
      </c>
      <c r="P185" s="136">
        <f t="shared" si="2"/>
        <v>0</v>
      </c>
      <c r="Q185" s="136">
        <f t="shared" si="3"/>
        <v>0</v>
      </c>
      <c r="R185" s="136">
        <f t="shared" si="4"/>
        <v>0</v>
      </c>
      <c r="S185" s="137">
        <v>0</v>
      </c>
      <c r="T185" s="137">
        <f t="shared" si="5"/>
        <v>0</v>
      </c>
      <c r="U185" s="137">
        <v>0</v>
      </c>
      <c r="V185" s="137">
        <f t="shared" si="6"/>
        <v>0</v>
      </c>
      <c r="W185" s="137">
        <v>0</v>
      </c>
      <c r="X185" s="137">
        <f t="shared" si="7"/>
        <v>0</v>
      </c>
      <c r="Y185" s="138" t="s">
        <v>1</v>
      </c>
      <c r="AR185" s="139" t="s">
        <v>149</v>
      </c>
      <c r="AT185" s="139" t="s">
        <v>147</v>
      </c>
      <c r="AU185" s="139" t="s">
        <v>86</v>
      </c>
      <c r="AY185" s="14" t="s">
        <v>145</v>
      </c>
      <c r="BE185" s="140">
        <f t="shared" si="8"/>
        <v>0</v>
      </c>
      <c r="BF185" s="140">
        <f t="shared" si="9"/>
        <v>0</v>
      </c>
      <c r="BG185" s="140">
        <f t="shared" si="10"/>
        <v>0</v>
      </c>
      <c r="BH185" s="140">
        <f t="shared" si="11"/>
        <v>0</v>
      </c>
      <c r="BI185" s="140">
        <f t="shared" si="12"/>
        <v>0</v>
      </c>
      <c r="BJ185" s="14" t="s">
        <v>84</v>
      </c>
      <c r="BK185" s="140">
        <f t="shared" si="13"/>
        <v>0</v>
      </c>
      <c r="BL185" s="14" t="s">
        <v>149</v>
      </c>
      <c r="BM185" s="139" t="s">
        <v>223</v>
      </c>
    </row>
    <row r="186" spans="2:65" s="1" customFormat="1" ht="24">
      <c r="B186" s="127"/>
      <c r="C186" s="128"/>
      <c r="D186" s="167" t="s">
        <v>1360</v>
      </c>
      <c r="E186" s="168" t="s">
        <v>1627</v>
      </c>
      <c r="F186" s="169" t="s">
        <v>1628</v>
      </c>
      <c r="G186" s="170" t="s">
        <v>372</v>
      </c>
      <c r="H186" s="171">
        <v>4</v>
      </c>
      <c r="I186" s="133"/>
      <c r="J186" s="133"/>
      <c r="K186" s="133">
        <f t="shared" si="1"/>
        <v>0</v>
      </c>
      <c r="L186" s="130" t="s">
        <v>1</v>
      </c>
      <c r="M186" s="26"/>
      <c r="N186" s="134" t="s">
        <v>1</v>
      </c>
      <c r="O186" s="135" t="s">
        <v>39</v>
      </c>
      <c r="P186" s="136">
        <f t="shared" si="2"/>
        <v>0</v>
      </c>
      <c r="Q186" s="136">
        <f t="shared" si="3"/>
        <v>0</v>
      </c>
      <c r="R186" s="136">
        <f t="shared" si="4"/>
        <v>0</v>
      </c>
      <c r="S186" s="137">
        <v>0</v>
      </c>
      <c r="T186" s="137">
        <f t="shared" si="5"/>
        <v>0</v>
      </c>
      <c r="U186" s="137">
        <v>0</v>
      </c>
      <c r="V186" s="137">
        <f t="shared" si="6"/>
        <v>0</v>
      </c>
      <c r="W186" s="137">
        <v>0</v>
      </c>
      <c r="X186" s="137">
        <f t="shared" si="7"/>
        <v>0</v>
      </c>
      <c r="Y186" s="138" t="s">
        <v>1</v>
      </c>
      <c r="AR186" s="139" t="s">
        <v>149</v>
      </c>
      <c r="AT186" s="139" t="s">
        <v>147</v>
      </c>
      <c r="AU186" s="139" t="s">
        <v>86</v>
      </c>
      <c r="AY186" s="14" t="s">
        <v>145</v>
      </c>
      <c r="BE186" s="140">
        <f t="shared" si="8"/>
        <v>0</v>
      </c>
      <c r="BF186" s="140">
        <f t="shared" si="9"/>
        <v>0</v>
      </c>
      <c r="BG186" s="140">
        <f t="shared" si="10"/>
        <v>0</v>
      </c>
      <c r="BH186" s="140">
        <f t="shared" si="11"/>
        <v>0</v>
      </c>
      <c r="BI186" s="140">
        <f t="shared" si="12"/>
        <v>0</v>
      </c>
      <c r="BJ186" s="14" t="s">
        <v>84</v>
      </c>
      <c r="BK186" s="140">
        <f t="shared" si="13"/>
        <v>0</v>
      </c>
      <c r="BL186" s="14" t="s">
        <v>149</v>
      </c>
      <c r="BM186" s="139" t="s">
        <v>223</v>
      </c>
    </row>
    <row r="187" spans="2:65" s="1" customFormat="1" ht="24">
      <c r="B187" s="127"/>
      <c r="C187" s="128"/>
      <c r="D187" s="167" t="s">
        <v>1360</v>
      </c>
      <c r="E187" s="168" t="s">
        <v>1629</v>
      </c>
      <c r="F187" s="169" t="s">
        <v>1630</v>
      </c>
      <c r="G187" s="170" t="s">
        <v>372</v>
      </c>
      <c r="H187" s="171">
        <v>4</v>
      </c>
      <c r="I187" s="133"/>
      <c r="J187" s="133"/>
      <c r="K187" s="133">
        <f t="shared" si="1"/>
        <v>0</v>
      </c>
      <c r="L187" s="130" t="s">
        <v>1</v>
      </c>
      <c r="M187" s="26"/>
      <c r="N187" s="134" t="s">
        <v>1</v>
      </c>
      <c r="O187" s="135" t="s">
        <v>39</v>
      </c>
      <c r="P187" s="136">
        <f t="shared" si="2"/>
        <v>0</v>
      </c>
      <c r="Q187" s="136">
        <f t="shared" si="3"/>
        <v>0</v>
      </c>
      <c r="R187" s="136">
        <f t="shared" si="4"/>
        <v>0</v>
      </c>
      <c r="S187" s="137">
        <v>0</v>
      </c>
      <c r="T187" s="137">
        <f t="shared" si="5"/>
        <v>0</v>
      </c>
      <c r="U187" s="137">
        <v>0</v>
      </c>
      <c r="V187" s="137">
        <f t="shared" si="6"/>
        <v>0</v>
      </c>
      <c r="W187" s="137">
        <v>0</v>
      </c>
      <c r="X187" s="137">
        <f t="shared" si="7"/>
        <v>0</v>
      </c>
      <c r="Y187" s="138" t="s">
        <v>1</v>
      </c>
      <c r="AR187" s="139" t="s">
        <v>149</v>
      </c>
      <c r="AT187" s="139" t="s">
        <v>147</v>
      </c>
      <c r="AU187" s="139" t="s">
        <v>86</v>
      </c>
      <c r="AY187" s="14" t="s">
        <v>145</v>
      </c>
      <c r="BE187" s="140">
        <f t="shared" si="8"/>
        <v>0</v>
      </c>
      <c r="BF187" s="140">
        <f t="shared" si="9"/>
        <v>0</v>
      </c>
      <c r="BG187" s="140">
        <f t="shared" si="10"/>
        <v>0</v>
      </c>
      <c r="BH187" s="140">
        <f t="shared" si="11"/>
        <v>0</v>
      </c>
      <c r="BI187" s="140">
        <f t="shared" si="12"/>
        <v>0</v>
      </c>
      <c r="BJ187" s="14" t="s">
        <v>84</v>
      </c>
      <c r="BK187" s="140">
        <f t="shared" si="13"/>
        <v>0</v>
      </c>
      <c r="BL187" s="14" t="s">
        <v>149</v>
      </c>
      <c r="BM187" s="139" t="s">
        <v>223</v>
      </c>
    </row>
    <row r="188" spans="2:63" s="11" customFormat="1" ht="22.9" customHeight="1">
      <c r="B188" s="115"/>
      <c r="D188" s="116" t="s">
        <v>75</v>
      </c>
      <c r="E188" s="125">
        <v>89</v>
      </c>
      <c r="F188" s="125" t="s">
        <v>1631</v>
      </c>
      <c r="K188" s="126">
        <f>BK188</f>
        <v>0</v>
      </c>
      <c r="M188" s="115"/>
      <c r="N188" s="119"/>
      <c r="Q188" s="120">
        <f>SUM(Q189:Q199)</f>
        <v>0</v>
      </c>
      <c r="R188" s="120">
        <f>SUM(R189:R199)</f>
        <v>0</v>
      </c>
      <c r="T188" s="121">
        <f>SUM(T189:T267)</f>
        <v>0</v>
      </c>
      <c r="V188" s="121">
        <f>SUM(V189:V267)</f>
        <v>0</v>
      </c>
      <c r="X188" s="121">
        <f>SUM(X189:X267)</f>
        <v>0</v>
      </c>
      <c r="Y188" s="122"/>
      <c r="AR188" s="116" t="s">
        <v>84</v>
      </c>
      <c r="AT188" s="123" t="s">
        <v>75</v>
      </c>
      <c r="AU188" s="123" t="s">
        <v>84</v>
      </c>
      <c r="AY188" s="116" t="s">
        <v>145</v>
      </c>
      <c r="BK188" s="124">
        <f>SUM(BK189:BK199)</f>
        <v>0</v>
      </c>
    </row>
    <row r="189" spans="2:65" s="1" customFormat="1" ht="24">
      <c r="B189" s="127"/>
      <c r="C189" s="128"/>
      <c r="D189" s="167" t="s">
        <v>147</v>
      </c>
      <c r="E189" s="168" t="s">
        <v>1633</v>
      </c>
      <c r="F189" s="169" t="s">
        <v>1634</v>
      </c>
      <c r="G189" s="170" t="s">
        <v>1610</v>
      </c>
      <c r="H189" s="171">
        <v>1</v>
      </c>
      <c r="I189" s="133"/>
      <c r="J189" s="133"/>
      <c r="K189" s="133">
        <f aca="true" t="shared" si="14" ref="K189:K198">ROUND(P189*H189,2)</f>
        <v>0</v>
      </c>
      <c r="L189" s="130" t="s">
        <v>1</v>
      </c>
      <c r="M189" s="26"/>
      <c r="N189" s="134" t="s">
        <v>1</v>
      </c>
      <c r="O189" s="135" t="s">
        <v>39</v>
      </c>
      <c r="P189" s="136">
        <f aca="true" t="shared" si="15" ref="P189:P198">I189+J189</f>
        <v>0</v>
      </c>
      <c r="Q189" s="136">
        <f aca="true" t="shared" si="16" ref="Q189:Q198">ROUND(I189*H189,2)</f>
        <v>0</v>
      </c>
      <c r="R189" s="136">
        <f aca="true" t="shared" si="17" ref="R189:R198">ROUND(J189*H189,2)</f>
        <v>0</v>
      </c>
      <c r="S189" s="137">
        <v>0</v>
      </c>
      <c r="T189" s="137">
        <f aca="true" t="shared" si="18" ref="T189:T198">S189*H189</f>
        <v>0</v>
      </c>
      <c r="U189" s="137">
        <v>0</v>
      </c>
      <c r="V189" s="137">
        <f aca="true" t="shared" si="19" ref="V189:V198">U189*H189</f>
        <v>0</v>
      </c>
      <c r="W189" s="137">
        <v>0</v>
      </c>
      <c r="X189" s="137">
        <f aca="true" t="shared" si="20" ref="X189:X198">W189*H189</f>
        <v>0</v>
      </c>
      <c r="Y189" s="138" t="s">
        <v>1</v>
      </c>
      <c r="AR189" s="139" t="s">
        <v>149</v>
      </c>
      <c r="AT189" s="139" t="s">
        <v>147</v>
      </c>
      <c r="AU189" s="139" t="s">
        <v>86</v>
      </c>
      <c r="AY189" s="14" t="s">
        <v>145</v>
      </c>
      <c r="BE189" s="140">
        <f aca="true" t="shared" si="21" ref="BE189:BE198">IF(O189="základní",K189,0)</f>
        <v>0</v>
      </c>
      <c r="BF189" s="140">
        <f aca="true" t="shared" si="22" ref="BF189:BF198">IF(O189="snížená",K189,0)</f>
        <v>0</v>
      </c>
      <c r="BG189" s="140">
        <f aca="true" t="shared" si="23" ref="BG189:BG198">IF(O189="zákl. přenesená",K189,0)</f>
        <v>0</v>
      </c>
      <c r="BH189" s="140">
        <f aca="true" t="shared" si="24" ref="BH189:BH198">IF(O189="sníž. přenesená",K189,0)</f>
        <v>0</v>
      </c>
      <c r="BI189" s="140">
        <f aca="true" t="shared" si="25" ref="BI189:BI198">IF(O189="nulová",K189,0)</f>
        <v>0</v>
      </c>
      <c r="BJ189" s="14" t="s">
        <v>84</v>
      </c>
      <c r="BK189" s="140">
        <f aca="true" t="shared" si="26" ref="BK189:BK198">ROUND(P189*H189,2)</f>
        <v>0</v>
      </c>
      <c r="BL189" s="14" t="s">
        <v>149</v>
      </c>
      <c r="BM189" s="139" t="s">
        <v>223</v>
      </c>
    </row>
    <row r="190" spans="2:65" s="1" customFormat="1" ht="24">
      <c r="B190" s="127"/>
      <c r="C190" s="128"/>
      <c r="D190" s="167" t="s">
        <v>147</v>
      </c>
      <c r="E190" s="168" t="s">
        <v>1635</v>
      </c>
      <c r="F190" s="169" t="s">
        <v>1636</v>
      </c>
      <c r="G190" s="170" t="s">
        <v>1610</v>
      </c>
      <c r="H190" s="171">
        <v>1</v>
      </c>
      <c r="I190" s="133"/>
      <c r="J190" s="133"/>
      <c r="K190" s="133">
        <f t="shared" si="14"/>
        <v>0</v>
      </c>
      <c r="L190" s="130" t="s">
        <v>1</v>
      </c>
      <c r="M190" s="26"/>
      <c r="N190" s="134" t="s">
        <v>1</v>
      </c>
      <c r="O190" s="135" t="s">
        <v>39</v>
      </c>
      <c r="P190" s="136">
        <f t="shared" si="15"/>
        <v>0</v>
      </c>
      <c r="Q190" s="136">
        <f t="shared" si="16"/>
        <v>0</v>
      </c>
      <c r="R190" s="136">
        <f t="shared" si="17"/>
        <v>0</v>
      </c>
      <c r="S190" s="137">
        <v>0</v>
      </c>
      <c r="T190" s="137">
        <f t="shared" si="18"/>
        <v>0</v>
      </c>
      <c r="U190" s="137">
        <v>0</v>
      </c>
      <c r="V190" s="137">
        <f t="shared" si="19"/>
        <v>0</v>
      </c>
      <c r="W190" s="137">
        <v>0</v>
      </c>
      <c r="X190" s="137">
        <f t="shared" si="20"/>
        <v>0</v>
      </c>
      <c r="Y190" s="138" t="s">
        <v>1</v>
      </c>
      <c r="AR190" s="139" t="s">
        <v>149</v>
      </c>
      <c r="AT190" s="139" t="s">
        <v>147</v>
      </c>
      <c r="AU190" s="139" t="s">
        <v>86</v>
      </c>
      <c r="AY190" s="14" t="s">
        <v>145</v>
      </c>
      <c r="BE190" s="140">
        <f t="shared" si="21"/>
        <v>0</v>
      </c>
      <c r="BF190" s="140">
        <f t="shared" si="22"/>
        <v>0</v>
      </c>
      <c r="BG190" s="140">
        <f t="shared" si="23"/>
        <v>0</v>
      </c>
      <c r="BH190" s="140">
        <f t="shared" si="24"/>
        <v>0</v>
      </c>
      <c r="BI190" s="140">
        <f t="shared" si="25"/>
        <v>0</v>
      </c>
      <c r="BJ190" s="14" t="s">
        <v>84</v>
      </c>
      <c r="BK190" s="140">
        <f t="shared" si="26"/>
        <v>0</v>
      </c>
      <c r="BL190" s="14" t="s">
        <v>149</v>
      </c>
      <c r="BM190" s="139" t="s">
        <v>223</v>
      </c>
    </row>
    <row r="191" spans="2:65" s="1" customFormat="1" ht="16.5" customHeight="1">
      <c r="B191" s="127"/>
      <c r="C191" s="128"/>
      <c r="D191" s="167" t="s">
        <v>147</v>
      </c>
      <c r="E191" s="168" t="s">
        <v>1637</v>
      </c>
      <c r="F191" s="169" t="s">
        <v>1638</v>
      </c>
      <c r="G191" s="170" t="s">
        <v>1610</v>
      </c>
      <c r="H191" s="171">
        <v>1</v>
      </c>
      <c r="I191" s="133"/>
      <c r="J191" s="133"/>
      <c r="K191" s="133">
        <f t="shared" si="14"/>
        <v>0</v>
      </c>
      <c r="L191" s="130" t="s">
        <v>1</v>
      </c>
      <c r="M191" s="26"/>
      <c r="N191" s="134" t="s">
        <v>1</v>
      </c>
      <c r="O191" s="135" t="s">
        <v>39</v>
      </c>
      <c r="P191" s="136">
        <f t="shared" si="15"/>
        <v>0</v>
      </c>
      <c r="Q191" s="136">
        <f t="shared" si="16"/>
        <v>0</v>
      </c>
      <c r="R191" s="136">
        <f t="shared" si="17"/>
        <v>0</v>
      </c>
      <c r="S191" s="137">
        <v>0</v>
      </c>
      <c r="T191" s="137">
        <f t="shared" si="18"/>
        <v>0</v>
      </c>
      <c r="U191" s="137">
        <v>0</v>
      </c>
      <c r="V191" s="137">
        <f t="shared" si="19"/>
        <v>0</v>
      </c>
      <c r="W191" s="137">
        <v>0</v>
      </c>
      <c r="X191" s="137">
        <f t="shared" si="20"/>
        <v>0</v>
      </c>
      <c r="Y191" s="138" t="s">
        <v>1</v>
      </c>
      <c r="AR191" s="139" t="s">
        <v>149</v>
      </c>
      <c r="AT191" s="139" t="s">
        <v>147</v>
      </c>
      <c r="AU191" s="139" t="s">
        <v>86</v>
      </c>
      <c r="AY191" s="14" t="s">
        <v>145</v>
      </c>
      <c r="BE191" s="140">
        <f t="shared" si="21"/>
        <v>0</v>
      </c>
      <c r="BF191" s="140">
        <f t="shared" si="22"/>
        <v>0</v>
      </c>
      <c r="BG191" s="140">
        <f t="shared" si="23"/>
        <v>0</v>
      </c>
      <c r="BH191" s="140">
        <f t="shared" si="24"/>
        <v>0</v>
      </c>
      <c r="BI191" s="140">
        <f t="shared" si="25"/>
        <v>0</v>
      </c>
      <c r="BJ191" s="14" t="s">
        <v>84</v>
      </c>
      <c r="BK191" s="140">
        <f t="shared" si="26"/>
        <v>0</v>
      </c>
      <c r="BL191" s="14" t="s">
        <v>149</v>
      </c>
      <c r="BM191" s="139" t="s">
        <v>223</v>
      </c>
    </row>
    <row r="192" spans="2:65" s="1" customFormat="1" ht="16.5" customHeight="1">
      <c r="B192" s="127"/>
      <c r="C192" s="128"/>
      <c r="D192" s="167" t="s">
        <v>147</v>
      </c>
      <c r="E192" s="168" t="s">
        <v>1639</v>
      </c>
      <c r="F192" s="169" t="s">
        <v>1640</v>
      </c>
      <c r="G192" s="170" t="s">
        <v>372</v>
      </c>
      <c r="H192" s="171">
        <v>136</v>
      </c>
      <c r="I192" s="133"/>
      <c r="J192" s="133"/>
      <c r="K192" s="133">
        <f t="shared" si="14"/>
        <v>0</v>
      </c>
      <c r="L192" s="130" t="s">
        <v>1</v>
      </c>
      <c r="M192" s="26"/>
      <c r="N192" s="134" t="s">
        <v>1</v>
      </c>
      <c r="O192" s="135" t="s">
        <v>39</v>
      </c>
      <c r="P192" s="136">
        <f t="shared" si="15"/>
        <v>0</v>
      </c>
      <c r="Q192" s="136">
        <f t="shared" si="16"/>
        <v>0</v>
      </c>
      <c r="R192" s="136">
        <f t="shared" si="17"/>
        <v>0</v>
      </c>
      <c r="S192" s="137">
        <v>0</v>
      </c>
      <c r="T192" s="137">
        <f t="shared" si="18"/>
        <v>0</v>
      </c>
      <c r="U192" s="137">
        <v>0</v>
      </c>
      <c r="V192" s="137">
        <f t="shared" si="19"/>
        <v>0</v>
      </c>
      <c r="W192" s="137">
        <v>0</v>
      </c>
      <c r="X192" s="137">
        <f t="shared" si="20"/>
        <v>0</v>
      </c>
      <c r="Y192" s="138" t="s">
        <v>1</v>
      </c>
      <c r="AR192" s="139" t="s">
        <v>149</v>
      </c>
      <c r="AT192" s="139" t="s">
        <v>147</v>
      </c>
      <c r="AU192" s="139" t="s">
        <v>86</v>
      </c>
      <c r="AY192" s="14" t="s">
        <v>145</v>
      </c>
      <c r="BE192" s="140">
        <f t="shared" si="21"/>
        <v>0</v>
      </c>
      <c r="BF192" s="140">
        <f t="shared" si="22"/>
        <v>0</v>
      </c>
      <c r="BG192" s="140">
        <f t="shared" si="23"/>
        <v>0</v>
      </c>
      <c r="BH192" s="140">
        <f t="shared" si="24"/>
        <v>0</v>
      </c>
      <c r="BI192" s="140">
        <f t="shared" si="25"/>
        <v>0</v>
      </c>
      <c r="BJ192" s="14" t="s">
        <v>84</v>
      </c>
      <c r="BK192" s="140">
        <f t="shared" si="26"/>
        <v>0</v>
      </c>
      <c r="BL192" s="14" t="s">
        <v>149</v>
      </c>
      <c r="BM192" s="139" t="s">
        <v>223</v>
      </c>
    </row>
    <row r="193" spans="2:65" s="1" customFormat="1" ht="16.5" customHeight="1">
      <c r="B193" s="127"/>
      <c r="C193" s="128"/>
      <c r="D193" s="167" t="s">
        <v>147</v>
      </c>
      <c r="E193" s="168" t="s">
        <v>1641</v>
      </c>
      <c r="F193" s="169" t="s">
        <v>1642</v>
      </c>
      <c r="G193" s="170" t="s">
        <v>372</v>
      </c>
      <c r="H193" s="171">
        <v>50</v>
      </c>
      <c r="I193" s="133"/>
      <c r="J193" s="133"/>
      <c r="K193" s="133">
        <f t="shared" si="14"/>
        <v>0</v>
      </c>
      <c r="L193" s="130" t="s">
        <v>1</v>
      </c>
      <c r="M193" s="26"/>
      <c r="N193" s="134" t="s">
        <v>1</v>
      </c>
      <c r="O193" s="135" t="s">
        <v>39</v>
      </c>
      <c r="P193" s="136">
        <f t="shared" si="15"/>
        <v>0</v>
      </c>
      <c r="Q193" s="136">
        <f t="shared" si="16"/>
        <v>0</v>
      </c>
      <c r="R193" s="136">
        <f t="shared" si="17"/>
        <v>0</v>
      </c>
      <c r="S193" s="137">
        <v>0</v>
      </c>
      <c r="T193" s="137">
        <f t="shared" si="18"/>
        <v>0</v>
      </c>
      <c r="U193" s="137">
        <v>0</v>
      </c>
      <c r="V193" s="137">
        <f t="shared" si="19"/>
        <v>0</v>
      </c>
      <c r="W193" s="137">
        <v>0</v>
      </c>
      <c r="X193" s="137">
        <f t="shared" si="20"/>
        <v>0</v>
      </c>
      <c r="Y193" s="138" t="s">
        <v>1</v>
      </c>
      <c r="AR193" s="139" t="s">
        <v>149</v>
      </c>
      <c r="AT193" s="139" t="s">
        <v>147</v>
      </c>
      <c r="AU193" s="139" t="s">
        <v>86</v>
      </c>
      <c r="AY193" s="14" t="s">
        <v>145</v>
      </c>
      <c r="BE193" s="140">
        <f t="shared" si="21"/>
        <v>0</v>
      </c>
      <c r="BF193" s="140">
        <f t="shared" si="22"/>
        <v>0</v>
      </c>
      <c r="BG193" s="140">
        <f t="shared" si="23"/>
        <v>0</v>
      </c>
      <c r="BH193" s="140">
        <f t="shared" si="24"/>
        <v>0</v>
      </c>
      <c r="BI193" s="140">
        <f t="shared" si="25"/>
        <v>0</v>
      </c>
      <c r="BJ193" s="14" t="s">
        <v>84</v>
      </c>
      <c r="BK193" s="140">
        <f t="shared" si="26"/>
        <v>0</v>
      </c>
      <c r="BL193" s="14" t="s">
        <v>149</v>
      </c>
      <c r="BM193" s="139" t="s">
        <v>223</v>
      </c>
    </row>
    <row r="194" spans="2:65" s="1" customFormat="1" ht="16.5" customHeight="1">
      <c r="B194" s="127"/>
      <c r="C194" s="128"/>
      <c r="D194" s="167" t="s">
        <v>147</v>
      </c>
      <c r="E194" s="168" t="s">
        <v>1643</v>
      </c>
      <c r="F194" s="169" t="s">
        <v>1644</v>
      </c>
      <c r="G194" s="170" t="s">
        <v>372</v>
      </c>
      <c r="H194" s="171">
        <v>135</v>
      </c>
      <c r="I194" s="133"/>
      <c r="J194" s="133"/>
      <c r="K194" s="133">
        <f t="shared" si="14"/>
        <v>0</v>
      </c>
      <c r="L194" s="130" t="s">
        <v>1</v>
      </c>
      <c r="M194" s="26"/>
      <c r="N194" s="134" t="s">
        <v>1</v>
      </c>
      <c r="O194" s="135" t="s">
        <v>39</v>
      </c>
      <c r="P194" s="136">
        <f t="shared" si="15"/>
        <v>0</v>
      </c>
      <c r="Q194" s="136">
        <f t="shared" si="16"/>
        <v>0</v>
      </c>
      <c r="R194" s="136">
        <f t="shared" si="17"/>
        <v>0</v>
      </c>
      <c r="S194" s="137">
        <v>0</v>
      </c>
      <c r="T194" s="137">
        <f t="shared" si="18"/>
        <v>0</v>
      </c>
      <c r="U194" s="137">
        <v>0</v>
      </c>
      <c r="V194" s="137">
        <f t="shared" si="19"/>
        <v>0</v>
      </c>
      <c r="W194" s="137">
        <v>0</v>
      </c>
      <c r="X194" s="137">
        <f t="shared" si="20"/>
        <v>0</v>
      </c>
      <c r="Y194" s="138" t="s">
        <v>1</v>
      </c>
      <c r="AR194" s="139" t="s">
        <v>149</v>
      </c>
      <c r="AT194" s="139" t="s">
        <v>147</v>
      </c>
      <c r="AU194" s="139" t="s">
        <v>86</v>
      </c>
      <c r="AY194" s="14" t="s">
        <v>145</v>
      </c>
      <c r="BE194" s="140">
        <f t="shared" si="21"/>
        <v>0</v>
      </c>
      <c r="BF194" s="140">
        <f t="shared" si="22"/>
        <v>0</v>
      </c>
      <c r="BG194" s="140">
        <f t="shared" si="23"/>
        <v>0</v>
      </c>
      <c r="BH194" s="140">
        <f t="shared" si="24"/>
        <v>0</v>
      </c>
      <c r="BI194" s="140">
        <f t="shared" si="25"/>
        <v>0</v>
      </c>
      <c r="BJ194" s="14" t="s">
        <v>84</v>
      </c>
      <c r="BK194" s="140">
        <f t="shared" si="26"/>
        <v>0</v>
      </c>
      <c r="BL194" s="14" t="s">
        <v>149</v>
      </c>
      <c r="BM194" s="139" t="s">
        <v>223</v>
      </c>
    </row>
    <row r="195" spans="2:65" s="1" customFormat="1" ht="16.5" customHeight="1">
      <c r="B195" s="127"/>
      <c r="C195" s="128"/>
      <c r="D195" s="167" t="s">
        <v>147</v>
      </c>
      <c r="E195" s="168" t="s">
        <v>1645</v>
      </c>
      <c r="F195" s="169" t="s">
        <v>1646</v>
      </c>
      <c r="G195" s="170" t="s">
        <v>372</v>
      </c>
      <c r="H195" s="171">
        <v>1</v>
      </c>
      <c r="I195" s="133"/>
      <c r="J195" s="133"/>
      <c r="K195" s="133">
        <f t="shared" si="14"/>
        <v>0</v>
      </c>
      <c r="L195" s="130" t="s">
        <v>1</v>
      </c>
      <c r="M195" s="26"/>
      <c r="N195" s="134" t="s">
        <v>1</v>
      </c>
      <c r="O195" s="135" t="s">
        <v>39</v>
      </c>
      <c r="P195" s="136">
        <f t="shared" si="15"/>
        <v>0</v>
      </c>
      <c r="Q195" s="136">
        <f t="shared" si="16"/>
        <v>0</v>
      </c>
      <c r="R195" s="136">
        <f t="shared" si="17"/>
        <v>0</v>
      </c>
      <c r="S195" s="137">
        <v>0</v>
      </c>
      <c r="T195" s="137">
        <f t="shared" si="18"/>
        <v>0</v>
      </c>
      <c r="U195" s="137">
        <v>0</v>
      </c>
      <c r="V195" s="137">
        <f t="shared" si="19"/>
        <v>0</v>
      </c>
      <c r="W195" s="137">
        <v>0</v>
      </c>
      <c r="X195" s="137">
        <f t="shared" si="20"/>
        <v>0</v>
      </c>
      <c r="Y195" s="138" t="s">
        <v>1</v>
      </c>
      <c r="AR195" s="139" t="s">
        <v>149</v>
      </c>
      <c r="AT195" s="139" t="s">
        <v>147</v>
      </c>
      <c r="AU195" s="139" t="s">
        <v>86</v>
      </c>
      <c r="AY195" s="14" t="s">
        <v>145</v>
      </c>
      <c r="BE195" s="140">
        <f t="shared" si="21"/>
        <v>0</v>
      </c>
      <c r="BF195" s="140">
        <f t="shared" si="22"/>
        <v>0</v>
      </c>
      <c r="BG195" s="140">
        <f t="shared" si="23"/>
        <v>0</v>
      </c>
      <c r="BH195" s="140">
        <f t="shared" si="24"/>
        <v>0</v>
      </c>
      <c r="BI195" s="140">
        <f t="shared" si="25"/>
        <v>0</v>
      </c>
      <c r="BJ195" s="14" t="s">
        <v>84</v>
      </c>
      <c r="BK195" s="140">
        <f t="shared" si="26"/>
        <v>0</v>
      </c>
      <c r="BL195" s="14" t="s">
        <v>149</v>
      </c>
      <c r="BM195" s="139" t="s">
        <v>223</v>
      </c>
    </row>
    <row r="196" spans="2:65" s="1" customFormat="1" ht="16.5" customHeight="1">
      <c r="B196" s="127"/>
      <c r="C196" s="128"/>
      <c r="D196" s="167" t="s">
        <v>147</v>
      </c>
      <c r="E196" s="168" t="s">
        <v>1647</v>
      </c>
      <c r="F196" s="169" t="s">
        <v>1648</v>
      </c>
      <c r="G196" s="170" t="s">
        <v>372</v>
      </c>
      <c r="H196" s="171">
        <v>3</v>
      </c>
      <c r="I196" s="133"/>
      <c r="J196" s="133"/>
      <c r="K196" s="133">
        <f t="shared" si="14"/>
        <v>0</v>
      </c>
      <c r="L196" s="130" t="s">
        <v>1</v>
      </c>
      <c r="M196" s="26"/>
      <c r="N196" s="134" t="s">
        <v>1</v>
      </c>
      <c r="O196" s="135" t="s">
        <v>39</v>
      </c>
      <c r="P196" s="136">
        <f t="shared" si="15"/>
        <v>0</v>
      </c>
      <c r="Q196" s="136">
        <f t="shared" si="16"/>
        <v>0</v>
      </c>
      <c r="R196" s="136">
        <f t="shared" si="17"/>
        <v>0</v>
      </c>
      <c r="S196" s="137">
        <v>0</v>
      </c>
      <c r="T196" s="137">
        <f t="shared" si="18"/>
        <v>0</v>
      </c>
      <c r="U196" s="137">
        <v>0</v>
      </c>
      <c r="V196" s="137">
        <f t="shared" si="19"/>
        <v>0</v>
      </c>
      <c r="W196" s="137">
        <v>0</v>
      </c>
      <c r="X196" s="137">
        <f t="shared" si="20"/>
        <v>0</v>
      </c>
      <c r="Y196" s="138" t="s">
        <v>1</v>
      </c>
      <c r="AR196" s="139" t="s">
        <v>149</v>
      </c>
      <c r="AT196" s="139" t="s">
        <v>147</v>
      </c>
      <c r="AU196" s="139" t="s">
        <v>86</v>
      </c>
      <c r="AY196" s="14" t="s">
        <v>145</v>
      </c>
      <c r="BE196" s="140">
        <f t="shared" si="21"/>
        <v>0</v>
      </c>
      <c r="BF196" s="140">
        <f t="shared" si="22"/>
        <v>0</v>
      </c>
      <c r="BG196" s="140">
        <f t="shared" si="23"/>
        <v>0</v>
      </c>
      <c r="BH196" s="140">
        <f t="shared" si="24"/>
        <v>0</v>
      </c>
      <c r="BI196" s="140">
        <f t="shared" si="25"/>
        <v>0</v>
      </c>
      <c r="BJ196" s="14" t="s">
        <v>84</v>
      </c>
      <c r="BK196" s="140">
        <f t="shared" si="26"/>
        <v>0</v>
      </c>
      <c r="BL196" s="14" t="s">
        <v>149</v>
      </c>
      <c r="BM196" s="139" t="s">
        <v>223</v>
      </c>
    </row>
    <row r="197" spans="2:65" s="1" customFormat="1" ht="16.5" customHeight="1">
      <c r="B197" s="127"/>
      <c r="C197" s="128"/>
      <c r="D197" s="167" t="s">
        <v>147</v>
      </c>
      <c r="E197" s="168" t="s">
        <v>1649</v>
      </c>
      <c r="F197" s="169" t="s">
        <v>1650</v>
      </c>
      <c r="G197" s="170" t="s">
        <v>372</v>
      </c>
      <c r="H197" s="171">
        <v>1</v>
      </c>
      <c r="I197" s="133"/>
      <c r="J197" s="133"/>
      <c r="K197" s="133">
        <f t="shared" si="14"/>
        <v>0</v>
      </c>
      <c r="L197" s="130" t="s">
        <v>1</v>
      </c>
      <c r="M197" s="26"/>
      <c r="N197" s="134" t="s">
        <v>1</v>
      </c>
      <c r="O197" s="135" t="s">
        <v>39</v>
      </c>
      <c r="P197" s="136">
        <f t="shared" si="15"/>
        <v>0</v>
      </c>
      <c r="Q197" s="136">
        <f t="shared" si="16"/>
        <v>0</v>
      </c>
      <c r="R197" s="136">
        <f t="shared" si="17"/>
        <v>0</v>
      </c>
      <c r="S197" s="137">
        <v>0</v>
      </c>
      <c r="T197" s="137">
        <f t="shared" si="18"/>
        <v>0</v>
      </c>
      <c r="U197" s="137">
        <v>0</v>
      </c>
      <c r="V197" s="137">
        <f t="shared" si="19"/>
        <v>0</v>
      </c>
      <c r="W197" s="137">
        <v>0</v>
      </c>
      <c r="X197" s="137">
        <f t="shared" si="20"/>
        <v>0</v>
      </c>
      <c r="Y197" s="138" t="s">
        <v>1</v>
      </c>
      <c r="AR197" s="139" t="s">
        <v>149</v>
      </c>
      <c r="AT197" s="139" t="s">
        <v>147</v>
      </c>
      <c r="AU197" s="139" t="s">
        <v>86</v>
      </c>
      <c r="AY197" s="14" t="s">
        <v>145</v>
      </c>
      <c r="BE197" s="140">
        <f t="shared" si="21"/>
        <v>0</v>
      </c>
      <c r="BF197" s="140">
        <f t="shared" si="22"/>
        <v>0</v>
      </c>
      <c r="BG197" s="140">
        <f t="shared" si="23"/>
        <v>0</v>
      </c>
      <c r="BH197" s="140">
        <f t="shared" si="24"/>
        <v>0</v>
      </c>
      <c r="BI197" s="140">
        <f t="shared" si="25"/>
        <v>0</v>
      </c>
      <c r="BJ197" s="14" t="s">
        <v>84</v>
      </c>
      <c r="BK197" s="140">
        <f t="shared" si="26"/>
        <v>0</v>
      </c>
      <c r="BL197" s="14" t="s">
        <v>149</v>
      </c>
      <c r="BM197" s="139" t="s">
        <v>223</v>
      </c>
    </row>
    <row r="198" spans="2:65" s="1" customFormat="1" ht="16.5" customHeight="1">
      <c r="B198" s="127"/>
      <c r="C198" s="202"/>
      <c r="D198" s="208" t="s">
        <v>147</v>
      </c>
      <c r="E198" s="209" t="s">
        <v>1651</v>
      </c>
      <c r="F198" s="210" t="s">
        <v>1652</v>
      </c>
      <c r="G198" s="211" t="s">
        <v>372</v>
      </c>
      <c r="H198" s="212">
        <v>2</v>
      </c>
      <c r="I198" s="207"/>
      <c r="J198" s="207"/>
      <c r="K198" s="207">
        <f t="shared" si="14"/>
        <v>0</v>
      </c>
      <c r="L198" s="204" t="s">
        <v>1</v>
      </c>
      <c r="M198" s="26"/>
      <c r="N198" s="134" t="s">
        <v>1</v>
      </c>
      <c r="O198" s="135" t="s">
        <v>39</v>
      </c>
      <c r="P198" s="136">
        <f t="shared" si="15"/>
        <v>0</v>
      </c>
      <c r="Q198" s="136">
        <f t="shared" si="16"/>
        <v>0</v>
      </c>
      <c r="R198" s="136">
        <f t="shared" si="17"/>
        <v>0</v>
      </c>
      <c r="S198" s="137">
        <v>0</v>
      </c>
      <c r="T198" s="137">
        <f t="shared" si="18"/>
        <v>0</v>
      </c>
      <c r="U198" s="137">
        <v>0</v>
      </c>
      <c r="V198" s="137">
        <f t="shared" si="19"/>
        <v>0</v>
      </c>
      <c r="W198" s="137">
        <v>0</v>
      </c>
      <c r="X198" s="137">
        <f t="shared" si="20"/>
        <v>0</v>
      </c>
      <c r="Y198" s="138" t="s">
        <v>1</v>
      </c>
      <c r="AR198" s="139" t="s">
        <v>149</v>
      </c>
      <c r="AT198" s="139" t="s">
        <v>147</v>
      </c>
      <c r="AU198" s="139" t="s">
        <v>86</v>
      </c>
      <c r="AY198" s="14" t="s">
        <v>145</v>
      </c>
      <c r="BE198" s="140">
        <f t="shared" si="21"/>
        <v>0</v>
      </c>
      <c r="BF198" s="140">
        <f t="shared" si="22"/>
        <v>0</v>
      </c>
      <c r="BG198" s="140">
        <f t="shared" si="23"/>
        <v>0</v>
      </c>
      <c r="BH198" s="140">
        <f t="shared" si="24"/>
        <v>0</v>
      </c>
      <c r="BI198" s="140">
        <f t="shared" si="25"/>
        <v>0</v>
      </c>
      <c r="BJ198" s="14" t="s">
        <v>84</v>
      </c>
      <c r="BK198" s="140">
        <f t="shared" si="26"/>
        <v>0</v>
      </c>
      <c r="BL198" s="14" t="s">
        <v>149</v>
      </c>
      <c r="BM198" s="139" t="s">
        <v>223</v>
      </c>
    </row>
    <row r="199" spans="2:65" s="1" customFormat="1" ht="16.5" customHeight="1">
      <c r="B199" s="127"/>
      <c r="C199" s="202"/>
      <c r="D199" s="208" t="s">
        <v>147</v>
      </c>
      <c r="E199" s="209" t="s">
        <v>1651</v>
      </c>
      <c r="F199" s="210" t="s">
        <v>1845</v>
      </c>
      <c r="G199" s="211" t="s">
        <v>372</v>
      </c>
      <c r="H199" s="212">
        <v>2</v>
      </c>
      <c r="I199" s="207"/>
      <c r="J199" s="207"/>
      <c r="K199" s="207">
        <f aca="true" t="shared" si="27" ref="K199">ROUND(P199*H199,2)</f>
        <v>0</v>
      </c>
      <c r="L199" s="204" t="s">
        <v>1</v>
      </c>
      <c r="M199" s="26"/>
      <c r="N199" s="134" t="s">
        <v>1</v>
      </c>
      <c r="O199" s="135" t="s">
        <v>39</v>
      </c>
      <c r="P199" s="136">
        <f aca="true" t="shared" si="28" ref="P199">I199+J199</f>
        <v>0</v>
      </c>
      <c r="Q199" s="136">
        <f aca="true" t="shared" si="29" ref="Q199">ROUND(I199*H199,2)</f>
        <v>0</v>
      </c>
      <c r="R199" s="136">
        <f aca="true" t="shared" si="30" ref="R199">ROUND(J199*H199,2)</f>
        <v>0</v>
      </c>
      <c r="S199" s="137">
        <v>0</v>
      </c>
      <c r="T199" s="137">
        <f aca="true" t="shared" si="31" ref="T199">S199*H199</f>
        <v>0</v>
      </c>
      <c r="U199" s="137">
        <v>0</v>
      </c>
      <c r="V199" s="137">
        <f aca="true" t="shared" si="32" ref="V199">U199*H199</f>
        <v>0</v>
      </c>
      <c r="W199" s="137">
        <v>0</v>
      </c>
      <c r="X199" s="137">
        <f aca="true" t="shared" si="33" ref="X199">W199*H199</f>
        <v>0</v>
      </c>
      <c r="Y199" s="138" t="s">
        <v>1</v>
      </c>
      <c r="AR199" s="139" t="s">
        <v>149</v>
      </c>
      <c r="AT199" s="139" t="s">
        <v>147</v>
      </c>
      <c r="AU199" s="139" t="s">
        <v>86</v>
      </c>
      <c r="AY199" s="14" t="s">
        <v>145</v>
      </c>
      <c r="BE199" s="140">
        <f aca="true" t="shared" si="34" ref="BE199">IF(O199="základní",K199,0)</f>
        <v>0</v>
      </c>
      <c r="BF199" s="140">
        <f aca="true" t="shared" si="35" ref="BF199">IF(O199="snížená",K199,0)</f>
        <v>0</v>
      </c>
      <c r="BG199" s="140">
        <f aca="true" t="shared" si="36" ref="BG199">IF(O199="zákl. přenesená",K199,0)</f>
        <v>0</v>
      </c>
      <c r="BH199" s="140">
        <f aca="true" t="shared" si="37" ref="BH199">IF(O199="sníž. přenesená",K199,0)</f>
        <v>0</v>
      </c>
      <c r="BI199" s="140">
        <f aca="true" t="shared" si="38" ref="BI199">IF(O199="nulová",K199,0)</f>
        <v>0</v>
      </c>
      <c r="BJ199" s="14" t="s">
        <v>84</v>
      </c>
      <c r="BK199" s="140">
        <f aca="true" t="shared" si="39" ref="BK199">ROUND(P199*H199,2)</f>
        <v>0</v>
      </c>
      <c r="BL199" s="14" t="s">
        <v>149</v>
      </c>
      <c r="BM199" s="139" t="s">
        <v>223</v>
      </c>
    </row>
    <row r="200" spans="2:63" s="11" customFormat="1" ht="22.9" customHeight="1">
      <c r="B200" s="115"/>
      <c r="D200" s="116" t="s">
        <v>75</v>
      </c>
      <c r="E200" s="125">
        <v>712</v>
      </c>
      <c r="F200" s="125" t="s">
        <v>791</v>
      </c>
      <c r="K200" s="126">
        <f>BK200</f>
        <v>0</v>
      </c>
      <c r="M200" s="115"/>
      <c r="N200" s="119"/>
      <c r="Q200" s="120">
        <f>SUM(Q201:Q203)</f>
        <v>0</v>
      </c>
      <c r="R200" s="120">
        <f>SUM(R201:R204)</f>
        <v>0</v>
      </c>
      <c r="T200" s="121">
        <f>SUM(T201:T279)</f>
        <v>0</v>
      </c>
      <c r="V200" s="121">
        <f>SUM(V201:V279)</f>
        <v>0</v>
      </c>
      <c r="X200" s="121">
        <f>SUM(X201:X279)</f>
        <v>0</v>
      </c>
      <c r="Y200" s="122"/>
      <c r="AR200" s="116" t="s">
        <v>84</v>
      </c>
      <c r="AT200" s="123" t="s">
        <v>75</v>
      </c>
      <c r="AU200" s="123" t="s">
        <v>84</v>
      </c>
      <c r="AY200" s="116" t="s">
        <v>145</v>
      </c>
      <c r="BK200" s="124">
        <f>SUM(BK201:BK203)</f>
        <v>0</v>
      </c>
    </row>
    <row r="201" spans="2:65" s="1" customFormat="1" ht="16.5" customHeight="1">
      <c r="B201" s="127"/>
      <c r="C201" s="195"/>
      <c r="D201" s="199" t="s">
        <v>147</v>
      </c>
      <c r="E201" s="196" t="s">
        <v>824</v>
      </c>
      <c r="F201" s="197" t="s">
        <v>825</v>
      </c>
      <c r="G201" s="200" t="s">
        <v>244</v>
      </c>
      <c r="H201" s="201">
        <v>17.82</v>
      </c>
      <c r="I201" s="198"/>
      <c r="J201" s="198"/>
      <c r="K201" s="198">
        <f aca="true" t="shared" si="40" ref="K201">ROUND(P201*H201,2)</f>
        <v>0</v>
      </c>
      <c r="L201" s="197" t="s">
        <v>1</v>
      </c>
      <c r="M201" s="26"/>
      <c r="N201" s="134" t="s">
        <v>1</v>
      </c>
      <c r="O201" s="135" t="s">
        <v>39</v>
      </c>
      <c r="P201" s="136">
        <f aca="true" t="shared" si="41" ref="P201">I201+J201</f>
        <v>0</v>
      </c>
      <c r="Q201" s="136">
        <f aca="true" t="shared" si="42" ref="Q201">ROUND(I201*H201,2)</f>
        <v>0</v>
      </c>
      <c r="R201" s="136">
        <f aca="true" t="shared" si="43" ref="R201">ROUND(J201*H201,2)</f>
        <v>0</v>
      </c>
      <c r="S201" s="137">
        <v>0</v>
      </c>
      <c r="T201" s="137">
        <f aca="true" t="shared" si="44" ref="T201">S201*H201</f>
        <v>0</v>
      </c>
      <c r="U201" s="137">
        <v>0</v>
      </c>
      <c r="V201" s="137">
        <f aca="true" t="shared" si="45" ref="V201">U201*H201</f>
        <v>0</v>
      </c>
      <c r="W201" s="137">
        <v>0</v>
      </c>
      <c r="X201" s="137">
        <f aca="true" t="shared" si="46" ref="X201">W201*H201</f>
        <v>0</v>
      </c>
      <c r="Y201" s="138" t="s">
        <v>1</v>
      </c>
      <c r="AR201" s="139" t="s">
        <v>149</v>
      </c>
      <c r="AT201" s="139" t="s">
        <v>147</v>
      </c>
      <c r="AU201" s="139" t="s">
        <v>86</v>
      </c>
      <c r="AY201" s="14" t="s">
        <v>145</v>
      </c>
      <c r="BE201" s="140">
        <f aca="true" t="shared" si="47" ref="BE201">IF(O201="základní",K201,0)</f>
        <v>0</v>
      </c>
      <c r="BF201" s="140">
        <f aca="true" t="shared" si="48" ref="BF201">IF(O201="snížená",K201,0)</f>
        <v>0</v>
      </c>
      <c r="BG201" s="140">
        <f aca="true" t="shared" si="49" ref="BG201">IF(O201="zákl. přenesená",K201,0)</f>
        <v>0</v>
      </c>
      <c r="BH201" s="140">
        <f aca="true" t="shared" si="50" ref="BH201">IF(O201="sníž. přenesená",K201,0)</f>
        <v>0</v>
      </c>
      <c r="BI201" s="140">
        <f aca="true" t="shared" si="51" ref="BI201">IF(O201="nulová",K201,0)</f>
        <v>0</v>
      </c>
      <c r="BJ201" s="14" t="s">
        <v>84</v>
      </c>
      <c r="BK201" s="140">
        <f aca="true" t="shared" si="52" ref="BK201">ROUND(P201*H201,2)</f>
        <v>0</v>
      </c>
      <c r="BL201" s="14" t="s">
        <v>149</v>
      </c>
      <c r="BM201" s="139" t="s">
        <v>223</v>
      </c>
    </row>
    <row r="202" spans="2:51" s="173" customFormat="1" ht="12">
      <c r="B202" s="174"/>
      <c r="D202" s="142" t="s">
        <v>151</v>
      </c>
      <c r="E202" s="172" t="s">
        <v>1</v>
      </c>
      <c r="F202" s="144" t="s">
        <v>1813</v>
      </c>
      <c r="G202" s="12"/>
      <c r="H202" s="143">
        <v>16.2</v>
      </c>
      <c r="M202" s="174"/>
      <c r="N202" s="175"/>
      <c r="X202" s="176"/>
      <c r="AT202" s="172" t="s">
        <v>151</v>
      </c>
      <c r="AU202" s="172" t="s">
        <v>86</v>
      </c>
      <c r="AV202" s="173" t="s">
        <v>86</v>
      </c>
      <c r="AW202" s="173" t="s">
        <v>4</v>
      </c>
      <c r="AX202" s="173" t="s">
        <v>76</v>
      </c>
      <c r="AY202" s="172" t="s">
        <v>145</v>
      </c>
    </row>
    <row r="203" spans="2:51" s="173" customFormat="1" ht="12">
      <c r="B203" s="174"/>
      <c r="D203" s="142" t="s">
        <v>151</v>
      </c>
      <c r="E203" s="172" t="s">
        <v>1</v>
      </c>
      <c r="F203" s="144" t="s">
        <v>826</v>
      </c>
      <c r="G203" s="12"/>
      <c r="H203" s="143">
        <v>1.62</v>
      </c>
      <c r="M203" s="174"/>
      <c r="N203" s="175"/>
      <c r="X203" s="176"/>
      <c r="AT203" s="172" t="s">
        <v>151</v>
      </c>
      <c r="AU203" s="172" t="s">
        <v>86</v>
      </c>
      <c r="AV203" s="173" t="s">
        <v>86</v>
      </c>
      <c r="AW203" s="173" t="s">
        <v>4</v>
      </c>
      <c r="AX203" s="173" t="s">
        <v>76</v>
      </c>
      <c r="AY203" s="172" t="s">
        <v>145</v>
      </c>
    </row>
    <row r="204" spans="2:13" s="1" customFormat="1" ht="6.95" customHeight="1">
      <c r="B204" s="38"/>
      <c r="C204" s="39"/>
      <c r="D204" s="39"/>
      <c r="E204" s="39"/>
      <c r="F204" s="39"/>
      <c r="G204" s="39"/>
      <c r="H204" s="39"/>
      <c r="I204" s="39"/>
      <c r="J204" s="39"/>
      <c r="K204" s="39"/>
      <c r="L204" s="39"/>
      <c r="M204" s="26"/>
    </row>
  </sheetData>
  <sheetProtection algorithmName="SHA-512" hashValue="HaBoasNU1iay/z1KdgqkdrhsJ9EfQ+rPJskhFn06ij4VH5Dene48ZWy8ZY5NXZ5mucqj/eIFvnYcu8XNifr7eQ==" saltValue="wGMzrbuRjhwS8eXGm3QtAg==" spinCount="100000" sheet="1" objects="1" scenarios="1" selectLockedCells="1"/>
  <autoFilter ref="C121:L203"/>
  <mergeCells count="9">
    <mergeCell ref="E87:H87"/>
    <mergeCell ref="E112:H112"/>
    <mergeCell ref="E114:H114"/>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152"/>
  <sheetViews>
    <sheetView showGridLines="0" zoomScale="70" zoomScaleNormal="70" workbookViewId="0" topLeftCell="A1">
      <selection activeCell="B150" sqref="B150"/>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2" spans="13:46" ht="36.95" customHeight="1">
      <c r="M2" s="250" t="s">
        <v>6</v>
      </c>
      <c r="N2" s="243"/>
      <c r="O2" s="243"/>
      <c r="P2" s="243"/>
      <c r="Q2" s="243"/>
      <c r="R2" s="243"/>
      <c r="S2" s="243"/>
      <c r="T2" s="243"/>
      <c r="U2" s="243"/>
      <c r="V2" s="243"/>
      <c r="W2" s="243"/>
      <c r="X2" s="243"/>
      <c r="Y2" s="243"/>
      <c r="Z2" s="243"/>
      <c r="AT2" s="14" t="s">
        <v>104</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16.5" customHeight="1">
      <c r="B9" s="26"/>
      <c r="E9" s="220" t="s">
        <v>224</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ROUND((SUM(BE118:BE151)),2)</f>
        <v>0</v>
      </c>
      <c r="I35" s="87">
        <v>0.21</v>
      </c>
      <c r="K35" s="85">
        <f>ROUND(((SUM(BE118:BE151))*I35),2)</f>
        <v>0</v>
      </c>
      <c r="M35" s="26"/>
    </row>
    <row r="36" spans="2:13" s="1" customFormat="1" ht="14.45" customHeight="1">
      <c r="B36" s="26"/>
      <c r="E36" s="23" t="s">
        <v>40</v>
      </c>
      <c r="F36" s="85">
        <f>ROUND((SUM(BF118:BF151)),2)</f>
        <v>0</v>
      </c>
      <c r="I36" s="87">
        <v>0.15</v>
      </c>
      <c r="K36" s="85">
        <f>ROUND(((SUM(BF118:BF151))*I36),2)</f>
        <v>0</v>
      </c>
      <c r="M36" s="26"/>
    </row>
    <row r="37" spans="2:13" s="1" customFormat="1" ht="14.45" customHeight="1" hidden="1">
      <c r="B37" s="26"/>
      <c r="E37" s="23" t="s">
        <v>41</v>
      </c>
      <c r="F37" s="85">
        <f>ROUND((SUM(BG118:BG151)),2)</f>
        <v>0</v>
      </c>
      <c r="I37" s="87">
        <v>0.21</v>
      </c>
      <c r="K37" s="85">
        <f>0</f>
        <v>0</v>
      </c>
      <c r="M37" s="26"/>
    </row>
    <row r="38" spans="2:13" s="1" customFormat="1" ht="14.45" customHeight="1" hidden="1">
      <c r="B38" s="26"/>
      <c r="E38" s="23" t="s">
        <v>42</v>
      </c>
      <c r="F38" s="85">
        <f>ROUND((SUM(BH118:BH151)),2)</f>
        <v>0</v>
      </c>
      <c r="I38" s="87">
        <v>0.15</v>
      </c>
      <c r="K38" s="85">
        <f>0</f>
        <v>0</v>
      </c>
      <c r="M38" s="26"/>
    </row>
    <row r="39" spans="2:13" s="1" customFormat="1" ht="14.45" customHeight="1" hidden="1">
      <c r="B39" s="26"/>
      <c r="E39" s="23" t="s">
        <v>43</v>
      </c>
      <c r="F39" s="85">
        <f>ROUND((SUM(BI118:BI151)),2)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16.5" customHeight="1">
      <c r="B87" s="26"/>
      <c r="E87" s="220" t="str">
        <f>E9</f>
        <v xml:space="preserve">SO09 - SO 09 (D.8) – Návrh sadových úprav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Q118</f>
        <v>0</v>
      </c>
      <c r="J96" s="60">
        <f t="shared" si="0"/>
        <v>0</v>
      </c>
      <c r="K96" s="60">
        <f>K118</f>
        <v>0</v>
      </c>
      <c r="M96" s="26"/>
      <c r="AU96" s="14" t="s">
        <v>122</v>
      </c>
    </row>
    <row r="97" spans="2:13" s="8" customFormat="1" ht="24.95" customHeight="1">
      <c r="B97" s="99"/>
      <c r="D97" s="100" t="s">
        <v>123</v>
      </c>
      <c r="E97" s="101"/>
      <c r="F97" s="101"/>
      <c r="G97" s="101"/>
      <c r="H97" s="101"/>
      <c r="I97" s="102">
        <f t="shared" si="0"/>
        <v>0</v>
      </c>
      <c r="J97" s="102">
        <f t="shared" si="0"/>
        <v>0</v>
      </c>
      <c r="K97" s="102">
        <f>K119</f>
        <v>0</v>
      </c>
      <c r="M97" s="99"/>
    </row>
    <row r="98" spans="2:13" s="9" customFormat="1" ht="19.9" customHeight="1">
      <c r="B98" s="103"/>
      <c r="D98" s="104" t="s">
        <v>124</v>
      </c>
      <c r="E98" s="105"/>
      <c r="F98" s="105"/>
      <c r="G98" s="105"/>
      <c r="H98" s="105"/>
      <c r="I98" s="106">
        <f t="shared" si="0"/>
        <v>0</v>
      </c>
      <c r="J98" s="106">
        <f t="shared" si="0"/>
        <v>0</v>
      </c>
      <c r="K98" s="106">
        <f>K120</f>
        <v>0</v>
      </c>
      <c r="M98" s="103"/>
    </row>
    <row r="99" spans="2:13" s="1" customFormat="1" ht="21.75" customHeight="1">
      <c r="B99" s="26"/>
      <c r="M99" s="26"/>
    </row>
    <row r="100" spans="2:13" s="1" customFormat="1" ht="6.95" customHeight="1">
      <c r="B100" s="38"/>
      <c r="C100" s="39"/>
      <c r="D100" s="39"/>
      <c r="E100" s="39"/>
      <c r="F100" s="39"/>
      <c r="G100" s="39"/>
      <c r="H100" s="39"/>
      <c r="I100" s="39"/>
      <c r="J100" s="39"/>
      <c r="K100" s="39"/>
      <c r="L100" s="39"/>
      <c r="M100" s="26"/>
    </row>
    <row r="104" spans="2:13" s="1" customFormat="1" ht="6.95" customHeight="1">
      <c r="B104" s="40"/>
      <c r="C104" s="41"/>
      <c r="D104" s="41"/>
      <c r="E104" s="41"/>
      <c r="F104" s="41"/>
      <c r="G104" s="41"/>
      <c r="H104" s="41"/>
      <c r="I104" s="41"/>
      <c r="J104" s="41"/>
      <c r="K104" s="41"/>
      <c r="L104" s="41"/>
      <c r="M104" s="26"/>
    </row>
    <row r="105" spans="2:13" s="1" customFormat="1" ht="24.95" customHeight="1">
      <c r="B105" s="26"/>
      <c r="C105" s="18" t="s">
        <v>125</v>
      </c>
      <c r="M105" s="26"/>
    </row>
    <row r="106" spans="2:13" s="1" customFormat="1" ht="6.95" customHeight="1">
      <c r="B106" s="26"/>
      <c r="M106" s="26"/>
    </row>
    <row r="107" spans="2:13" s="1" customFormat="1" ht="12" customHeight="1">
      <c r="B107" s="26"/>
      <c r="C107" s="23" t="s">
        <v>15</v>
      </c>
      <c r="M107" s="26"/>
    </row>
    <row r="108" spans="2:13" s="1" customFormat="1" ht="26.25" customHeight="1">
      <c r="B108" s="26"/>
      <c r="E108" s="256" t="str">
        <f>E7</f>
        <v>Nové energocentrum – Trafostanice TS1 vč. náhradního zdroje elektrické energie</v>
      </c>
      <c r="F108" s="257"/>
      <c r="G108" s="257"/>
      <c r="H108" s="257"/>
      <c r="M108" s="26"/>
    </row>
    <row r="109" spans="2:13" s="1" customFormat="1" ht="12" customHeight="1">
      <c r="B109" s="26"/>
      <c r="C109" s="23" t="s">
        <v>112</v>
      </c>
      <c r="M109" s="26"/>
    </row>
    <row r="110" spans="2:13" s="1" customFormat="1" ht="16.5" customHeight="1">
      <c r="B110" s="26"/>
      <c r="E110" s="220" t="str">
        <f>E9</f>
        <v xml:space="preserve">SO09 - SO 09 (D.8) – Návrh sadových úprav </v>
      </c>
      <c r="F110" s="255"/>
      <c r="G110" s="255"/>
      <c r="H110" s="255"/>
      <c r="M110" s="26"/>
    </row>
    <row r="111" spans="2:13" s="1" customFormat="1" ht="6.95" customHeight="1">
      <c r="B111" s="26"/>
      <c r="M111" s="26"/>
    </row>
    <row r="112" spans="2:13" s="1" customFormat="1" ht="12" customHeight="1">
      <c r="B112" s="26"/>
      <c r="C112" s="23" t="s">
        <v>19</v>
      </c>
      <c r="F112" s="21" t="str">
        <f>F12</f>
        <v>Nemocnice Chomutov, o.z.</v>
      </c>
      <c r="I112" s="23" t="s">
        <v>21</v>
      </c>
      <c r="J112" s="46" t="str">
        <f>IF(J12="","",J12)</f>
        <v>2. 9. 2022</v>
      </c>
      <c r="M112" s="26"/>
    </row>
    <row r="113" spans="2:13" s="1" customFormat="1" ht="6.95" customHeight="1">
      <c r="B113" s="26"/>
      <c r="M113" s="26"/>
    </row>
    <row r="114" spans="2:13" s="1" customFormat="1" ht="15.2" customHeight="1">
      <c r="B114" s="26"/>
      <c r="C114" s="23" t="s">
        <v>23</v>
      </c>
      <c r="F114" s="21" t="str">
        <f>E15</f>
        <v>Krajská zdravotní, a.s; Sociální péče 3316/12A, 401 13 Ústí nad Labem</v>
      </c>
      <c r="I114" s="23" t="s">
        <v>28</v>
      </c>
      <c r="J114" s="24" t="str">
        <f>E21</f>
        <v xml:space="preserve">ALTRON, a.s. </v>
      </c>
      <c r="M114" s="26"/>
    </row>
    <row r="115" spans="2:13" s="1" customFormat="1" ht="15.2" customHeight="1">
      <c r="B115" s="26"/>
      <c r="C115" s="23" t="s">
        <v>27</v>
      </c>
      <c r="F115" s="21" t="str">
        <f>IF(E18="","",E18)</f>
        <v xml:space="preserve"> </v>
      </c>
      <c r="I115" s="23" t="s">
        <v>32</v>
      </c>
      <c r="J115" s="24" t="str">
        <f>E24</f>
        <v xml:space="preserve"> </v>
      </c>
      <c r="M115" s="26"/>
    </row>
    <row r="116" spans="2:13" s="1" customFormat="1" ht="10.35" customHeight="1">
      <c r="B116" s="26"/>
      <c r="M116" s="26"/>
    </row>
    <row r="117" spans="2:25" s="10" customFormat="1" ht="29.25" customHeight="1">
      <c r="B117" s="107"/>
      <c r="C117" s="108" t="s">
        <v>126</v>
      </c>
      <c r="D117" s="109" t="s">
        <v>59</v>
      </c>
      <c r="E117" s="109" t="s">
        <v>55</v>
      </c>
      <c r="F117" s="109" t="s">
        <v>56</v>
      </c>
      <c r="G117" s="109" t="s">
        <v>127</v>
      </c>
      <c r="H117" s="109" t="s">
        <v>128</v>
      </c>
      <c r="I117" s="109" t="s">
        <v>129</v>
      </c>
      <c r="J117" s="109" t="s">
        <v>130</v>
      </c>
      <c r="K117" s="109" t="s">
        <v>120</v>
      </c>
      <c r="L117" s="110" t="s">
        <v>131</v>
      </c>
      <c r="M117" s="107"/>
      <c r="N117" s="53" t="s">
        <v>1</v>
      </c>
      <c r="O117" s="54" t="s">
        <v>38</v>
      </c>
      <c r="P117" s="54" t="s">
        <v>132</v>
      </c>
      <c r="Q117" s="54" t="s">
        <v>133</v>
      </c>
      <c r="R117" s="54" t="s">
        <v>134</v>
      </c>
      <c r="S117" s="54" t="s">
        <v>135</v>
      </c>
      <c r="T117" s="54" t="s">
        <v>136</v>
      </c>
      <c r="U117" s="54" t="s">
        <v>137</v>
      </c>
      <c r="V117" s="54" t="s">
        <v>138</v>
      </c>
      <c r="W117" s="54" t="s">
        <v>139</v>
      </c>
      <c r="X117" s="54" t="s">
        <v>140</v>
      </c>
      <c r="Y117" s="55" t="s">
        <v>141</v>
      </c>
    </row>
    <row r="118" spans="2:63" s="1" customFormat="1" ht="22.9" customHeight="1">
      <c r="B118" s="26"/>
      <c r="C118" s="58" t="s">
        <v>142</v>
      </c>
      <c r="K118" s="111">
        <f>BK118</f>
        <v>0</v>
      </c>
      <c r="M118" s="26"/>
      <c r="N118" s="56"/>
      <c r="O118" s="47"/>
      <c r="P118" s="47"/>
      <c r="Q118" s="112">
        <f>Q119</f>
        <v>0</v>
      </c>
      <c r="R118" s="112">
        <f>R119</f>
        <v>0</v>
      </c>
      <c r="S118" s="47"/>
      <c r="T118" s="113">
        <f>T119</f>
        <v>0</v>
      </c>
      <c r="U118" s="47"/>
      <c r="V118" s="113">
        <f>V119</f>
        <v>0</v>
      </c>
      <c r="W118" s="47"/>
      <c r="X118" s="113">
        <f>X119</f>
        <v>0</v>
      </c>
      <c r="Y118" s="48"/>
      <c r="AT118" s="14" t="s">
        <v>75</v>
      </c>
      <c r="AU118" s="14" t="s">
        <v>122</v>
      </c>
      <c r="BK118" s="114">
        <f>BK119</f>
        <v>0</v>
      </c>
    </row>
    <row r="119" spans="2:63" s="11" customFormat="1" ht="25.9" customHeight="1">
      <c r="B119" s="115"/>
      <c r="D119" s="116" t="s">
        <v>75</v>
      </c>
      <c r="E119" s="117" t="s">
        <v>143</v>
      </c>
      <c r="F119" s="117" t="s">
        <v>144</v>
      </c>
      <c r="K119" s="118">
        <f>BK119</f>
        <v>0</v>
      </c>
      <c r="M119" s="115"/>
      <c r="N119" s="119"/>
      <c r="Q119" s="120">
        <f>Q120</f>
        <v>0</v>
      </c>
      <c r="R119" s="120">
        <f>R120</f>
        <v>0</v>
      </c>
      <c r="T119" s="121">
        <f>T120</f>
        <v>0</v>
      </c>
      <c r="V119" s="121">
        <f>V120</f>
        <v>0</v>
      </c>
      <c r="X119" s="121">
        <f>X120</f>
        <v>0</v>
      </c>
      <c r="Y119" s="122"/>
      <c r="AR119" s="116" t="s">
        <v>84</v>
      </c>
      <c r="AT119" s="123" t="s">
        <v>75</v>
      </c>
      <c r="AU119" s="123" t="s">
        <v>76</v>
      </c>
      <c r="AY119" s="116" t="s">
        <v>145</v>
      </c>
      <c r="BK119" s="124">
        <f>BK120</f>
        <v>0</v>
      </c>
    </row>
    <row r="120" spans="2:63" s="11" customFormat="1" ht="22.9" customHeight="1">
      <c r="B120" s="115"/>
      <c r="D120" s="116" t="s">
        <v>75</v>
      </c>
      <c r="E120" s="125"/>
      <c r="F120" s="125" t="s">
        <v>355</v>
      </c>
      <c r="K120" s="126">
        <f>BK120</f>
        <v>0</v>
      </c>
      <c r="M120" s="115"/>
      <c r="N120" s="119"/>
      <c r="Q120" s="120">
        <f>SUM(Q121:Q151)</f>
        <v>0</v>
      </c>
      <c r="R120" s="120">
        <f>SUM(R121:R151)</f>
        <v>0</v>
      </c>
      <c r="T120" s="121">
        <f>SUM(T121:T151)</f>
        <v>0</v>
      </c>
      <c r="V120" s="121">
        <f>SUM(V121:V151)</f>
        <v>0</v>
      </c>
      <c r="X120" s="121">
        <f>SUM(X121:X151)</f>
        <v>0</v>
      </c>
      <c r="Y120" s="122"/>
      <c r="AR120" s="116" t="s">
        <v>84</v>
      </c>
      <c r="AT120" s="123" t="s">
        <v>75</v>
      </c>
      <c r="AU120" s="123" t="s">
        <v>84</v>
      </c>
      <c r="AY120" s="116" t="s">
        <v>145</v>
      </c>
      <c r="BK120" s="124">
        <f>SUM(BK121:BK151)</f>
        <v>0</v>
      </c>
    </row>
    <row r="121" spans="2:65" s="1" customFormat="1" ht="24">
      <c r="B121" s="127"/>
      <c r="C121" s="128" t="s">
        <v>84</v>
      </c>
      <c r="D121" s="128" t="s">
        <v>147</v>
      </c>
      <c r="E121" s="129" t="s">
        <v>356</v>
      </c>
      <c r="F121" s="130" t="s">
        <v>357</v>
      </c>
      <c r="G121" s="131" t="s">
        <v>257</v>
      </c>
      <c r="H121" s="132">
        <v>160</v>
      </c>
      <c r="I121" s="133"/>
      <c r="J121" s="133"/>
      <c r="K121" s="133">
        <f aca="true" t="shared" si="1" ref="K121:K140">ROUND(P121*H121,2)</f>
        <v>0</v>
      </c>
      <c r="L121" s="130" t="s">
        <v>1</v>
      </c>
      <c r="M121" s="26"/>
      <c r="N121" s="134" t="s">
        <v>1</v>
      </c>
      <c r="O121" s="135" t="s">
        <v>39</v>
      </c>
      <c r="P121" s="136">
        <f aca="true" t="shared" si="2" ref="P121:P140">I121+J121</f>
        <v>0</v>
      </c>
      <c r="Q121" s="136">
        <f aca="true" t="shared" si="3" ref="Q121:Q140">ROUND(I121*H121,2)</f>
        <v>0</v>
      </c>
      <c r="R121" s="136">
        <f aca="true" t="shared" si="4" ref="R121:R140">ROUND(J121*H121,2)</f>
        <v>0</v>
      </c>
      <c r="S121" s="137">
        <v>0</v>
      </c>
      <c r="T121" s="137">
        <f aca="true" t="shared" si="5" ref="T121:T140">S121*H121</f>
        <v>0</v>
      </c>
      <c r="U121" s="137">
        <v>0</v>
      </c>
      <c r="V121" s="137">
        <f aca="true" t="shared" si="6" ref="V121:V140">U121*H121</f>
        <v>0</v>
      </c>
      <c r="W121" s="137">
        <v>0</v>
      </c>
      <c r="X121" s="137">
        <f aca="true" t="shared" si="7" ref="X121:X140">W121*H121</f>
        <v>0</v>
      </c>
      <c r="Y121" s="138" t="s">
        <v>1</v>
      </c>
      <c r="AR121" s="139" t="s">
        <v>149</v>
      </c>
      <c r="AT121" s="139" t="s">
        <v>147</v>
      </c>
      <c r="AU121" s="139" t="s">
        <v>86</v>
      </c>
      <c r="AY121" s="14" t="s">
        <v>145</v>
      </c>
      <c r="BE121" s="140">
        <f aca="true" t="shared" si="8" ref="BE121:BE140">IF(O121="základní",K121,0)</f>
        <v>0</v>
      </c>
      <c r="BF121" s="140">
        <f aca="true" t="shared" si="9" ref="BF121:BF140">IF(O121="snížená",K121,0)</f>
        <v>0</v>
      </c>
      <c r="BG121" s="140">
        <f aca="true" t="shared" si="10" ref="BG121:BG140">IF(O121="zákl. přenesená",K121,0)</f>
        <v>0</v>
      </c>
      <c r="BH121" s="140">
        <f aca="true" t="shared" si="11" ref="BH121:BH140">IF(O121="sníž. přenesená",K121,0)</f>
        <v>0</v>
      </c>
      <c r="BI121" s="140">
        <f aca="true" t="shared" si="12" ref="BI121:BI140">IF(O121="nulová",K121,0)</f>
        <v>0</v>
      </c>
      <c r="BJ121" s="14" t="s">
        <v>84</v>
      </c>
      <c r="BK121" s="140">
        <f aca="true" t="shared" si="13" ref="BK121:BK140">ROUND(P121*H121,2)</f>
        <v>0</v>
      </c>
      <c r="BL121" s="14" t="s">
        <v>149</v>
      </c>
      <c r="BM121" s="139" t="s">
        <v>225</v>
      </c>
    </row>
    <row r="122" spans="2:65" s="1" customFormat="1" ht="24">
      <c r="B122" s="127"/>
      <c r="C122" s="128" t="s">
        <v>86</v>
      </c>
      <c r="D122" s="128" t="s">
        <v>147</v>
      </c>
      <c r="E122" s="129" t="s">
        <v>358</v>
      </c>
      <c r="F122" s="130" t="s">
        <v>359</v>
      </c>
      <c r="G122" s="131" t="s">
        <v>257</v>
      </c>
      <c r="H122" s="132">
        <v>160</v>
      </c>
      <c r="I122" s="133"/>
      <c r="J122" s="133"/>
      <c r="K122" s="133">
        <f t="shared" si="1"/>
        <v>0</v>
      </c>
      <c r="L122" s="130" t="s">
        <v>1</v>
      </c>
      <c r="M122" s="26"/>
      <c r="N122" s="134" t="s">
        <v>1</v>
      </c>
      <c r="O122" s="135" t="s">
        <v>39</v>
      </c>
      <c r="P122" s="136">
        <f t="shared" si="2"/>
        <v>0</v>
      </c>
      <c r="Q122" s="136">
        <f t="shared" si="3"/>
        <v>0</v>
      </c>
      <c r="R122" s="136">
        <f t="shared" si="4"/>
        <v>0</v>
      </c>
      <c r="S122" s="137">
        <v>0</v>
      </c>
      <c r="T122" s="137">
        <f t="shared" si="5"/>
        <v>0</v>
      </c>
      <c r="U122" s="137">
        <v>0</v>
      </c>
      <c r="V122" s="137">
        <f t="shared" si="6"/>
        <v>0</v>
      </c>
      <c r="W122" s="137">
        <v>0</v>
      </c>
      <c r="X122" s="137">
        <f t="shared" si="7"/>
        <v>0</v>
      </c>
      <c r="Y122" s="138" t="s">
        <v>1</v>
      </c>
      <c r="AR122" s="139" t="s">
        <v>149</v>
      </c>
      <c r="AT122" s="139" t="s">
        <v>147</v>
      </c>
      <c r="AU122" s="139" t="s">
        <v>86</v>
      </c>
      <c r="AY122" s="14" t="s">
        <v>145</v>
      </c>
      <c r="BE122" s="140">
        <f t="shared" si="8"/>
        <v>0</v>
      </c>
      <c r="BF122" s="140">
        <f t="shared" si="9"/>
        <v>0</v>
      </c>
      <c r="BG122" s="140">
        <f t="shared" si="10"/>
        <v>0</v>
      </c>
      <c r="BH122" s="140">
        <f t="shared" si="11"/>
        <v>0</v>
      </c>
      <c r="BI122" s="140">
        <f t="shared" si="12"/>
        <v>0</v>
      </c>
      <c r="BJ122" s="14" t="s">
        <v>84</v>
      </c>
      <c r="BK122" s="140">
        <f t="shared" si="13"/>
        <v>0</v>
      </c>
      <c r="BL122" s="14" t="s">
        <v>149</v>
      </c>
      <c r="BM122" s="139" t="s">
        <v>226</v>
      </c>
    </row>
    <row r="123" spans="2:65" s="1" customFormat="1" ht="24">
      <c r="B123" s="127"/>
      <c r="C123" s="128">
        <v>3</v>
      </c>
      <c r="D123" s="128" t="s">
        <v>147</v>
      </c>
      <c r="E123" s="129" t="s">
        <v>360</v>
      </c>
      <c r="F123" s="130" t="s">
        <v>361</v>
      </c>
      <c r="G123" s="131" t="s">
        <v>244</v>
      </c>
      <c r="H123" s="132">
        <v>630</v>
      </c>
      <c r="I123" s="133"/>
      <c r="J123" s="133"/>
      <c r="K123" s="133">
        <f t="shared" si="1"/>
        <v>0</v>
      </c>
      <c r="L123" s="130" t="s">
        <v>1</v>
      </c>
      <c r="M123" s="26"/>
      <c r="N123" s="134" t="s">
        <v>1</v>
      </c>
      <c r="O123" s="135" t="s">
        <v>39</v>
      </c>
      <c r="P123" s="136">
        <f t="shared" si="2"/>
        <v>0</v>
      </c>
      <c r="Q123" s="136">
        <f t="shared" si="3"/>
        <v>0</v>
      </c>
      <c r="R123" s="136">
        <f t="shared" si="4"/>
        <v>0</v>
      </c>
      <c r="S123" s="137">
        <v>0</v>
      </c>
      <c r="T123" s="137">
        <f t="shared" si="5"/>
        <v>0</v>
      </c>
      <c r="U123" s="137">
        <v>0</v>
      </c>
      <c r="V123" s="137">
        <f t="shared" si="6"/>
        <v>0</v>
      </c>
      <c r="W123" s="137">
        <v>0</v>
      </c>
      <c r="X123" s="137">
        <f t="shared" si="7"/>
        <v>0</v>
      </c>
      <c r="Y123" s="138" t="s">
        <v>1</v>
      </c>
      <c r="AR123" s="139" t="s">
        <v>149</v>
      </c>
      <c r="AT123" s="139" t="s">
        <v>147</v>
      </c>
      <c r="AU123" s="139" t="s">
        <v>86</v>
      </c>
      <c r="AY123" s="14" t="s">
        <v>145</v>
      </c>
      <c r="BE123" s="140">
        <f t="shared" si="8"/>
        <v>0</v>
      </c>
      <c r="BF123" s="140">
        <f t="shared" si="9"/>
        <v>0</v>
      </c>
      <c r="BG123" s="140">
        <f t="shared" si="10"/>
        <v>0</v>
      </c>
      <c r="BH123" s="140">
        <f t="shared" si="11"/>
        <v>0</v>
      </c>
      <c r="BI123" s="140">
        <f t="shared" si="12"/>
        <v>0</v>
      </c>
      <c r="BJ123" s="14" t="s">
        <v>84</v>
      </c>
      <c r="BK123" s="140">
        <f t="shared" si="13"/>
        <v>0</v>
      </c>
      <c r="BL123" s="14" t="s">
        <v>149</v>
      </c>
      <c r="BM123" s="139" t="s">
        <v>226</v>
      </c>
    </row>
    <row r="124" spans="2:65" s="1" customFormat="1" ht="16.5" customHeight="1">
      <c r="B124" s="127"/>
      <c r="C124" s="128">
        <v>4</v>
      </c>
      <c r="D124" s="128" t="s">
        <v>147</v>
      </c>
      <c r="E124" s="129" t="s">
        <v>362</v>
      </c>
      <c r="F124" s="130" t="s">
        <v>363</v>
      </c>
      <c r="G124" s="131" t="s">
        <v>244</v>
      </c>
      <c r="H124" s="132">
        <v>630</v>
      </c>
      <c r="I124" s="133"/>
      <c r="J124" s="133"/>
      <c r="K124" s="133">
        <f t="shared" si="1"/>
        <v>0</v>
      </c>
      <c r="L124" s="130" t="s">
        <v>1</v>
      </c>
      <c r="M124" s="26"/>
      <c r="N124" s="134" t="s">
        <v>1</v>
      </c>
      <c r="O124" s="135" t="s">
        <v>39</v>
      </c>
      <c r="P124" s="136">
        <f t="shared" si="2"/>
        <v>0</v>
      </c>
      <c r="Q124" s="136">
        <f t="shared" si="3"/>
        <v>0</v>
      </c>
      <c r="R124" s="136">
        <f t="shared" si="4"/>
        <v>0</v>
      </c>
      <c r="S124" s="137">
        <v>0</v>
      </c>
      <c r="T124" s="137">
        <f t="shared" si="5"/>
        <v>0</v>
      </c>
      <c r="U124" s="137">
        <v>0</v>
      </c>
      <c r="V124" s="137">
        <f t="shared" si="6"/>
        <v>0</v>
      </c>
      <c r="W124" s="137">
        <v>0</v>
      </c>
      <c r="X124" s="137">
        <f t="shared" si="7"/>
        <v>0</v>
      </c>
      <c r="Y124" s="138" t="s">
        <v>1</v>
      </c>
      <c r="AR124" s="139" t="s">
        <v>149</v>
      </c>
      <c r="AT124" s="139" t="s">
        <v>147</v>
      </c>
      <c r="AU124" s="139" t="s">
        <v>86</v>
      </c>
      <c r="AY124" s="14" t="s">
        <v>145</v>
      </c>
      <c r="BE124" s="140">
        <f t="shared" si="8"/>
        <v>0</v>
      </c>
      <c r="BF124" s="140">
        <f t="shared" si="9"/>
        <v>0</v>
      </c>
      <c r="BG124" s="140">
        <f t="shared" si="10"/>
        <v>0</v>
      </c>
      <c r="BH124" s="140">
        <f t="shared" si="11"/>
        <v>0</v>
      </c>
      <c r="BI124" s="140">
        <f t="shared" si="12"/>
        <v>0</v>
      </c>
      <c r="BJ124" s="14" t="s">
        <v>84</v>
      </c>
      <c r="BK124" s="140">
        <f t="shared" si="13"/>
        <v>0</v>
      </c>
      <c r="BL124" s="14" t="s">
        <v>149</v>
      </c>
      <c r="BM124" s="139" t="s">
        <v>226</v>
      </c>
    </row>
    <row r="125" spans="2:65" s="1" customFormat="1" ht="24">
      <c r="B125" s="127"/>
      <c r="C125" s="128">
        <v>5</v>
      </c>
      <c r="D125" s="128" t="s">
        <v>147</v>
      </c>
      <c r="E125" s="129" t="s">
        <v>364</v>
      </c>
      <c r="F125" s="130" t="s">
        <v>365</v>
      </c>
      <c r="G125" s="131" t="s">
        <v>244</v>
      </c>
      <c r="H125" s="132">
        <v>1266</v>
      </c>
      <c r="I125" s="133"/>
      <c r="J125" s="133"/>
      <c r="K125" s="133">
        <f t="shared" si="1"/>
        <v>0</v>
      </c>
      <c r="L125" s="130" t="s">
        <v>1</v>
      </c>
      <c r="M125" s="26"/>
      <c r="N125" s="134" t="s">
        <v>1</v>
      </c>
      <c r="O125" s="135" t="s">
        <v>39</v>
      </c>
      <c r="P125" s="136">
        <f t="shared" si="2"/>
        <v>0</v>
      </c>
      <c r="Q125" s="136">
        <f t="shared" si="3"/>
        <v>0</v>
      </c>
      <c r="R125" s="136">
        <f t="shared" si="4"/>
        <v>0</v>
      </c>
      <c r="S125" s="137">
        <v>0</v>
      </c>
      <c r="T125" s="137">
        <f t="shared" si="5"/>
        <v>0</v>
      </c>
      <c r="U125" s="137">
        <v>0</v>
      </c>
      <c r="V125" s="137">
        <f t="shared" si="6"/>
        <v>0</v>
      </c>
      <c r="W125" s="137">
        <v>0</v>
      </c>
      <c r="X125" s="137">
        <f t="shared" si="7"/>
        <v>0</v>
      </c>
      <c r="Y125" s="138" t="s">
        <v>1</v>
      </c>
      <c r="AR125" s="139" t="s">
        <v>149</v>
      </c>
      <c r="AT125" s="139" t="s">
        <v>147</v>
      </c>
      <c r="AU125" s="139" t="s">
        <v>86</v>
      </c>
      <c r="AY125" s="14" t="s">
        <v>145</v>
      </c>
      <c r="BE125" s="140">
        <f t="shared" si="8"/>
        <v>0</v>
      </c>
      <c r="BF125" s="140">
        <f t="shared" si="9"/>
        <v>0</v>
      </c>
      <c r="BG125" s="140">
        <f t="shared" si="10"/>
        <v>0</v>
      </c>
      <c r="BH125" s="140">
        <f t="shared" si="11"/>
        <v>0</v>
      </c>
      <c r="BI125" s="140">
        <f t="shared" si="12"/>
        <v>0</v>
      </c>
      <c r="BJ125" s="14" t="s">
        <v>84</v>
      </c>
      <c r="BK125" s="140">
        <f t="shared" si="13"/>
        <v>0</v>
      </c>
      <c r="BL125" s="14" t="s">
        <v>149</v>
      </c>
      <c r="BM125" s="139" t="s">
        <v>226</v>
      </c>
    </row>
    <row r="126" spans="2:65" s="1" customFormat="1" ht="16.5" customHeight="1">
      <c r="B126" s="127"/>
      <c r="C126" s="128">
        <v>6</v>
      </c>
      <c r="D126" s="128" t="s">
        <v>147</v>
      </c>
      <c r="E126" s="129" t="s">
        <v>366</v>
      </c>
      <c r="F126" s="130" t="s">
        <v>367</v>
      </c>
      <c r="G126" s="131" t="s">
        <v>244</v>
      </c>
      <c r="H126" s="132">
        <v>1896</v>
      </c>
      <c r="I126" s="133"/>
      <c r="J126" s="133"/>
      <c r="K126" s="133">
        <f t="shared" si="1"/>
        <v>0</v>
      </c>
      <c r="L126" s="130" t="s">
        <v>1</v>
      </c>
      <c r="M126" s="26"/>
      <c r="N126" s="134" t="s">
        <v>1</v>
      </c>
      <c r="O126" s="135" t="s">
        <v>39</v>
      </c>
      <c r="P126" s="136">
        <f t="shared" si="2"/>
        <v>0</v>
      </c>
      <c r="Q126" s="136">
        <f t="shared" si="3"/>
        <v>0</v>
      </c>
      <c r="R126" s="136">
        <f t="shared" si="4"/>
        <v>0</v>
      </c>
      <c r="S126" s="137">
        <v>0</v>
      </c>
      <c r="T126" s="137">
        <f t="shared" si="5"/>
        <v>0</v>
      </c>
      <c r="U126" s="137">
        <v>0</v>
      </c>
      <c r="V126" s="137">
        <f t="shared" si="6"/>
        <v>0</v>
      </c>
      <c r="W126" s="137">
        <v>0</v>
      </c>
      <c r="X126" s="137">
        <f t="shared" si="7"/>
        <v>0</v>
      </c>
      <c r="Y126" s="138" t="s">
        <v>1</v>
      </c>
      <c r="AR126" s="139" t="s">
        <v>149</v>
      </c>
      <c r="AT126" s="139" t="s">
        <v>147</v>
      </c>
      <c r="AU126" s="139" t="s">
        <v>86</v>
      </c>
      <c r="AY126" s="14" t="s">
        <v>145</v>
      </c>
      <c r="BE126" s="140">
        <f t="shared" si="8"/>
        <v>0</v>
      </c>
      <c r="BF126" s="140">
        <f t="shared" si="9"/>
        <v>0</v>
      </c>
      <c r="BG126" s="140">
        <f t="shared" si="10"/>
        <v>0</v>
      </c>
      <c r="BH126" s="140">
        <f t="shared" si="11"/>
        <v>0</v>
      </c>
      <c r="BI126" s="140">
        <f t="shared" si="12"/>
        <v>0</v>
      </c>
      <c r="BJ126" s="14" t="s">
        <v>84</v>
      </c>
      <c r="BK126" s="140">
        <f t="shared" si="13"/>
        <v>0</v>
      </c>
      <c r="BL126" s="14" t="s">
        <v>149</v>
      </c>
      <c r="BM126" s="139" t="s">
        <v>226</v>
      </c>
    </row>
    <row r="127" spans="2:65" s="1" customFormat="1" ht="16.5" customHeight="1">
      <c r="B127" s="127"/>
      <c r="C127" s="128">
        <v>7</v>
      </c>
      <c r="D127" s="128" t="s">
        <v>147</v>
      </c>
      <c r="E127" s="129" t="s">
        <v>368</v>
      </c>
      <c r="F127" s="130" t="s">
        <v>369</v>
      </c>
      <c r="G127" s="131" t="s">
        <v>244</v>
      </c>
      <c r="H127" s="132">
        <v>1896</v>
      </c>
      <c r="I127" s="133"/>
      <c r="J127" s="133"/>
      <c r="K127" s="133">
        <f t="shared" si="1"/>
        <v>0</v>
      </c>
      <c r="L127" s="130" t="s">
        <v>1</v>
      </c>
      <c r="M127" s="26"/>
      <c r="N127" s="134" t="s">
        <v>1</v>
      </c>
      <c r="O127" s="135" t="s">
        <v>39</v>
      </c>
      <c r="P127" s="136">
        <f t="shared" si="2"/>
        <v>0</v>
      </c>
      <c r="Q127" s="136">
        <f t="shared" si="3"/>
        <v>0</v>
      </c>
      <c r="R127" s="136">
        <f t="shared" si="4"/>
        <v>0</v>
      </c>
      <c r="S127" s="137">
        <v>0</v>
      </c>
      <c r="T127" s="137">
        <f t="shared" si="5"/>
        <v>0</v>
      </c>
      <c r="U127" s="137">
        <v>0</v>
      </c>
      <c r="V127" s="137">
        <f t="shared" si="6"/>
        <v>0</v>
      </c>
      <c r="W127" s="137">
        <v>0</v>
      </c>
      <c r="X127" s="137">
        <f t="shared" si="7"/>
        <v>0</v>
      </c>
      <c r="Y127" s="138" t="s">
        <v>1</v>
      </c>
      <c r="AR127" s="139" t="s">
        <v>149</v>
      </c>
      <c r="AT127" s="139" t="s">
        <v>147</v>
      </c>
      <c r="AU127" s="139" t="s">
        <v>86</v>
      </c>
      <c r="AY127" s="14" t="s">
        <v>145</v>
      </c>
      <c r="BE127" s="140">
        <f t="shared" si="8"/>
        <v>0</v>
      </c>
      <c r="BF127" s="140">
        <f t="shared" si="9"/>
        <v>0</v>
      </c>
      <c r="BG127" s="140">
        <f t="shared" si="10"/>
        <v>0</v>
      </c>
      <c r="BH127" s="140">
        <f t="shared" si="11"/>
        <v>0</v>
      </c>
      <c r="BI127" s="140">
        <f t="shared" si="12"/>
        <v>0</v>
      </c>
      <c r="BJ127" s="14" t="s">
        <v>84</v>
      </c>
      <c r="BK127" s="140">
        <f t="shared" si="13"/>
        <v>0</v>
      </c>
      <c r="BL127" s="14" t="s">
        <v>149</v>
      </c>
      <c r="BM127" s="139" t="s">
        <v>226</v>
      </c>
    </row>
    <row r="128" spans="2:65" s="1" customFormat="1" ht="16.5" customHeight="1">
      <c r="B128" s="127"/>
      <c r="C128" s="128">
        <v>8</v>
      </c>
      <c r="D128" s="128" t="s">
        <v>147</v>
      </c>
      <c r="E128" s="129" t="s">
        <v>370</v>
      </c>
      <c r="F128" s="130" t="s">
        <v>371</v>
      </c>
      <c r="G128" s="131" t="s">
        <v>372</v>
      </c>
      <c r="H128" s="132">
        <v>230</v>
      </c>
      <c r="I128" s="133"/>
      <c r="J128" s="133"/>
      <c r="K128" s="133">
        <f t="shared" si="1"/>
        <v>0</v>
      </c>
      <c r="L128" s="130" t="s">
        <v>1</v>
      </c>
      <c r="M128" s="26"/>
      <c r="N128" s="134" t="s">
        <v>1</v>
      </c>
      <c r="O128" s="135" t="s">
        <v>39</v>
      </c>
      <c r="P128" s="136">
        <f t="shared" si="2"/>
        <v>0</v>
      </c>
      <c r="Q128" s="136">
        <f t="shared" si="3"/>
        <v>0</v>
      </c>
      <c r="R128" s="136">
        <f t="shared" si="4"/>
        <v>0</v>
      </c>
      <c r="S128" s="137">
        <v>0</v>
      </c>
      <c r="T128" s="137">
        <f t="shared" si="5"/>
        <v>0</v>
      </c>
      <c r="U128" s="137">
        <v>0</v>
      </c>
      <c r="V128" s="137">
        <f t="shared" si="6"/>
        <v>0</v>
      </c>
      <c r="W128" s="137">
        <v>0</v>
      </c>
      <c r="X128" s="137">
        <f t="shared" si="7"/>
        <v>0</v>
      </c>
      <c r="Y128" s="138" t="s">
        <v>1</v>
      </c>
      <c r="AR128" s="139" t="s">
        <v>149</v>
      </c>
      <c r="AT128" s="139" t="s">
        <v>147</v>
      </c>
      <c r="AU128" s="139" t="s">
        <v>86</v>
      </c>
      <c r="AY128" s="14" t="s">
        <v>145</v>
      </c>
      <c r="BE128" s="140">
        <f t="shared" si="8"/>
        <v>0</v>
      </c>
      <c r="BF128" s="140">
        <f t="shared" si="9"/>
        <v>0</v>
      </c>
      <c r="BG128" s="140">
        <f t="shared" si="10"/>
        <v>0</v>
      </c>
      <c r="BH128" s="140">
        <f t="shared" si="11"/>
        <v>0</v>
      </c>
      <c r="BI128" s="140">
        <f t="shared" si="12"/>
        <v>0</v>
      </c>
      <c r="BJ128" s="14" t="s">
        <v>84</v>
      </c>
      <c r="BK128" s="140">
        <f t="shared" si="13"/>
        <v>0</v>
      </c>
      <c r="BL128" s="14" t="s">
        <v>149</v>
      </c>
      <c r="BM128" s="139" t="s">
        <v>226</v>
      </c>
    </row>
    <row r="129" spans="2:65" s="1" customFormat="1" ht="16.5" customHeight="1">
      <c r="B129" s="127"/>
      <c r="C129" s="128">
        <v>9</v>
      </c>
      <c r="D129" s="128" t="s">
        <v>147</v>
      </c>
      <c r="E129" s="129" t="s">
        <v>373</v>
      </c>
      <c r="F129" s="130" t="s">
        <v>374</v>
      </c>
      <c r="G129" s="131" t="s">
        <v>244</v>
      </c>
      <c r="H129" s="132">
        <v>1896</v>
      </c>
      <c r="I129" s="133"/>
      <c r="J129" s="133"/>
      <c r="K129" s="133">
        <f t="shared" si="1"/>
        <v>0</v>
      </c>
      <c r="L129" s="130" t="s">
        <v>1</v>
      </c>
      <c r="M129" s="26"/>
      <c r="N129" s="134" t="s">
        <v>1</v>
      </c>
      <c r="O129" s="135" t="s">
        <v>39</v>
      </c>
      <c r="P129" s="136">
        <f t="shared" si="2"/>
        <v>0</v>
      </c>
      <c r="Q129" s="136">
        <f t="shared" si="3"/>
        <v>0</v>
      </c>
      <c r="R129" s="136">
        <f t="shared" si="4"/>
        <v>0</v>
      </c>
      <c r="S129" s="137">
        <v>0</v>
      </c>
      <c r="T129" s="137">
        <f t="shared" si="5"/>
        <v>0</v>
      </c>
      <c r="U129" s="137">
        <v>0</v>
      </c>
      <c r="V129" s="137">
        <f t="shared" si="6"/>
        <v>0</v>
      </c>
      <c r="W129" s="137">
        <v>0</v>
      </c>
      <c r="X129" s="137">
        <f t="shared" si="7"/>
        <v>0</v>
      </c>
      <c r="Y129" s="138" t="s">
        <v>1</v>
      </c>
      <c r="AR129" s="139" t="s">
        <v>149</v>
      </c>
      <c r="AT129" s="139" t="s">
        <v>147</v>
      </c>
      <c r="AU129" s="139" t="s">
        <v>86</v>
      </c>
      <c r="AY129" s="14" t="s">
        <v>145</v>
      </c>
      <c r="BE129" s="140">
        <f t="shared" si="8"/>
        <v>0</v>
      </c>
      <c r="BF129" s="140">
        <f t="shared" si="9"/>
        <v>0</v>
      </c>
      <c r="BG129" s="140">
        <f t="shared" si="10"/>
        <v>0</v>
      </c>
      <c r="BH129" s="140">
        <f t="shared" si="11"/>
        <v>0</v>
      </c>
      <c r="BI129" s="140">
        <f t="shared" si="12"/>
        <v>0</v>
      </c>
      <c r="BJ129" s="14" t="s">
        <v>84</v>
      </c>
      <c r="BK129" s="140">
        <f t="shared" si="13"/>
        <v>0</v>
      </c>
      <c r="BL129" s="14" t="s">
        <v>149</v>
      </c>
      <c r="BM129" s="139" t="s">
        <v>226</v>
      </c>
    </row>
    <row r="130" spans="2:65" s="1" customFormat="1" ht="16.5" customHeight="1">
      <c r="B130" s="127"/>
      <c r="C130" s="128">
        <v>10</v>
      </c>
      <c r="D130" s="128" t="s">
        <v>147</v>
      </c>
      <c r="E130" s="129" t="s">
        <v>375</v>
      </c>
      <c r="F130" s="130" t="s">
        <v>376</v>
      </c>
      <c r="G130" s="131" t="s">
        <v>271</v>
      </c>
      <c r="H130" s="132">
        <v>0.03</v>
      </c>
      <c r="I130" s="133"/>
      <c r="J130" s="133"/>
      <c r="K130" s="133">
        <f t="shared" si="1"/>
        <v>0</v>
      </c>
      <c r="L130" s="130" t="s">
        <v>1</v>
      </c>
      <c r="M130" s="26"/>
      <c r="N130" s="134" t="s">
        <v>1</v>
      </c>
      <c r="O130" s="135" t="s">
        <v>39</v>
      </c>
      <c r="P130" s="136">
        <f t="shared" si="2"/>
        <v>0</v>
      </c>
      <c r="Q130" s="136">
        <f t="shared" si="3"/>
        <v>0</v>
      </c>
      <c r="R130" s="136">
        <f t="shared" si="4"/>
        <v>0</v>
      </c>
      <c r="S130" s="137">
        <v>0</v>
      </c>
      <c r="T130" s="137">
        <f t="shared" si="5"/>
        <v>0</v>
      </c>
      <c r="U130" s="137">
        <v>0</v>
      </c>
      <c r="V130" s="137">
        <f t="shared" si="6"/>
        <v>0</v>
      </c>
      <c r="W130" s="137">
        <v>0</v>
      </c>
      <c r="X130" s="137">
        <f t="shared" si="7"/>
        <v>0</v>
      </c>
      <c r="Y130" s="138" t="s">
        <v>1</v>
      </c>
      <c r="AR130" s="139" t="s">
        <v>149</v>
      </c>
      <c r="AT130" s="139" t="s">
        <v>147</v>
      </c>
      <c r="AU130" s="139" t="s">
        <v>86</v>
      </c>
      <c r="AY130" s="14" t="s">
        <v>145</v>
      </c>
      <c r="BE130" s="140">
        <f t="shared" si="8"/>
        <v>0</v>
      </c>
      <c r="BF130" s="140">
        <f t="shared" si="9"/>
        <v>0</v>
      </c>
      <c r="BG130" s="140">
        <f t="shared" si="10"/>
        <v>0</v>
      </c>
      <c r="BH130" s="140">
        <f t="shared" si="11"/>
        <v>0</v>
      </c>
      <c r="BI130" s="140">
        <f t="shared" si="12"/>
        <v>0</v>
      </c>
      <c r="BJ130" s="14" t="s">
        <v>84</v>
      </c>
      <c r="BK130" s="140">
        <f t="shared" si="13"/>
        <v>0</v>
      </c>
      <c r="BL130" s="14" t="s">
        <v>149</v>
      </c>
      <c r="BM130" s="139" t="s">
        <v>226</v>
      </c>
    </row>
    <row r="131" spans="2:65" s="1" customFormat="1" ht="24">
      <c r="B131" s="127"/>
      <c r="C131" s="128">
        <v>11</v>
      </c>
      <c r="D131" s="128" t="s">
        <v>147</v>
      </c>
      <c r="E131" s="129" t="s">
        <v>377</v>
      </c>
      <c r="F131" s="130" t="s">
        <v>378</v>
      </c>
      <c r="G131" s="131" t="s">
        <v>372</v>
      </c>
      <c r="H131" s="132">
        <v>230</v>
      </c>
      <c r="I131" s="133"/>
      <c r="J131" s="133"/>
      <c r="K131" s="133">
        <f t="shared" si="1"/>
        <v>0</v>
      </c>
      <c r="L131" s="130" t="s">
        <v>1</v>
      </c>
      <c r="M131" s="26"/>
      <c r="N131" s="134" t="s">
        <v>1</v>
      </c>
      <c r="O131" s="135" t="s">
        <v>39</v>
      </c>
      <c r="P131" s="136">
        <f t="shared" si="2"/>
        <v>0</v>
      </c>
      <c r="Q131" s="136">
        <f t="shared" si="3"/>
        <v>0</v>
      </c>
      <c r="R131" s="136">
        <f t="shared" si="4"/>
        <v>0</v>
      </c>
      <c r="S131" s="137">
        <v>0</v>
      </c>
      <c r="T131" s="137">
        <f t="shared" si="5"/>
        <v>0</v>
      </c>
      <c r="U131" s="137">
        <v>0</v>
      </c>
      <c r="V131" s="137">
        <f t="shared" si="6"/>
        <v>0</v>
      </c>
      <c r="W131" s="137">
        <v>0</v>
      </c>
      <c r="X131" s="137">
        <f t="shared" si="7"/>
        <v>0</v>
      </c>
      <c r="Y131" s="138" t="s">
        <v>1</v>
      </c>
      <c r="AR131" s="139" t="s">
        <v>149</v>
      </c>
      <c r="AT131" s="139" t="s">
        <v>147</v>
      </c>
      <c r="AU131" s="139" t="s">
        <v>86</v>
      </c>
      <c r="AY131" s="14" t="s">
        <v>145</v>
      </c>
      <c r="BE131" s="140">
        <f t="shared" si="8"/>
        <v>0</v>
      </c>
      <c r="BF131" s="140">
        <f t="shared" si="9"/>
        <v>0</v>
      </c>
      <c r="BG131" s="140">
        <f t="shared" si="10"/>
        <v>0</v>
      </c>
      <c r="BH131" s="140">
        <f t="shared" si="11"/>
        <v>0</v>
      </c>
      <c r="BI131" s="140">
        <f t="shared" si="12"/>
        <v>0</v>
      </c>
      <c r="BJ131" s="14" t="s">
        <v>84</v>
      </c>
      <c r="BK131" s="140">
        <f t="shared" si="13"/>
        <v>0</v>
      </c>
      <c r="BL131" s="14" t="s">
        <v>149</v>
      </c>
      <c r="BM131" s="139" t="s">
        <v>226</v>
      </c>
    </row>
    <row r="132" spans="2:65" s="1" customFormat="1" ht="16.5" customHeight="1">
      <c r="B132" s="127"/>
      <c r="C132" s="128">
        <v>12</v>
      </c>
      <c r="D132" s="128" t="s">
        <v>147</v>
      </c>
      <c r="E132" s="129" t="s">
        <v>379</v>
      </c>
      <c r="F132" s="130" t="s">
        <v>380</v>
      </c>
      <c r="G132" s="131" t="s">
        <v>244</v>
      </c>
      <c r="H132" s="132">
        <v>276</v>
      </c>
      <c r="I132" s="133"/>
      <c r="J132" s="133"/>
      <c r="K132" s="133">
        <f t="shared" si="1"/>
        <v>0</v>
      </c>
      <c r="L132" s="130" t="s">
        <v>1</v>
      </c>
      <c r="M132" s="26"/>
      <c r="N132" s="134" t="s">
        <v>1</v>
      </c>
      <c r="O132" s="135" t="s">
        <v>39</v>
      </c>
      <c r="P132" s="136">
        <f t="shared" si="2"/>
        <v>0</v>
      </c>
      <c r="Q132" s="136">
        <f t="shared" si="3"/>
        <v>0</v>
      </c>
      <c r="R132" s="136">
        <f t="shared" si="4"/>
        <v>0</v>
      </c>
      <c r="S132" s="137">
        <v>0</v>
      </c>
      <c r="T132" s="137">
        <f t="shared" si="5"/>
        <v>0</v>
      </c>
      <c r="U132" s="137">
        <v>0</v>
      </c>
      <c r="V132" s="137">
        <f t="shared" si="6"/>
        <v>0</v>
      </c>
      <c r="W132" s="137">
        <v>0</v>
      </c>
      <c r="X132" s="137">
        <f t="shared" si="7"/>
        <v>0</v>
      </c>
      <c r="Y132" s="138" t="s">
        <v>1</v>
      </c>
      <c r="AR132" s="139" t="s">
        <v>149</v>
      </c>
      <c r="AT132" s="139" t="s">
        <v>147</v>
      </c>
      <c r="AU132" s="139" t="s">
        <v>86</v>
      </c>
      <c r="AY132" s="14" t="s">
        <v>145</v>
      </c>
      <c r="BE132" s="140">
        <f t="shared" si="8"/>
        <v>0</v>
      </c>
      <c r="BF132" s="140">
        <f t="shared" si="9"/>
        <v>0</v>
      </c>
      <c r="BG132" s="140">
        <f t="shared" si="10"/>
        <v>0</v>
      </c>
      <c r="BH132" s="140">
        <f t="shared" si="11"/>
        <v>0</v>
      </c>
      <c r="BI132" s="140">
        <f t="shared" si="12"/>
        <v>0</v>
      </c>
      <c r="BJ132" s="14" t="s">
        <v>84</v>
      </c>
      <c r="BK132" s="140">
        <f t="shared" si="13"/>
        <v>0</v>
      </c>
      <c r="BL132" s="14" t="s">
        <v>149</v>
      </c>
      <c r="BM132" s="139" t="s">
        <v>226</v>
      </c>
    </row>
    <row r="133" spans="2:65" s="1" customFormat="1" ht="16.5" customHeight="1">
      <c r="B133" s="127"/>
      <c r="C133" s="128">
        <v>13</v>
      </c>
      <c r="D133" s="128" t="s">
        <v>147</v>
      </c>
      <c r="E133" s="129" t="s">
        <v>381</v>
      </c>
      <c r="F133" s="130" t="s">
        <v>382</v>
      </c>
      <c r="G133" s="131" t="s">
        <v>257</v>
      </c>
      <c r="H133" s="132">
        <v>10</v>
      </c>
      <c r="I133" s="133"/>
      <c r="J133" s="133"/>
      <c r="K133" s="133">
        <f t="shared" si="1"/>
        <v>0</v>
      </c>
      <c r="L133" s="130" t="s">
        <v>1</v>
      </c>
      <c r="M133" s="26"/>
      <c r="N133" s="134" t="s">
        <v>1</v>
      </c>
      <c r="O133" s="135" t="s">
        <v>39</v>
      </c>
      <c r="P133" s="136">
        <f t="shared" si="2"/>
        <v>0</v>
      </c>
      <c r="Q133" s="136">
        <f t="shared" si="3"/>
        <v>0</v>
      </c>
      <c r="R133" s="136">
        <f t="shared" si="4"/>
        <v>0</v>
      </c>
      <c r="S133" s="137">
        <v>0</v>
      </c>
      <c r="T133" s="137">
        <f t="shared" si="5"/>
        <v>0</v>
      </c>
      <c r="U133" s="137">
        <v>0</v>
      </c>
      <c r="V133" s="137">
        <f t="shared" si="6"/>
        <v>0</v>
      </c>
      <c r="W133" s="137">
        <v>0</v>
      </c>
      <c r="X133" s="137">
        <f t="shared" si="7"/>
        <v>0</v>
      </c>
      <c r="Y133" s="138" t="s">
        <v>1</v>
      </c>
      <c r="AR133" s="139" t="s">
        <v>149</v>
      </c>
      <c r="AT133" s="139" t="s">
        <v>147</v>
      </c>
      <c r="AU133" s="139" t="s">
        <v>86</v>
      </c>
      <c r="AY133" s="14" t="s">
        <v>145</v>
      </c>
      <c r="BE133" s="140">
        <f t="shared" si="8"/>
        <v>0</v>
      </c>
      <c r="BF133" s="140">
        <f t="shared" si="9"/>
        <v>0</v>
      </c>
      <c r="BG133" s="140">
        <f t="shared" si="10"/>
        <v>0</v>
      </c>
      <c r="BH133" s="140">
        <f t="shared" si="11"/>
        <v>0</v>
      </c>
      <c r="BI133" s="140">
        <f t="shared" si="12"/>
        <v>0</v>
      </c>
      <c r="BJ133" s="14" t="s">
        <v>84</v>
      </c>
      <c r="BK133" s="140">
        <f t="shared" si="13"/>
        <v>0</v>
      </c>
      <c r="BL133" s="14" t="s">
        <v>149</v>
      </c>
      <c r="BM133" s="139" t="s">
        <v>226</v>
      </c>
    </row>
    <row r="134" spans="2:65" s="1" customFormat="1" ht="16.5" customHeight="1">
      <c r="B134" s="127"/>
      <c r="C134" s="128">
        <v>14</v>
      </c>
      <c r="D134" s="128" t="s">
        <v>147</v>
      </c>
      <c r="E134" s="129" t="s">
        <v>383</v>
      </c>
      <c r="F134" s="130" t="s">
        <v>384</v>
      </c>
      <c r="G134" s="131" t="s">
        <v>257</v>
      </c>
      <c r="H134" s="132">
        <v>10</v>
      </c>
      <c r="I134" s="133"/>
      <c r="J134" s="133"/>
      <c r="K134" s="133">
        <f t="shared" si="1"/>
        <v>0</v>
      </c>
      <c r="L134" s="130" t="s">
        <v>1</v>
      </c>
      <c r="M134" s="26"/>
      <c r="N134" s="134" t="s">
        <v>1</v>
      </c>
      <c r="O134" s="135" t="s">
        <v>39</v>
      </c>
      <c r="P134" s="136">
        <f t="shared" si="2"/>
        <v>0</v>
      </c>
      <c r="Q134" s="136">
        <f t="shared" si="3"/>
        <v>0</v>
      </c>
      <c r="R134" s="136">
        <f t="shared" si="4"/>
        <v>0</v>
      </c>
      <c r="S134" s="137">
        <v>0</v>
      </c>
      <c r="T134" s="137">
        <f t="shared" si="5"/>
        <v>0</v>
      </c>
      <c r="U134" s="137">
        <v>0</v>
      </c>
      <c r="V134" s="137">
        <f t="shared" si="6"/>
        <v>0</v>
      </c>
      <c r="W134" s="137">
        <v>0</v>
      </c>
      <c r="X134" s="137">
        <f t="shared" si="7"/>
        <v>0</v>
      </c>
      <c r="Y134" s="138" t="s">
        <v>1</v>
      </c>
      <c r="AR134" s="139" t="s">
        <v>149</v>
      </c>
      <c r="AT134" s="139" t="s">
        <v>147</v>
      </c>
      <c r="AU134" s="139" t="s">
        <v>86</v>
      </c>
      <c r="AY134" s="14" t="s">
        <v>145</v>
      </c>
      <c r="BE134" s="140">
        <f t="shared" si="8"/>
        <v>0</v>
      </c>
      <c r="BF134" s="140">
        <f t="shared" si="9"/>
        <v>0</v>
      </c>
      <c r="BG134" s="140">
        <f t="shared" si="10"/>
        <v>0</v>
      </c>
      <c r="BH134" s="140">
        <f t="shared" si="11"/>
        <v>0</v>
      </c>
      <c r="BI134" s="140">
        <f t="shared" si="12"/>
        <v>0</v>
      </c>
      <c r="BJ134" s="14" t="s">
        <v>84</v>
      </c>
      <c r="BK134" s="140">
        <f t="shared" si="13"/>
        <v>0</v>
      </c>
      <c r="BL134" s="14" t="s">
        <v>149</v>
      </c>
      <c r="BM134" s="139" t="s">
        <v>226</v>
      </c>
    </row>
    <row r="135" spans="2:65" s="1" customFormat="1" ht="16.5" customHeight="1">
      <c r="B135" s="127"/>
      <c r="C135" s="128">
        <v>15</v>
      </c>
      <c r="D135" s="128" t="s">
        <v>147</v>
      </c>
      <c r="E135" s="129" t="s">
        <v>385</v>
      </c>
      <c r="F135" s="130" t="s">
        <v>386</v>
      </c>
      <c r="G135" s="131" t="s">
        <v>271</v>
      </c>
      <c r="H135" s="132">
        <v>13.18</v>
      </c>
      <c r="I135" s="133"/>
      <c r="J135" s="133"/>
      <c r="K135" s="133">
        <f t="shared" si="1"/>
        <v>0</v>
      </c>
      <c r="L135" s="130" t="s">
        <v>1</v>
      </c>
      <c r="M135" s="26"/>
      <c r="N135" s="134" t="s">
        <v>1</v>
      </c>
      <c r="O135" s="135" t="s">
        <v>39</v>
      </c>
      <c r="P135" s="136">
        <f t="shared" si="2"/>
        <v>0</v>
      </c>
      <c r="Q135" s="136">
        <f t="shared" si="3"/>
        <v>0</v>
      </c>
      <c r="R135" s="136">
        <f t="shared" si="4"/>
        <v>0</v>
      </c>
      <c r="S135" s="137">
        <v>0</v>
      </c>
      <c r="T135" s="137">
        <f t="shared" si="5"/>
        <v>0</v>
      </c>
      <c r="U135" s="137">
        <v>0</v>
      </c>
      <c r="V135" s="137">
        <f t="shared" si="6"/>
        <v>0</v>
      </c>
      <c r="W135" s="137">
        <v>0</v>
      </c>
      <c r="X135" s="137">
        <f t="shared" si="7"/>
        <v>0</v>
      </c>
      <c r="Y135" s="138" t="s">
        <v>1</v>
      </c>
      <c r="AR135" s="139" t="s">
        <v>149</v>
      </c>
      <c r="AT135" s="139" t="s">
        <v>147</v>
      </c>
      <c r="AU135" s="139" t="s">
        <v>86</v>
      </c>
      <c r="AY135" s="14" t="s">
        <v>145</v>
      </c>
      <c r="BE135" s="140">
        <f t="shared" si="8"/>
        <v>0</v>
      </c>
      <c r="BF135" s="140">
        <f t="shared" si="9"/>
        <v>0</v>
      </c>
      <c r="BG135" s="140">
        <f t="shared" si="10"/>
        <v>0</v>
      </c>
      <c r="BH135" s="140">
        <f t="shared" si="11"/>
        <v>0</v>
      </c>
      <c r="BI135" s="140">
        <f t="shared" si="12"/>
        <v>0</v>
      </c>
      <c r="BJ135" s="14" t="s">
        <v>84</v>
      </c>
      <c r="BK135" s="140">
        <f t="shared" si="13"/>
        <v>0</v>
      </c>
      <c r="BL135" s="14" t="s">
        <v>149</v>
      </c>
      <c r="BM135" s="139" t="s">
        <v>226</v>
      </c>
    </row>
    <row r="136" spans="2:65" s="1" customFormat="1" ht="16.5" customHeight="1">
      <c r="B136" s="127"/>
      <c r="C136" s="128">
        <v>16</v>
      </c>
      <c r="D136" s="128" t="s">
        <v>147</v>
      </c>
      <c r="E136" s="129" t="s">
        <v>148</v>
      </c>
      <c r="F136" s="130" t="s">
        <v>387</v>
      </c>
      <c r="G136" s="131" t="s">
        <v>271</v>
      </c>
      <c r="H136" s="132">
        <v>0.03</v>
      </c>
      <c r="I136" s="133"/>
      <c r="J136" s="133"/>
      <c r="K136" s="133">
        <f t="shared" si="1"/>
        <v>0</v>
      </c>
      <c r="L136" s="130" t="s">
        <v>1</v>
      </c>
      <c r="M136" s="26"/>
      <c r="N136" s="134" t="s">
        <v>1</v>
      </c>
      <c r="O136" s="135" t="s">
        <v>39</v>
      </c>
      <c r="P136" s="136">
        <f t="shared" si="2"/>
        <v>0</v>
      </c>
      <c r="Q136" s="136">
        <f t="shared" si="3"/>
        <v>0</v>
      </c>
      <c r="R136" s="136">
        <f t="shared" si="4"/>
        <v>0</v>
      </c>
      <c r="S136" s="137">
        <v>0</v>
      </c>
      <c r="T136" s="137">
        <f t="shared" si="5"/>
        <v>0</v>
      </c>
      <c r="U136" s="137">
        <v>0</v>
      </c>
      <c r="V136" s="137">
        <f t="shared" si="6"/>
        <v>0</v>
      </c>
      <c r="W136" s="137">
        <v>0</v>
      </c>
      <c r="X136" s="137">
        <f t="shared" si="7"/>
        <v>0</v>
      </c>
      <c r="Y136" s="138" t="s">
        <v>1</v>
      </c>
      <c r="AR136" s="139" t="s">
        <v>149</v>
      </c>
      <c r="AT136" s="139" t="s">
        <v>147</v>
      </c>
      <c r="AU136" s="139" t="s">
        <v>86</v>
      </c>
      <c r="AY136" s="14" t="s">
        <v>145</v>
      </c>
      <c r="BE136" s="140">
        <f t="shared" si="8"/>
        <v>0</v>
      </c>
      <c r="BF136" s="140">
        <f t="shared" si="9"/>
        <v>0</v>
      </c>
      <c r="BG136" s="140">
        <f t="shared" si="10"/>
        <v>0</v>
      </c>
      <c r="BH136" s="140">
        <f t="shared" si="11"/>
        <v>0</v>
      </c>
      <c r="BI136" s="140">
        <f t="shared" si="12"/>
        <v>0</v>
      </c>
      <c r="BJ136" s="14" t="s">
        <v>84</v>
      </c>
      <c r="BK136" s="140">
        <f t="shared" si="13"/>
        <v>0</v>
      </c>
      <c r="BL136" s="14" t="s">
        <v>149</v>
      </c>
      <c r="BM136" s="139" t="s">
        <v>226</v>
      </c>
    </row>
    <row r="137" spans="2:65" s="1" customFormat="1" ht="16.5" customHeight="1">
      <c r="B137" s="127"/>
      <c r="C137" s="128">
        <v>17</v>
      </c>
      <c r="D137" s="128" t="s">
        <v>147</v>
      </c>
      <c r="E137" s="129" t="s">
        <v>152</v>
      </c>
      <c r="F137" s="130" t="s">
        <v>388</v>
      </c>
      <c r="G137" s="131" t="s">
        <v>389</v>
      </c>
      <c r="H137" s="132">
        <v>5</v>
      </c>
      <c r="I137" s="133"/>
      <c r="J137" s="133"/>
      <c r="K137" s="133">
        <f t="shared" si="1"/>
        <v>0</v>
      </c>
      <c r="L137" s="130" t="s">
        <v>1</v>
      </c>
      <c r="M137" s="26"/>
      <c r="N137" s="134" t="s">
        <v>1</v>
      </c>
      <c r="O137" s="135" t="s">
        <v>39</v>
      </c>
      <c r="P137" s="136">
        <f t="shared" si="2"/>
        <v>0</v>
      </c>
      <c r="Q137" s="136">
        <f t="shared" si="3"/>
        <v>0</v>
      </c>
      <c r="R137" s="136">
        <f t="shared" si="4"/>
        <v>0</v>
      </c>
      <c r="S137" s="137">
        <v>0</v>
      </c>
      <c r="T137" s="137">
        <f t="shared" si="5"/>
        <v>0</v>
      </c>
      <c r="U137" s="137">
        <v>0</v>
      </c>
      <c r="V137" s="137">
        <f t="shared" si="6"/>
        <v>0</v>
      </c>
      <c r="W137" s="137">
        <v>0</v>
      </c>
      <c r="X137" s="137">
        <f t="shared" si="7"/>
        <v>0</v>
      </c>
      <c r="Y137" s="138" t="s">
        <v>1</v>
      </c>
      <c r="AR137" s="139" t="s">
        <v>149</v>
      </c>
      <c r="AT137" s="139" t="s">
        <v>147</v>
      </c>
      <c r="AU137" s="139" t="s">
        <v>86</v>
      </c>
      <c r="AY137" s="14" t="s">
        <v>145</v>
      </c>
      <c r="BE137" s="140">
        <f t="shared" si="8"/>
        <v>0</v>
      </c>
      <c r="BF137" s="140">
        <f t="shared" si="9"/>
        <v>0</v>
      </c>
      <c r="BG137" s="140">
        <f t="shared" si="10"/>
        <v>0</v>
      </c>
      <c r="BH137" s="140">
        <f t="shared" si="11"/>
        <v>0</v>
      </c>
      <c r="BI137" s="140">
        <f t="shared" si="12"/>
        <v>0</v>
      </c>
      <c r="BJ137" s="14" t="s">
        <v>84</v>
      </c>
      <c r="BK137" s="140">
        <f t="shared" si="13"/>
        <v>0</v>
      </c>
      <c r="BL137" s="14" t="s">
        <v>149</v>
      </c>
      <c r="BM137" s="139" t="s">
        <v>226</v>
      </c>
    </row>
    <row r="138" spans="2:65" s="1" customFormat="1" ht="16.5" customHeight="1">
      <c r="B138" s="127"/>
      <c r="C138" s="128">
        <v>18</v>
      </c>
      <c r="D138" s="128" t="s">
        <v>147</v>
      </c>
      <c r="E138" s="129" t="s">
        <v>349</v>
      </c>
      <c r="F138" s="130" t="s">
        <v>390</v>
      </c>
      <c r="G138" s="131" t="s">
        <v>391</v>
      </c>
      <c r="H138" s="132">
        <v>40</v>
      </c>
      <c r="I138" s="133"/>
      <c r="J138" s="133"/>
      <c r="K138" s="133">
        <f t="shared" si="1"/>
        <v>0</v>
      </c>
      <c r="L138" s="130" t="s">
        <v>1</v>
      </c>
      <c r="M138" s="26"/>
      <c r="N138" s="134" t="s">
        <v>1</v>
      </c>
      <c r="O138" s="135" t="s">
        <v>39</v>
      </c>
      <c r="P138" s="136">
        <f t="shared" si="2"/>
        <v>0</v>
      </c>
      <c r="Q138" s="136">
        <f t="shared" si="3"/>
        <v>0</v>
      </c>
      <c r="R138" s="136">
        <f t="shared" si="4"/>
        <v>0</v>
      </c>
      <c r="S138" s="137">
        <v>0</v>
      </c>
      <c r="T138" s="137">
        <f t="shared" si="5"/>
        <v>0</v>
      </c>
      <c r="U138" s="137">
        <v>0</v>
      </c>
      <c r="V138" s="137">
        <f t="shared" si="6"/>
        <v>0</v>
      </c>
      <c r="W138" s="137">
        <v>0</v>
      </c>
      <c r="X138" s="137">
        <f t="shared" si="7"/>
        <v>0</v>
      </c>
      <c r="Y138" s="138" t="s">
        <v>1</v>
      </c>
      <c r="AR138" s="139" t="s">
        <v>149</v>
      </c>
      <c r="AT138" s="139" t="s">
        <v>147</v>
      </c>
      <c r="AU138" s="139" t="s">
        <v>86</v>
      </c>
      <c r="AY138" s="14" t="s">
        <v>145</v>
      </c>
      <c r="BE138" s="140">
        <f t="shared" si="8"/>
        <v>0</v>
      </c>
      <c r="BF138" s="140">
        <f t="shared" si="9"/>
        <v>0</v>
      </c>
      <c r="BG138" s="140">
        <f t="shared" si="10"/>
        <v>0</v>
      </c>
      <c r="BH138" s="140">
        <f t="shared" si="11"/>
        <v>0</v>
      </c>
      <c r="BI138" s="140">
        <f t="shared" si="12"/>
        <v>0</v>
      </c>
      <c r="BJ138" s="14" t="s">
        <v>84</v>
      </c>
      <c r="BK138" s="140">
        <f t="shared" si="13"/>
        <v>0</v>
      </c>
      <c r="BL138" s="14" t="s">
        <v>149</v>
      </c>
      <c r="BM138" s="139" t="s">
        <v>226</v>
      </c>
    </row>
    <row r="139" spans="2:65" s="1" customFormat="1" ht="16.5" customHeight="1">
      <c r="B139" s="127"/>
      <c r="C139" s="128">
        <v>19</v>
      </c>
      <c r="D139" s="128" t="s">
        <v>147</v>
      </c>
      <c r="E139" s="129" t="s">
        <v>351</v>
      </c>
      <c r="F139" s="130" t="s">
        <v>392</v>
      </c>
      <c r="G139" s="131" t="s">
        <v>257</v>
      </c>
      <c r="H139" s="132">
        <v>20</v>
      </c>
      <c r="I139" s="133"/>
      <c r="J139" s="133"/>
      <c r="K139" s="133">
        <f t="shared" si="1"/>
        <v>0</v>
      </c>
      <c r="L139" s="130" t="s">
        <v>1</v>
      </c>
      <c r="M139" s="26"/>
      <c r="N139" s="134" t="s">
        <v>1</v>
      </c>
      <c r="O139" s="135" t="s">
        <v>39</v>
      </c>
      <c r="P139" s="136">
        <f t="shared" si="2"/>
        <v>0</v>
      </c>
      <c r="Q139" s="136">
        <f t="shared" si="3"/>
        <v>0</v>
      </c>
      <c r="R139" s="136">
        <f t="shared" si="4"/>
        <v>0</v>
      </c>
      <c r="S139" s="137">
        <v>0</v>
      </c>
      <c r="T139" s="137">
        <f t="shared" si="5"/>
        <v>0</v>
      </c>
      <c r="U139" s="137">
        <v>0</v>
      </c>
      <c r="V139" s="137">
        <f t="shared" si="6"/>
        <v>0</v>
      </c>
      <c r="W139" s="137">
        <v>0</v>
      </c>
      <c r="X139" s="137">
        <f t="shared" si="7"/>
        <v>0</v>
      </c>
      <c r="Y139" s="138" t="s">
        <v>1</v>
      </c>
      <c r="AR139" s="139" t="s">
        <v>149</v>
      </c>
      <c r="AT139" s="139" t="s">
        <v>147</v>
      </c>
      <c r="AU139" s="139" t="s">
        <v>86</v>
      </c>
      <c r="AY139" s="14" t="s">
        <v>145</v>
      </c>
      <c r="BE139" s="140">
        <f t="shared" si="8"/>
        <v>0</v>
      </c>
      <c r="BF139" s="140">
        <f t="shared" si="9"/>
        <v>0</v>
      </c>
      <c r="BG139" s="140">
        <f t="shared" si="10"/>
        <v>0</v>
      </c>
      <c r="BH139" s="140">
        <f t="shared" si="11"/>
        <v>0</v>
      </c>
      <c r="BI139" s="140">
        <f t="shared" si="12"/>
        <v>0</v>
      </c>
      <c r="BJ139" s="14" t="s">
        <v>84</v>
      </c>
      <c r="BK139" s="140">
        <f t="shared" si="13"/>
        <v>0</v>
      </c>
      <c r="BL139" s="14" t="s">
        <v>149</v>
      </c>
      <c r="BM139" s="139" t="s">
        <v>226</v>
      </c>
    </row>
    <row r="140" spans="2:65" s="1" customFormat="1" ht="24">
      <c r="B140" s="127"/>
      <c r="C140" s="128">
        <v>20</v>
      </c>
      <c r="D140" s="128" t="s">
        <v>147</v>
      </c>
      <c r="E140" s="129" t="s">
        <v>352</v>
      </c>
      <c r="F140" s="130" t="s">
        <v>393</v>
      </c>
      <c r="G140" s="131" t="s">
        <v>343</v>
      </c>
      <c r="H140" s="132">
        <v>15</v>
      </c>
      <c r="I140" s="133"/>
      <c r="J140" s="133"/>
      <c r="K140" s="133">
        <f t="shared" si="1"/>
        <v>0</v>
      </c>
      <c r="L140" s="130" t="s">
        <v>1</v>
      </c>
      <c r="M140" s="26"/>
      <c r="N140" s="134" t="s">
        <v>1</v>
      </c>
      <c r="O140" s="135" t="s">
        <v>39</v>
      </c>
      <c r="P140" s="136">
        <f t="shared" si="2"/>
        <v>0</v>
      </c>
      <c r="Q140" s="136">
        <f t="shared" si="3"/>
        <v>0</v>
      </c>
      <c r="R140" s="136">
        <f t="shared" si="4"/>
        <v>0</v>
      </c>
      <c r="S140" s="137">
        <v>0</v>
      </c>
      <c r="T140" s="137">
        <f t="shared" si="5"/>
        <v>0</v>
      </c>
      <c r="U140" s="137">
        <v>0</v>
      </c>
      <c r="V140" s="137">
        <f t="shared" si="6"/>
        <v>0</v>
      </c>
      <c r="W140" s="137">
        <v>0</v>
      </c>
      <c r="X140" s="137">
        <f t="shared" si="7"/>
        <v>0</v>
      </c>
      <c r="Y140" s="138" t="s">
        <v>1</v>
      </c>
      <c r="AR140" s="139" t="s">
        <v>149</v>
      </c>
      <c r="AT140" s="139" t="s">
        <v>147</v>
      </c>
      <c r="AU140" s="139" t="s">
        <v>86</v>
      </c>
      <c r="AY140" s="14" t="s">
        <v>145</v>
      </c>
      <c r="BE140" s="140">
        <f t="shared" si="8"/>
        <v>0</v>
      </c>
      <c r="BF140" s="140">
        <f t="shared" si="9"/>
        <v>0</v>
      </c>
      <c r="BG140" s="140">
        <f t="shared" si="10"/>
        <v>0</v>
      </c>
      <c r="BH140" s="140">
        <f t="shared" si="11"/>
        <v>0</v>
      </c>
      <c r="BI140" s="140">
        <f t="shared" si="12"/>
        <v>0</v>
      </c>
      <c r="BJ140" s="14" t="s">
        <v>84</v>
      </c>
      <c r="BK140" s="140">
        <f t="shared" si="13"/>
        <v>0</v>
      </c>
      <c r="BL140" s="14" t="s">
        <v>149</v>
      </c>
      <c r="BM140" s="139" t="s">
        <v>226</v>
      </c>
    </row>
    <row r="141" spans="2:51" s="12" customFormat="1" ht="12">
      <c r="B141" s="141"/>
      <c r="D141" s="142" t="s">
        <v>151</v>
      </c>
      <c r="E141" s="143" t="s">
        <v>1</v>
      </c>
      <c r="F141" s="144" t="s">
        <v>404</v>
      </c>
      <c r="H141" s="143" t="s">
        <v>1</v>
      </c>
      <c r="M141" s="141"/>
      <c r="N141" s="145"/>
      <c r="Y141" s="146"/>
      <c r="AT141" s="143" t="s">
        <v>151</v>
      </c>
      <c r="AU141" s="143" t="s">
        <v>86</v>
      </c>
      <c r="AV141" s="12" t="s">
        <v>84</v>
      </c>
      <c r="AW141" s="12" t="s">
        <v>4</v>
      </c>
      <c r="AX141" s="12" t="s">
        <v>76</v>
      </c>
      <c r="AY141" s="143" t="s">
        <v>145</v>
      </c>
    </row>
    <row r="142" spans="2:65" s="1" customFormat="1" ht="12">
      <c r="B142" s="127"/>
      <c r="C142" s="128">
        <v>21</v>
      </c>
      <c r="D142" s="128" t="s">
        <v>147</v>
      </c>
      <c r="E142" s="129" t="s">
        <v>399</v>
      </c>
      <c r="F142" s="130" t="s">
        <v>394</v>
      </c>
      <c r="G142" s="131" t="s">
        <v>343</v>
      </c>
      <c r="H142" s="132">
        <v>15</v>
      </c>
      <c r="I142" s="133"/>
      <c r="J142" s="133"/>
      <c r="K142" s="133">
        <f>ROUND(P142*H142,2)</f>
        <v>0</v>
      </c>
      <c r="L142" s="130" t="s">
        <v>1</v>
      </c>
      <c r="M142" s="26"/>
      <c r="N142" s="134" t="s">
        <v>1</v>
      </c>
      <c r="O142" s="135" t="s">
        <v>39</v>
      </c>
      <c r="P142" s="136">
        <f>I142+J142</f>
        <v>0</v>
      </c>
      <c r="Q142" s="136">
        <f>ROUND(I142*H142,2)</f>
        <v>0</v>
      </c>
      <c r="R142" s="136">
        <f>ROUND(J142*H142,2)</f>
        <v>0</v>
      </c>
      <c r="S142" s="137">
        <v>0</v>
      </c>
      <c r="T142" s="137">
        <f>S142*H142</f>
        <v>0</v>
      </c>
      <c r="U142" s="137">
        <v>0</v>
      </c>
      <c r="V142" s="137">
        <f>U142*H142</f>
        <v>0</v>
      </c>
      <c r="W142" s="137">
        <v>0</v>
      </c>
      <c r="X142" s="137">
        <f>W142*H142</f>
        <v>0</v>
      </c>
      <c r="Y142" s="138" t="s">
        <v>1</v>
      </c>
      <c r="AR142" s="139" t="s">
        <v>149</v>
      </c>
      <c r="AT142" s="139" t="s">
        <v>147</v>
      </c>
      <c r="AU142" s="139" t="s">
        <v>86</v>
      </c>
      <c r="AY142" s="14" t="s">
        <v>145</v>
      </c>
      <c r="BE142" s="140">
        <f>IF(O142="základní",K142,0)</f>
        <v>0</v>
      </c>
      <c r="BF142" s="140">
        <f>IF(O142="snížená",K142,0)</f>
        <v>0</v>
      </c>
      <c r="BG142" s="140">
        <f>IF(O142="zákl. přenesená",K142,0)</f>
        <v>0</v>
      </c>
      <c r="BH142" s="140">
        <f>IF(O142="sníž. přenesená",K142,0)</f>
        <v>0</v>
      </c>
      <c r="BI142" s="140">
        <f>IF(O142="nulová",K142,0)</f>
        <v>0</v>
      </c>
      <c r="BJ142" s="14" t="s">
        <v>84</v>
      </c>
      <c r="BK142" s="140">
        <f>ROUND(P142*H142,2)</f>
        <v>0</v>
      </c>
      <c r="BL142" s="14" t="s">
        <v>149</v>
      </c>
      <c r="BM142" s="139" t="s">
        <v>226</v>
      </c>
    </row>
    <row r="143" spans="2:51" s="12" customFormat="1" ht="12">
      <c r="B143" s="141"/>
      <c r="D143" s="142" t="s">
        <v>151</v>
      </c>
      <c r="E143" s="143" t="s">
        <v>1</v>
      </c>
      <c r="F143" s="144" t="s">
        <v>405</v>
      </c>
      <c r="H143" s="143" t="s">
        <v>1</v>
      </c>
      <c r="M143" s="141"/>
      <c r="N143" s="145"/>
      <c r="Y143" s="146"/>
      <c r="AT143" s="143" t="s">
        <v>151</v>
      </c>
      <c r="AU143" s="143" t="s">
        <v>86</v>
      </c>
      <c r="AV143" s="12" t="s">
        <v>84</v>
      </c>
      <c r="AW143" s="12" t="s">
        <v>4</v>
      </c>
      <c r="AX143" s="12" t="s">
        <v>76</v>
      </c>
      <c r="AY143" s="143" t="s">
        <v>145</v>
      </c>
    </row>
    <row r="144" spans="2:65" s="1" customFormat="1" ht="16.5" customHeight="1">
      <c r="B144" s="127"/>
      <c r="C144" s="128">
        <v>22</v>
      </c>
      <c r="D144" s="128" t="s">
        <v>147</v>
      </c>
      <c r="E144" s="129" t="s">
        <v>400</v>
      </c>
      <c r="F144" s="130" t="s">
        <v>395</v>
      </c>
      <c r="G144" s="131" t="s">
        <v>343</v>
      </c>
      <c r="H144" s="132">
        <v>20</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86</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226</v>
      </c>
    </row>
    <row r="145" spans="2:51" s="12" customFormat="1" ht="12">
      <c r="B145" s="141"/>
      <c r="D145" s="142" t="s">
        <v>151</v>
      </c>
      <c r="E145" s="143" t="s">
        <v>1</v>
      </c>
      <c r="F145" s="144" t="s">
        <v>406</v>
      </c>
      <c r="H145" s="143" t="s">
        <v>1</v>
      </c>
      <c r="M145" s="141"/>
      <c r="N145" s="145"/>
      <c r="Y145" s="146"/>
      <c r="AT145" s="143" t="s">
        <v>151</v>
      </c>
      <c r="AU145" s="143" t="s">
        <v>86</v>
      </c>
      <c r="AV145" s="12" t="s">
        <v>84</v>
      </c>
      <c r="AW145" s="12" t="s">
        <v>4</v>
      </c>
      <c r="AX145" s="12" t="s">
        <v>76</v>
      </c>
      <c r="AY145" s="143" t="s">
        <v>145</v>
      </c>
    </row>
    <row r="146" spans="2:65" s="1" customFormat="1" ht="16.5" customHeight="1">
      <c r="B146" s="127"/>
      <c r="C146" s="128">
        <v>23</v>
      </c>
      <c r="D146" s="128" t="s">
        <v>147</v>
      </c>
      <c r="E146" s="129" t="s">
        <v>401</v>
      </c>
      <c r="F146" s="130" t="s">
        <v>396</v>
      </c>
      <c r="G146" s="131" t="s">
        <v>343</v>
      </c>
      <c r="H146" s="132">
        <v>60</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86</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226</v>
      </c>
    </row>
    <row r="147" spans="2:51" s="12" customFormat="1" ht="12">
      <c r="B147" s="141"/>
      <c r="D147" s="142" t="s">
        <v>151</v>
      </c>
      <c r="E147" s="143" t="s">
        <v>1</v>
      </c>
      <c r="F147" s="144" t="s">
        <v>407</v>
      </c>
      <c r="H147" s="143" t="s">
        <v>1</v>
      </c>
      <c r="M147" s="141"/>
      <c r="N147" s="145"/>
      <c r="Y147" s="146"/>
      <c r="AT147" s="143" t="s">
        <v>151</v>
      </c>
      <c r="AU147" s="143" t="s">
        <v>86</v>
      </c>
      <c r="AV147" s="12" t="s">
        <v>84</v>
      </c>
      <c r="AW147" s="12" t="s">
        <v>4</v>
      </c>
      <c r="AX147" s="12" t="s">
        <v>76</v>
      </c>
      <c r="AY147" s="143" t="s">
        <v>145</v>
      </c>
    </row>
    <row r="148" spans="2:65" s="1" customFormat="1" ht="16.5" customHeight="1">
      <c r="B148" s="127"/>
      <c r="C148" s="128">
        <v>24</v>
      </c>
      <c r="D148" s="128" t="s">
        <v>147</v>
      </c>
      <c r="E148" s="129" t="s">
        <v>402</v>
      </c>
      <c r="F148" s="130" t="s">
        <v>397</v>
      </c>
      <c r="G148" s="131" t="s">
        <v>343</v>
      </c>
      <c r="H148" s="132">
        <v>60</v>
      </c>
      <c r="I148" s="133"/>
      <c r="J148" s="133"/>
      <c r="K148" s="133">
        <f>ROUND(P148*H148,2)</f>
        <v>0</v>
      </c>
      <c r="L148" s="130" t="s">
        <v>1</v>
      </c>
      <c r="M148" s="26"/>
      <c r="N148" s="134" t="s">
        <v>1</v>
      </c>
      <c r="O148" s="135" t="s">
        <v>39</v>
      </c>
      <c r="P148" s="136">
        <f>I148+J148</f>
        <v>0</v>
      </c>
      <c r="Q148" s="136">
        <f>ROUND(I148*H148,2)</f>
        <v>0</v>
      </c>
      <c r="R148" s="136">
        <f>ROUND(J148*H148,2)</f>
        <v>0</v>
      </c>
      <c r="S148" s="137">
        <v>0</v>
      </c>
      <c r="T148" s="137">
        <f>S148*H148</f>
        <v>0</v>
      </c>
      <c r="U148" s="137">
        <v>0</v>
      </c>
      <c r="V148" s="137">
        <f>U148*H148</f>
        <v>0</v>
      </c>
      <c r="W148" s="137">
        <v>0</v>
      </c>
      <c r="X148" s="137">
        <f>W148*H148</f>
        <v>0</v>
      </c>
      <c r="Y148" s="138" t="s">
        <v>1</v>
      </c>
      <c r="AR148" s="139" t="s">
        <v>149</v>
      </c>
      <c r="AT148" s="139" t="s">
        <v>147</v>
      </c>
      <c r="AU148" s="139" t="s">
        <v>86</v>
      </c>
      <c r="AY148" s="14" t="s">
        <v>145</v>
      </c>
      <c r="BE148" s="140">
        <f>IF(O148="základní",K148,0)</f>
        <v>0</v>
      </c>
      <c r="BF148" s="140">
        <f>IF(O148="snížená",K148,0)</f>
        <v>0</v>
      </c>
      <c r="BG148" s="140">
        <f>IF(O148="zákl. přenesená",K148,0)</f>
        <v>0</v>
      </c>
      <c r="BH148" s="140">
        <f>IF(O148="sníž. přenesená",K148,0)</f>
        <v>0</v>
      </c>
      <c r="BI148" s="140">
        <f>IF(O148="nulová",K148,0)</f>
        <v>0</v>
      </c>
      <c r="BJ148" s="14" t="s">
        <v>84</v>
      </c>
      <c r="BK148" s="140">
        <f>ROUND(P148*H148,2)</f>
        <v>0</v>
      </c>
      <c r="BL148" s="14" t="s">
        <v>149</v>
      </c>
      <c r="BM148" s="139" t="s">
        <v>226</v>
      </c>
    </row>
    <row r="149" spans="2:51" s="12" customFormat="1" ht="12">
      <c r="B149" s="141"/>
      <c r="D149" s="142" t="s">
        <v>151</v>
      </c>
      <c r="E149" s="143" t="s">
        <v>1</v>
      </c>
      <c r="F149" s="144" t="s">
        <v>408</v>
      </c>
      <c r="H149" s="143" t="s">
        <v>1</v>
      </c>
      <c r="M149" s="141"/>
      <c r="N149" s="145"/>
      <c r="Y149" s="146"/>
      <c r="AT149" s="143" t="s">
        <v>151</v>
      </c>
      <c r="AU149" s="143" t="s">
        <v>86</v>
      </c>
      <c r="AV149" s="12" t="s">
        <v>84</v>
      </c>
      <c r="AW149" s="12" t="s">
        <v>4</v>
      </c>
      <c r="AX149" s="12" t="s">
        <v>76</v>
      </c>
      <c r="AY149" s="143" t="s">
        <v>145</v>
      </c>
    </row>
    <row r="150" spans="2:65" s="1" customFormat="1" ht="16.5" customHeight="1">
      <c r="B150" s="127"/>
      <c r="C150" s="128">
        <v>25</v>
      </c>
      <c r="D150" s="128" t="s">
        <v>147</v>
      </c>
      <c r="E150" s="129" t="s">
        <v>403</v>
      </c>
      <c r="F150" s="130" t="s">
        <v>398</v>
      </c>
      <c r="G150" s="131" t="s">
        <v>343</v>
      </c>
      <c r="H150" s="132">
        <v>60</v>
      </c>
      <c r="I150" s="133"/>
      <c r="J150" s="133"/>
      <c r="K150" s="133">
        <f>ROUND(P150*H150,2)</f>
        <v>0</v>
      </c>
      <c r="L150" s="130" t="s">
        <v>1</v>
      </c>
      <c r="M150" s="26"/>
      <c r="N150" s="134" t="s">
        <v>1</v>
      </c>
      <c r="O150" s="135" t="s">
        <v>39</v>
      </c>
      <c r="P150" s="136">
        <f>I150+J150</f>
        <v>0</v>
      </c>
      <c r="Q150" s="136">
        <f>ROUND(I150*H150,2)</f>
        <v>0</v>
      </c>
      <c r="R150" s="136">
        <f>ROUND(J150*H150,2)</f>
        <v>0</v>
      </c>
      <c r="S150" s="137">
        <v>0</v>
      </c>
      <c r="T150" s="137">
        <f>S150*H150</f>
        <v>0</v>
      </c>
      <c r="U150" s="137">
        <v>0</v>
      </c>
      <c r="V150" s="137">
        <f>U150*H150</f>
        <v>0</v>
      </c>
      <c r="W150" s="137">
        <v>0</v>
      </c>
      <c r="X150" s="137">
        <f>W150*H150</f>
        <v>0</v>
      </c>
      <c r="Y150" s="138" t="s">
        <v>1</v>
      </c>
      <c r="AR150" s="139" t="s">
        <v>149</v>
      </c>
      <c r="AT150" s="139" t="s">
        <v>147</v>
      </c>
      <c r="AU150" s="139" t="s">
        <v>86</v>
      </c>
      <c r="AY150" s="14" t="s">
        <v>145</v>
      </c>
      <c r="BE150" s="140">
        <f>IF(O150="základní",K150,0)</f>
        <v>0</v>
      </c>
      <c r="BF150" s="140">
        <f>IF(O150="snížená",K150,0)</f>
        <v>0</v>
      </c>
      <c r="BG150" s="140">
        <f>IF(O150="zákl. přenesená",K150,0)</f>
        <v>0</v>
      </c>
      <c r="BH150" s="140">
        <f>IF(O150="sníž. přenesená",K150,0)</f>
        <v>0</v>
      </c>
      <c r="BI150" s="140">
        <f>IF(O150="nulová",K150,0)</f>
        <v>0</v>
      </c>
      <c r="BJ150" s="14" t="s">
        <v>84</v>
      </c>
      <c r="BK150" s="140">
        <f>ROUND(P150*H150,2)</f>
        <v>0</v>
      </c>
      <c r="BL150" s="14" t="s">
        <v>149</v>
      </c>
      <c r="BM150" s="139" t="s">
        <v>226</v>
      </c>
    </row>
    <row r="151" spans="2:51" s="12" customFormat="1" ht="12">
      <c r="B151" s="141"/>
      <c r="D151" s="142" t="s">
        <v>151</v>
      </c>
      <c r="E151" s="143" t="s">
        <v>1</v>
      </c>
      <c r="F151" s="144" t="s">
        <v>409</v>
      </c>
      <c r="H151" s="143" t="s">
        <v>1</v>
      </c>
      <c r="M151" s="141"/>
      <c r="N151" s="145"/>
      <c r="Y151" s="146"/>
      <c r="AT151" s="143" t="s">
        <v>151</v>
      </c>
      <c r="AU151" s="143" t="s">
        <v>86</v>
      </c>
      <c r="AV151" s="12" t="s">
        <v>84</v>
      </c>
      <c r="AW151" s="12" t="s">
        <v>4</v>
      </c>
      <c r="AX151" s="12" t="s">
        <v>76</v>
      </c>
      <c r="AY151" s="143" t="s">
        <v>145</v>
      </c>
    </row>
    <row r="152" spans="2:13" s="1" customFormat="1" ht="6.95" customHeight="1">
      <c r="B152" s="38"/>
      <c r="C152" s="39"/>
      <c r="D152" s="39"/>
      <c r="E152" s="39"/>
      <c r="F152" s="39"/>
      <c r="G152" s="39"/>
      <c r="H152" s="39"/>
      <c r="I152" s="39"/>
      <c r="J152" s="39"/>
      <c r="K152" s="39"/>
      <c r="L152" s="39"/>
      <c r="M152" s="26"/>
    </row>
  </sheetData>
  <sheetProtection algorithmName="SHA-512" hashValue="PPg9a1CC9fTYxV3FwtyV7Ai+lgXKKk4NV7AhwBc9gT9HqAPCIzClULKG0PqauxFkmNFLcYDVAjZ8LDnIMgWicg==" saltValue="WSmc8GkqMF8zgptFGGkOgQ==" spinCount="100000" sheet="1" objects="1" scenarios="1" selectLockedCells="1"/>
  <autoFilter ref="C117:L151"/>
  <mergeCells count="9">
    <mergeCell ref="E87:H87"/>
    <mergeCell ref="E108:H108"/>
    <mergeCell ref="E110:H11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155"/>
  <sheetViews>
    <sheetView showGridLines="0" zoomScale="85" zoomScaleNormal="85" workbookViewId="0" topLeftCell="A1">
      <selection activeCell="B151" sqref="B15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8.28125" style="0" customWidth="1"/>
    <col min="10" max="11" width="22.28125" style="0" customWidth="1"/>
    <col min="12" max="12" width="15.421875" style="0" customWidth="1"/>
    <col min="13" max="13" width="9.28125" style="0" customWidth="1"/>
    <col min="14" max="14" width="10.8515625" style="0" hidden="1" customWidth="1"/>
    <col min="15" max="15" width="9.1406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56" width="9.140625" style="0" hidden="1" customWidth="1"/>
    <col min="57" max="57" width="12.140625" style="0" hidden="1" customWidth="1"/>
    <col min="58" max="62" width="9.140625" style="0" hidden="1" customWidth="1"/>
    <col min="63" max="63" width="11.421875" style="0" hidden="1" customWidth="1"/>
    <col min="64" max="65" width="9.140625" style="0" hidden="1" customWidth="1"/>
  </cols>
  <sheetData>
    <row r="2" spans="13:46" ht="36.95" customHeight="1">
      <c r="M2" s="250" t="s">
        <v>6</v>
      </c>
      <c r="N2" s="243"/>
      <c r="O2" s="243"/>
      <c r="P2" s="243"/>
      <c r="Q2" s="243"/>
      <c r="R2" s="243"/>
      <c r="S2" s="243"/>
      <c r="T2" s="243"/>
      <c r="U2" s="243"/>
      <c r="V2" s="243"/>
      <c r="W2" s="243"/>
      <c r="X2" s="243"/>
      <c r="Y2" s="243"/>
      <c r="Z2" s="243"/>
      <c r="AT2" s="14" t="s">
        <v>107</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16.5" customHeight="1">
      <c r="B9" s="26"/>
      <c r="E9" s="220" t="s">
        <v>227</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ROUND(K121,2)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ROUND((SUM(BE121:BE154)),2)</f>
        <v>0</v>
      </c>
      <c r="I35" s="87">
        <v>0.21</v>
      </c>
      <c r="K35" s="85">
        <f>ROUND(((SUM(BE121:BE154))*I35),2)</f>
        <v>0</v>
      </c>
      <c r="M35" s="26"/>
    </row>
    <row r="36" spans="2:13" s="1" customFormat="1" ht="14.45" customHeight="1">
      <c r="B36" s="26"/>
      <c r="E36" s="23" t="s">
        <v>40</v>
      </c>
      <c r="F36" s="85">
        <f>ROUND((SUM(BF121:BF154)),2)</f>
        <v>0</v>
      </c>
      <c r="I36" s="87">
        <v>0.15</v>
      </c>
      <c r="K36" s="85">
        <f>ROUND(((SUM(BF121:BF154))*I36),2)</f>
        <v>0</v>
      </c>
      <c r="M36" s="26"/>
    </row>
    <row r="37" spans="2:13" s="1" customFormat="1" ht="14.45" customHeight="1" hidden="1">
      <c r="B37" s="26"/>
      <c r="E37" s="23" t="s">
        <v>41</v>
      </c>
      <c r="F37" s="85">
        <f>ROUND((SUM(BG121:BG154)),2)</f>
        <v>0</v>
      </c>
      <c r="I37" s="87">
        <v>0.21</v>
      </c>
      <c r="K37" s="85">
        <f>0</f>
        <v>0</v>
      </c>
      <c r="M37" s="26"/>
    </row>
    <row r="38" spans="2:13" s="1" customFormat="1" ht="14.45" customHeight="1" hidden="1">
      <c r="B38" s="26"/>
      <c r="E38" s="23" t="s">
        <v>42</v>
      </c>
      <c r="F38" s="85">
        <f>ROUND((SUM(BH121:BH154)),2)</f>
        <v>0</v>
      </c>
      <c r="I38" s="87">
        <v>0.15</v>
      </c>
      <c r="K38" s="85">
        <f>0</f>
        <v>0</v>
      </c>
      <c r="M38" s="26"/>
    </row>
    <row r="39" spans="2:13" s="1" customFormat="1" ht="14.45" customHeight="1" hidden="1">
      <c r="B39" s="26"/>
      <c r="E39" s="23" t="s">
        <v>43</v>
      </c>
      <c r="F39" s="85">
        <f>ROUND((SUM(BI121:BI154)),2)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16.5" customHeight="1">
      <c r="B87" s="26"/>
      <c r="E87" s="220" t="str">
        <f>E9</f>
        <v xml:space="preserve">SO10 - SO 10 (D.9) – Demolice stávající TS1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Q121</f>
        <v>0</v>
      </c>
      <c r="J96" s="60">
        <f t="shared" si="0"/>
        <v>0</v>
      </c>
      <c r="K96" s="60">
        <f>K121</f>
        <v>0</v>
      </c>
      <c r="M96" s="26"/>
      <c r="AU96" s="14" t="s">
        <v>122</v>
      </c>
    </row>
    <row r="97" spans="2:13" s="8" customFormat="1" ht="24.95" customHeight="1">
      <c r="B97" s="99"/>
      <c r="D97" s="100" t="s">
        <v>123</v>
      </c>
      <c r="E97" s="101"/>
      <c r="F97" s="101"/>
      <c r="G97" s="101"/>
      <c r="H97" s="101"/>
      <c r="I97" s="102">
        <f t="shared" si="0"/>
        <v>0</v>
      </c>
      <c r="J97" s="102">
        <f t="shared" si="0"/>
        <v>0</v>
      </c>
      <c r="K97" s="102">
        <f>K122</f>
        <v>0</v>
      </c>
      <c r="M97" s="99"/>
    </row>
    <row r="98" spans="2:13" s="9" customFormat="1" ht="19.9" customHeight="1">
      <c r="B98" s="103"/>
      <c r="D98" s="104" t="s">
        <v>124</v>
      </c>
      <c r="E98" s="105"/>
      <c r="F98" s="105"/>
      <c r="G98" s="105"/>
      <c r="H98" s="105"/>
      <c r="I98" s="106">
        <f t="shared" si="0"/>
        <v>0</v>
      </c>
      <c r="J98" s="106">
        <f t="shared" si="0"/>
        <v>0</v>
      </c>
      <c r="K98" s="106">
        <f>K123</f>
        <v>0</v>
      </c>
      <c r="M98" s="103"/>
    </row>
    <row r="99" spans="2:13" s="9" customFormat="1" ht="19.9" customHeight="1">
      <c r="B99" s="103"/>
      <c r="D99" s="104" t="s">
        <v>318</v>
      </c>
      <c r="E99" s="105"/>
      <c r="F99" s="105"/>
      <c r="G99" s="105"/>
      <c r="H99" s="105"/>
      <c r="I99" s="106">
        <f>Q128</f>
        <v>0</v>
      </c>
      <c r="J99" s="106">
        <f aca="true" t="shared" si="1" ref="J99">R124</f>
        <v>0</v>
      </c>
      <c r="K99" s="106">
        <f>K128</f>
        <v>0</v>
      </c>
      <c r="M99" s="103"/>
    </row>
    <row r="100" spans="2:13" s="9" customFormat="1" ht="19.9" customHeight="1">
      <c r="B100" s="103"/>
      <c r="D100" s="104" t="s">
        <v>268</v>
      </c>
      <c r="E100" s="105"/>
      <c r="F100" s="105"/>
      <c r="G100" s="105"/>
      <c r="H100" s="105"/>
      <c r="I100" s="106">
        <f>Q139</f>
        <v>0</v>
      </c>
      <c r="J100" s="106">
        <f aca="true" t="shared" si="2" ref="J100">R125</f>
        <v>0</v>
      </c>
      <c r="K100" s="106">
        <f>K139</f>
        <v>0</v>
      </c>
      <c r="M100" s="103"/>
    </row>
    <row r="101" spans="2:13" s="9" customFormat="1" ht="19.9" customHeight="1">
      <c r="B101" s="103"/>
      <c r="D101" s="104" t="s">
        <v>341</v>
      </c>
      <c r="E101" s="105"/>
      <c r="F101" s="105"/>
      <c r="G101" s="105"/>
      <c r="H101" s="105"/>
      <c r="I101" s="106">
        <f>Q144</f>
        <v>0</v>
      </c>
      <c r="J101" s="106">
        <f aca="true" t="shared" si="3" ref="J101">R126</f>
        <v>0</v>
      </c>
      <c r="K101" s="106">
        <f>K144</f>
        <v>0</v>
      </c>
      <c r="M101" s="103"/>
    </row>
    <row r="102" spans="2:13" s="1" customFormat="1" ht="21.75" customHeight="1">
      <c r="B102" s="26"/>
      <c r="M102" s="26"/>
    </row>
    <row r="103" spans="2:13" s="1" customFormat="1" ht="6.95" customHeight="1">
      <c r="B103" s="38"/>
      <c r="C103" s="39"/>
      <c r="D103" s="39"/>
      <c r="E103" s="39"/>
      <c r="F103" s="39"/>
      <c r="G103" s="39"/>
      <c r="H103" s="39"/>
      <c r="I103" s="39"/>
      <c r="J103" s="39"/>
      <c r="K103" s="39"/>
      <c r="L103" s="39"/>
      <c r="M103" s="26"/>
    </row>
    <row r="107" spans="2:13" s="1" customFormat="1" ht="6.95" customHeight="1">
      <c r="B107" s="40"/>
      <c r="C107" s="41"/>
      <c r="D107" s="41"/>
      <c r="E107" s="41"/>
      <c r="F107" s="41"/>
      <c r="G107" s="41"/>
      <c r="H107" s="41"/>
      <c r="I107" s="41"/>
      <c r="J107" s="41"/>
      <c r="K107" s="41"/>
      <c r="L107" s="41"/>
      <c r="M107" s="26"/>
    </row>
    <row r="108" spans="2:13" s="1" customFormat="1" ht="24.95" customHeight="1">
      <c r="B108" s="26"/>
      <c r="C108" s="18" t="s">
        <v>125</v>
      </c>
      <c r="M108" s="26"/>
    </row>
    <row r="109" spans="2:13" s="1" customFormat="1" ht="6.95" customHeight="1">
      <c r="B109" s="26"/>
      <c r="M109" s="26"/>
    </row>
    <row r="110" spans="2:13" s="1" customFormat="1" ht="12" customHeight="1">
      <c r="B110" s="26"/>
      <c r="C110" s="23" t="s">
        <v>15</v>
      </c>
      <c r="M110" s="26"/>
    </row>
    <row r="111" spans="2:13" s="1" customFormat="1" ht="26.25" customHeight="1">
      <c r="B111" s="26"/>
      <c r="E111" s="256" t="str">
        <f>E7</f>
        <v>Nové energocentrum – Trafostanice TS1 vč. náhradního zdroje elektrické energie</v>
      </c>
      <c r="F111" s="257"/>
      <c r="G111" s="257"/>
      <c r="H111" s="257"/>
      <c r="M111" s="26"/>
    </row>
    <row r="112" spans="2:13" s="1" customFormat="1" ht="12" customHeight="1">
      <c r="B112" s="26"/>
      <c r="C112" s="23" t="s">
        <v>112</v>
      </c>
      <c r="M112" s="26"/>
    </row>
    <row r="113" spans="2:13" s="1" customFormat="1" ht="16.5" customHeight="1">
      <c r="B113" s="26"/>
      <c r="E113" s="220" t="str">
        <f>E9</f>
        <v xml:space="preserve">SO10 - SO 10 (D.9) – Demolice stávající TS1  </v>
      </c>
      <c r="F113" s="255"/>
      <c r="G113" s="255"/>
      <c r="H113" s="255"/>
      <c r="M113" s="26"/>
    </row>
    <row r="114" spans="2:13" s="1" customFormat="1" ht="6.95" customHeight="1">
      <c r="B114" s="26"/>
      <c r="M114" s="26"/>
    </row>
    <row r="115" spans="2:13" s="1" customFormat="1" ht="12" customHeight="1">
      <c r="B115" s="26"/>
      <c r="C115" s="23" t="s">
        <v>19</v>
      </c>
      <c r="F115" s="21" t="str">
        <f>F12</f>
        <v>Nemocnice Chomutov, o.z.</v>
      </c>
      <c r="I115" s="23" t="s">
        <v>21</v>
      </c>
      <c r="J115" s="46" t="str">
        <f>IF(J12="","",J12)</f>
        <v>2. 9. 2022</v>
      </c>
      <c r="M115" s="26"/>
    </row>
    <row r="116" spans="2:13" s="1" customFormat="1" ht="6.95" customHeight="1">
      <c r="B116" s="26"/>
      <c r="M116" s="26"/>
    </row>
    <row r="117" spans="2:13" s="1" customFormat="1" ht="15.2" customHeight="1">
      <c r="B117" s="26"/>
      <c r="C117" s="23" t="s">
        <v>23</v>
      </c>
      <c r="F117" s="21" t="str">
        <f>E15</f>
        <v>Krajská zdravotní, a.s; Sociální péče 3316/12A, 401 13 Ústí nad Labem</v>
      </c>
      <c r="I117" s="23" t="s">
        <v>28</v>
      </c>
      <c r="J117" s="24" t="str">
        <f>E21</f>
        <v xml:space="preserve">ALTRON, a.s. </v>
      </c>
      <c r="M117" s="26"/>
    </row>
    <row r="118" spans="2:13" s="1" customFormat="1" ht="15.2" customHeight="1">
      <c r="B118" s="26"/>
      <c r="C118" s="23" t="s">
        <v>27</v>
      </c>
      <c r="F118" s="21" t="str">
        <f>IF(E18="","",E18)</f>
        <v xml:space="preserve"> </v>
      </c>
      <c r="I118" s="23" t="s">
        <v>32</v>
      </c>
      <c r="J118" s="24" t="str">
        <f>E24</f>
        <v xml:space="preserve"> </v>
      </c>
      <c r="M118" s="26"/>
    </row>
    <row r="119" spans="2:13" s="1" customFormat="1" ht="10.35" customHeight="1">
      <c r="B119" s="26"/>
      <c r="M119" s="26"/>
    </row>
    <row r="120" spans="2:25" s="10" customFormat="1" ht="29.25" customHeight="1">
      <c r="B120" s="107"/>
      <c r="C120" s="108" t="s">
        <v>126</v>
      </c>
      <c r="D120" s="109" t="s">
        <v>59</v>
      </c>
      <c r="E120" s="109" t="s">
        <v>55</v>
      </c>
      <c r="F120" s="109" t="s">
        <v>56</v>
      </c>
      <c r="G120" s="109" t="s">
        <v>127</v>
      </c>
      <c r="H120" s="109" t="s">
        <v>128</v>
      </c>
      <c r="I120" s="109" t="s">
        <v>129</v>
      </c>
      <c r="J120" s="109" t="s">
        <v>130</v>
      </c>
      <c r="K120" s="109" t="s">
        <v>120</v>
      </c>
      <c r="L120" s="110" t="s">
        <v>131</v>
      </c>
      <c r="M120" s="107"/>
      <c r="N120" s="53" t="s">
        <v>1</v>
      </c>
      <c r="O120" s="54" t="s">
        <v>38</v>
      </c>
      <c r="P120" s="54" t="s">
        <v>132</v>
      </c>
      <c r="Q120" s="54" t="s">
        <v>133</v>
      </c>
      <c r="R120" s="54" t="s">
        <v>134</v>
      </c>
      <c r="S120" s="54" t="s">
        <v>135</v>
      </c>
      <c r="T120" s="54" t="s">
        <v>136</v>
      </c>
      <c r="U120" s="54" t="s">
        <v>137</v>
      </c>
      <c r="V120" s="54" t="s">
        <v>138</v>
      </c>
      <c r="W120" s="54" t="s">
        <v>139</v>
      </c>
      <c r="X120" s="54" t="s">
        <v>140</v>
      </c>
      <c r="Y120" s="55" t="s">
        <v>141</v>
      </c>
    </row>
    <row r="121" spans="2:63" s="1" customFormat="1" ht="22.9" customHeight="1">
      <c r="B121" s="26"/>
      <c r="C121" s="58" t="s">
        <v>142</v>
      </c>
      <c r="K121" s="111">
        <f>BK121</f>
        <v>0</v>
      </c>
      <c r="M121" s="26"/>
      <c r="N121" s="56"/>
      <c r="O121" s="47"/>
      <c r="P121" s="47"/>
      <c r="Q121" s="112">
        <f>Q122</f>
        <v>0</v>
      </c>
      <c r="R121" s="112">
        <f>R122</f>
        <v>0</v>
      </c>
      <c r="S121" s="47"/>
      <c r="T121" s="113">
        <f>T122</f>
        <v>0</v>
      </c>
      <c r="U121" s="47"/>
      <c r="V121" s="113">
        <f>V122</f>
        <v>0</v>
      </c>
      <c r="W121" s="47"/>
      <c r="X121" s="113">
        <f>X122</f>
        <v>0</v>
      </c>
      <c r="Y121" s="48"/>
      <c r="AT121" s="14" t="s">
        <v>75</v>
      </c>
      <c r="AU121" s="14" t="s">
        <v>122</v>
      </c>
      <c r="BK121" s="114">
        <f>BK122</f>
        <v>0</v>
      </c>
    </row>
    <row r="122" spans="2:63" s="11" customFormat="1" ht="25.9" customHeight="1">
      <c r="B122" s="115"/>
      <c r="D122" s="116" t="s">
        <v>75</v>
      </c>
      <c r="E122" s="117" t="s">
        <v>143</v>
      </c>
      <c r="F122" s="117" t="s">
        <v>144</v>
      </c>
      <c r="K122" s="118">
        <f>BK122</f>
        <v>0</v>
      </c>
      <c r="M122" s="115"/>
      <c r="N122" s="119"/>
      <c r="Q122" s="120">
        <f>Q123+Q128+Q139+Q144</f>
        <v>0</v>
      </c>
      <c r="R122" s="120">
        <f>R123</f>
        <v>0</v>
      </c>
      <c r="T122" s="121">
        <f>T123</f>
        <v>0</v>
      </c>
      <c r="V122" s="121">
        <f>V123</f>
        <v>0</v>
      </c>
      <c r="X122" s="121">
        <f>X123</f>
        <v>0</v>
      </c>
      <c r="Y122" s="122"/>
      <c r="AR122" s="116" t="s">
        <v>84</v>
      </c>
      <c r="AT122" s="123" t="s">
        <v>75</v>
      </c>
      <c r="AU122" s="123" t="s">
        <v>76</v>
      </c>
      <c r="AY122" s="116" t="s">
        <v>145</v>
      </c>
      <c r="BK122" s="124">
        <f>BK123+BK128+BK139+BK144</f>
        <v>0</v>
      </c>
    </row>
    <row r="123" spans="2:63" s="11" customFormat="1" ht="22.5" customHeight="1">
      <c r="B123" s="115"/>
      <c r="D123" s="116" t="s">
        <v>75</v>
      </c>
      <c r="E123" s="125">
        <v>1</v>
      </c>
      <c r="F123" s="125" t="s">
        <v>146</v>
      </c>
      <c r="K123" s="126">
        <f>BK123</f>
        <v>0</v>
      </c>
      <c r="M123" s="115"/>
      <c r="N123" s="119"/>
      <c r="Q123" s="120">
        <f>SUM(Q124:Q127)</f>
        <v>0</v>
      </c>
      <c r="R123" s="120">
        <f>SUM(R124:R154)</f>
        <v>0</v>
      </c>
      <c r="T123" s="121">
        <f>SUM(T124:T154)</f>
        <v>0</v>
      </c>
      <c r="V123" s="121">
        <f>SUM(V124:V154)</f>
        <v>0</v>
      </c>
      <c r="X123" s="121">
        <f>SUM(X124:X154)</f>
        <v>0</v>
      </c>
      <c r="Y123" s="122"/>
      <c r="AR123" s="116" t="s">
        <v>84</v>
      </c>
      <c r="AT123" s="123" t="s">
        <v>75</v>
      </c>
      <c r="AU123" s="123" t="s">
        <v>84</v>
      </c>
      <c r="AY123" s="116" t="s">
        <v>145</v>
      </c>
      <c r="BK123" s="124">
        <f>SUM(BK124:BK127)</f>
        <v>0</v>
      </c>
    </row>
    <row r="124" spans="2:65" s="1" customFormat="1" ht="16.5" customHeight="1">
      <c r="B124" s="127"/>
      <c r="C124" s="128" t="s">
        <v>84</v>
      </c>
      <c r="D124" s="128" t="s">
        <v>147</v>
      </c>
      <c r="E124" s="129" t="s">
        <v>310</v>
      </c>
      <c r="F124" s="130" t="s">
        <v>311</v>
      </c>
      <c r="G124" s="131" t="s">
        <v>257</v>
      </c>
      <c r="H124" s="132">
        <v>107.322</v>
      </c>
      <c r="I124" s="133"/>
      <c r="J124" s="133"/>
      <c r="K124" s="133">
        <f>ROUND(P124*H124,2)</f>
        <v>0</v>
      </c>
      <c r="L124" s="130" t="s">
        <v>1</v>
      </c>
      <c r="M124" s="26"/>
      <c r="N124" s="134" t="s">
        <v>1</v>
      </c>
      <c r="O124" s="135" t="s">
        <v>39</v>
      </c>
      <c r="P124" s="136">
        <f>I124+J124</f>
        <v>0</v>
      </c>
      <c r="Q124" s="136">
        <f>ROUND(I124*H124,2)</f>
        <v>0</v>
      </c>
      <c r="R124" s="136">
        <f>ROUND(J124*H124,2)</f>
        <v>0</v>
      </c>
      <c r="S124" s="137">
        <v>0</v>
      </c>
      <c r="T124" s="137">
        <f>S124*H124</f>
        <v>0</v>
      </c>
      <c r="U124" s="137">
        <v>0</v>
      </c>
      <c r="V124" s="137">
        <f>U124*H124</f>
        <v>0</v>
      </c>
      <c r="W124" s="137">
        <v>0</v>
      </c>
      <c r="X124" s="137">
        <f>W124*H124</f>
        <v>0</v>
      </c>
      <c r="Y124" s="138" t="s">
        <v>1</v>
      </c>
      <c r="AR124" s="139" t="s">
        <v>149</v>
      </c>
      <c r="AT124" s="139" t="s">
        <v>147</v>
      </c>
      <c r="AU124" s="139" t="s">
        <v>86</v>
      </c>
      <c r="AY124" s="14" t="s">
        <v>145</v>
      </c>
      <c r="BE124" s="140">
        <f>IF(O124="základní",K124,0)</f>
        <v>0</v>
      </c>
      <c r="BF124" s="140">
        <f>IF(O124="snížená",K124,0)</f>
        <v>0</v>
      </c>
      <c r="BG124" s="140">
        <f>IF(O124="zákl. přenesená",K124,0)</f>
        <v>0</v>
      </c>
      <c r="BH124" s="140">
        <f>IF(O124="sníž. přenesená",K124,0)</f>
        <v>0</v>
      </c>
      <c r="BI124" s="140">
        <f>IF(O124="nulová",K124,0)</f>
        <v>0</v>
      </c>
      <c r="BJ124" s="14" t="s">
        <v>84</v>
      </c>
      <c r="BK124" s="140">
        <f>ROUND(P124*H124,2)</f>
        <v>0</v>
      </c>
      <c r="BL124" s="14" t="s">
        <v>149</v>
      </c>
      <c r="BM124" s="139" t="s">
        <v>228</v>
      </c>
    </row>
    <row r="125" spans="2:51" s="12" customFormat="1" ht="12">
      <c r="B125" s="141"/>
      <c r="D125" s="142" t="s">
        <v>151</v>
      </c>
      <c r="E125" s="143" t="s">
        <v>1</v>
      </c>
      <c r="F125" s="150" t="s">
        <v>312</v>
      </c>
      <c r="H125" s="143" t="s">
        <v>1</v>
      </c>
      <c r="M125" s="141"/>
      <c r="N125" s="145"/>
      <c r="Y125" s="146"/>
      <c r="AT125" s="143" t="s">
        <v>151</v>
      </c>
      <c r="AU125" s="143" t="s">
        <v>86</v>
      </c>
      <c r="AV125" s="12" t="s">
        <v>84</v>
      </c>
      <c r="AW125" s="12" t="s">
        <v>4</v>
      </c>
      <c r="AX125" s="12" t="s">
        <v>76</v>
      </c>
      <c r="AY125" s="143" t="s">
        <v>145</v>
      </c>
    </row>
    <row r="126" spans="2:65" s="1" customFormat="1" ht="16.5" customHeight="1">
      <c r="B126" s="127"/>
      <c r="C126" s="128">
        <v>2</v>
      </c>
      <c r="D126" s="128" t="s">
        <v>147</v>
      </c>
      <c r="E126" s="129" t="s">
        <v>313</v>
      </c>
      <c r="F126" s="130" t="s">
        <v>314</v>
      </c>
      <c r="G126" s="131" t="s">
        <v>257</v>
      </c>
      <c r="H126" s="132">
        <v>107.322</v>
      </c>
      <c r="I126" s="133"/>
      <c r="J126" s="133"/>
      <c r="K126" s="133">
        <f>ROUND(P126*H126,2)</f>
        <v>0</v>
      </c>
      <c r="L126" s="130" t="s">
        <v>1</v>
      </c>
      <c r="M126" s="26"/>
      <c r="N126" s="134" t="s">
        <v>1</v>
      </c>
      <c r="O126" s="135" t="s">
        <v>39</v>
      </c>
      <c r="P126" s="136">
        <f>I126+J126</f>
        <v>0</v>
      </c>
      <c r="Q126" s="136">
        <f>ROUND(I126*H126,2)</f>
        <v>0</v>
      </c>
      <c r="R126" s="136">
        <f>ROUND(J126*H126,2)</f>
        <v>0</v>
      </c>
      <c r="S126" s="137">
        <v>0</v>
      </c>
      <c r="T126" s="137">
        <f>S126*H126</f>
        <v>0</v>
      </c>
      <c r="U126" s="137">
        <v>0</v>
      </c>
      <c r="V126" s="137">
        <f>U126*H126</f>
        <v>0</v>
      </c>
      <c r="W126" s="137">
        <v>0</v>
      </c>
      <c r="X126" s="137">
        <f>W126*H126</f>
        <v>0</v>
      </c>
      <c r="Y126" s="138" t="s">
        <v>1</v>
      </c>
      <c r="AR126" s="139" t="s">
        <v>149</v>
      </c>
      <c r="AT126" s="139" t="s">
        <v>147</v>
      </c>
      <c r="AU126" s="139" t="s">
        <v>86</v>
      </c>
      <c r="AY126" s="14" t="s">
        <v>145</v>
      </c>
      <c r="BE126" s="140">
        <f>IF(O126="základní",K126,0)</f>
        <v>0</v>
      </c>
      <c r="BF126" s="140">
        <f>IF(O126="snížená",K126,0)</f>
        <v>0</v>
      </c>
      <c r="BG126" s="140">
        <f>IF(O126="zákl. přenesená",K126,0)</f>
        <v>0</v>
      </c>
      <c r="BH126" s="140">
        <f>IF(O126="sníž. přenesená",K126,0)</f>
        <v>0</v>
      </c>
      <c r="BI126" s="140">
        <f>IF(O126="nulová",K126,0)</f>
        <v>0</v>
      </c>
      <c r="BJ126" s="14" t="s">
        <v>84</v>
      </c>
      <c r="BK126" s="140">
        <f>ROUND(P126*H126,2)</f>
        <v>0</v>
      </c>
      <c r="BL126" s="14" t="s">
        <v>149</v>
      </c>
      <c r="BM126" s="139" t="s">
        <v>229</v>
      </c>
    </row>
    <row r="127" spans="2:65" s="1" customFormat="1" ht="16.5" customHeight="1">
      <c r="B127" s="127"/>
      <c r="C127" s="128">
        <v>3</v>
      </c>
      <c r="D127" s="128" t="s">
        <v>147</v>
      </c>
      <c r="E127" s="129" t="s">
        <v>315</v>
      </c>
      <c r="F127" s="130" t="s">
        <v>316</v>
      </c>
      <c r="G127" s="131" t="s">
        <v>257</v>
      </c>
      <c r="H127" s="132">
        <v>107.322</v>
      </c>
      <c r="I127" s="133"/>
      <c r="J127" s="133"/>
      <c r="K127" s="133">
        <f>ROUND(P127*H127,2)</f>
        <v>0</v>
      </c>
      <c r="L127" s="130" t="s">
        <v>1</v>
      </c>
      <c r="M127" s="26"/>
      <c r="N127" s="134" t="s">
        <v>1</v>
      </c>
      <c r="O127" s="135" t="s">
        <v>39</v>
      </c>
      <c r="P127" s="136">
        <f>I127+J127</f>
        <v>0</v>
      </c>
      <c r="Q127" s="136">
        <f>ROUND(I127*H127,2)</f>
        <v>0</v>
      </c>
      <c r="R127" s="136">
        <f>ROUND(J127*H127,2)</f>
        <v>0</v>
      </c>
      <c r="S127" s="137">
        <v>0</v>
      </c>
      <c r="T127" s="137">
        <f>S127*H127</f>
        <v>0</v>
      </c>
      <c r="U127" s="137">
        <v>0</v>
      </c>
      <c r="V127" s="137">
        <f>U127*H127</f>
        <v>0</v>
      </c>
      <c r="W127" s="137">
        <v>0</v>
      </c>
      <c r="X127" s="137">
        <f>W127*H127</f>
        <v>0</v>
      </c>
      <c r="Y127" s="138" t="s">
        <v>1</v>
      </c>
      <c r="AR127" s="139" t="s">
        <v>149</v>
      </c>
      <c r="AT127" s="139" t="s">
        <v>147</v>
      </c>
      <c r="AU127" s="139" t="s">
        <v>86</v>
      </c>
      <c r="AY127" s="14" t="s">
        <v>145</v>
      </c>
      <c r="BE127" s="140">
        <f>IF(O127="základní",K127,0)</f>
        <v>0</v>
      </c>
      <c r="BF127" s="140">
        <f>IF(O127="snížená",K127,0)</f>
        <v>0</v>
      </c>
      <c r="BG127" s="140">
        <f>IF(O127="zákl. přenesená",K127,0)</f>
        <v>0</v>
      </c>
      <c r="BH127" s="140">
        <f>IF(O127="sníž. přenesená",K127,0)</f>
        <v>0</v>
      </c>
      <c r="BI127" s="140">
        <f>IF(O127="nulová",K127,0)</f>
        <v>0</v>
      </c>
      <c r="BJ127" s="14" t="s">
        <v>84</v>
      </c>
      <c r="BK127" s="140">
        <f>ROUND(P127*H127,2)</f>
        <v>0</v>
      </c>
      <c r="BL127" s="14" t="s">
        <v>149</v>
      </c>
      <c r="BM127" s="139" t="s">
        <v>229</v>
      </c>
    </row>
    <row r="128" spans="2:63" s="11" customFormat="1" ht="22.5" customHeight="1">
      <c r="B128" s="115"/>
      <c r="D128" s="116" t="s">
        <v>75</v>
      </c>
      <c r="E128" s="125">
        <v>96</v>
      </c>
      <c r="F128" s="125" t="s">
        <v>317</v>
      </c>
      <c r="K128" s="126">
        <f>BK128</f>
        <v>0</v>
      </c>
      <c r="M128" s="115"/>
      <c r="N128" s="119"/>
      <c r="Q128" s="120">
        <f>SUM(Q129:Q136)</f>
        <v>0</v>
      </c>
      <c r="R128" s="120">
        <f>SUM(R129:R159)</f>
        <v>0</v>
      </c>
      <c r="T128" s="121">
        <f>SUM(T129:T159)</f>
        <v>0</v>
      </c>
      <c r="V128" s="121">
        <f>SUM(V129:V159)</f>
        <v>0</v>
      </c>
      <c r="X128" s="121">
        <f>SUM(X129:X159)</f>
        <v>0</v>
      </c>
      <c r="Y128" s="122"/>
      <c r="AR128" s="116" t="s">
        <v>84</v>
      </c>
      <c r="AT128" s="123" t="s">
        <v>75</v>
      </c>
      <c r="AU128" s="123" t="s">
        <v>84</v>
      </c>
      <c r="AY128" s="116" t="s">
        <v>145</v>
      </c>
      <c r="BK128" s="124">
        <f>SUM(BK129:BK138)</f>
        <v>0</v>
      </c>
    </row>
    <row r="129" spans="2:65" s="1" customFormat="1" ht="16.5" customHeight="1">
      <c r="B129" s="127"/>
      <c r="C129" s="128">
        <v>4</v>
      </c>
      <c r="D129" s="128" t="s">
        <v>147</v>
      </c>
      <c r="E129" s="129" t="s">
        <v>319</v>
      </c>
      <c r="F129" s="130" t="s">
        <v>320</v>
      </c>
      <c r="G129" s="131" t="s">
        <v>257</v>
      </c>
      <c r="H129" s="132">
        <v>46.332</v>
      </c>
      <c r="I129" s="133"/>
      <c r="J129" s="133"/>
      <c r="K129" s="133">
        <f>ROUND(P129*H129,2)</f>
        <v>0</v>
      </c>
      <c r="L129" s="130" t="s">
        <v>1</v>
      </c>
      <c r="M129" s="26"/>
      <c r="N129" s="134" t="s">
        <v>1</v>
      </c>
      <c r="O129" s="135" t="s">
        <v>39</v>
      </c>
      <c r="P129" s="136">
        <f>I129+J129</f>
        <v>0</v>
      </c>
      <c r="Q129" s="136">
        <f>ROUND(I129*H129,2)</f>
        <v>0</v>
      </c>
      <c r="R129" s="136">
        <f>ROUND(J129*H129,2)</f>
        <v>0</v>
      </c>
      <c r="S129" s="137">
        <v>0</v>
      </c>
      <c r="T129" s="137">
        <f>S129*H129</f>
        <v>0</v>
      </c>
      <c r="U129" s="137">
        <v>0</v>
      </c>
      <c r="V129" s="137">
        <f>U129*H129</f>
        <v>0</v>
      </c>
      <c r="W129" s="137">
        <v>0</v>
      </c>
      <c r="X129" s="137">
        <f>W129*H129</f>
        <v>0</v>
      </c>
      <c r="Y129" s="138" t="s">
        <v>1</v>
      </c>
      <c r="AR129" s="139" t="s">
        <v>149</v>
      </c>
      <c r="AT129" s="139" t="s">
        <v>147</v>
      </c>
      <c r="AU129" s="139" t="s">
        <v>86</v>
      </c>
      <c r="AY129" s="14" t="s">
        <v>145</v>
      </c>
      <c r="BE129" s="140">
        <f>IF(O129="základní",K129,0)</f>
        <v>0</v>
      </c>
      <c r="BF129" s="140">
        <f>IF(O129="snížená",K129,0)</f>
        <v>0</v>
      </c>
      <c r="BG129" s="140">
        <f>IF(O129="zákl. přenesená",K129,0)</f>
        <v>0</v>
      </c>
      <c r="BH129" s="140">
        <f>IF(O129="sníž. přenesená",K129,0)</f>
        <v>0</v>
      </c>
      <c r="BI129" s="140">
        <f>IF(O129="nulová",K129,0)</f>
        <v>0</v>
      </c>
      <c r="BJ129" s="14" t="s">
        <v>84</v>
      </c>
      <c r="BK129" s="140">
        <f>ROUND(P129*H129,2)</f>
        <v>0</v>
      </c>
      <c r="BL129" s="14" t="s">
        <v>149</v>
      </c>
      <c r="BM129" s="139" t="s">
        <v>229</v>
      </c>
    </row>
    <row r="130" spans="2:51" s="12" customFormat="1" ht="12">
      <c r="B130" s="141"/>
      <c r="D130" s="142" t="s">
        <v>151</v>
      </c>
      <c r="E130" s="143" t="s">
        <v>1</v>
      </c>
      <c r="F130" s="150" t="s">
        <v>321</v>
      </c>
      <c r="H130" s="143" t="s">
        <v>1</v>
      </c>
      <c r="M130" s="141"/>
      <c r="N130" s="145"/>
      <c r="Y130" s="146"/>
      <c r="AT130" s="143" t="s">
        <v>151</v>
      </c>
      <c r="AU130" s="143" t="s">
        <v>86</v>
      </c>
      <c r="AV130" s="12" t="s">
        <v>84</v>
      </c>
      <c r="AW130" s="12" t="s">
        <v>4</v>
      </c>
      <c r="AX130" s="12" t="s">
        <v>76</v>
      </c>
      <c r="AY130" s="143" t="s">
        <v>145</v>
      </c>
    </row>
    <row r="131" spans="2:65" s="1" customFormat="1" ht="16.5" customHeight="1">
      <c r="B131" s="127"/>
      <c r="C131" s="128">
        <v>5</v>
      </c>
      <c r="D131" s="128" t="s">
        <v>147</v>
      </c>
      <c r="E131" s="129" t="s">
        <v>322</v>
      </c>
      <c r="F131" s="130" t="s">
        <v>323</v>
      </c>
      <c r="G131" s="131" t="s">
        <v>257</v>
      </c>
      <c r="H131" s="132">
        <v>9</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149</v>
      </c>
      <c r="AT131" s="139" t="s">
        <v>147</v>
      </c>
      <c r="AU131" s="139" t="s">
        <v>86</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149</v>
      </c>
      <c r="BM131" s="139" t="s">
        <v>229</v>
      </c>
    </row>
    <row r="132" spans="2:51" s="12" customFormat="1" ht="12">
      <c r="B132" s="141"/>
      <c r="D132" s="142" t="s">
        <v>151</v>
      </c>
      <c r="E132" s="143" t="s">
        <v>1</v>
      </c>
      <c r="F132" s="150" t="s">
        <v>324</v>
      </c>
      <c r="H132" s="143" t="s">
        <v>1</v>
      </c>
      <c r="M132" s="141"/>
      <c r="N132" s="145"/>
      <c r="Y132" s="146"/>
      <c r="AT132" s="143" t="s">
        <v>151</v>
      </c>
      <c r="AU132" s="143" t="s">
        <v>86</v>
      </c>
      <c r="AV132" s="12" t="s">
        <v>84</v>
      </c>
      <c r="AW132" s="12" t="s">
        <v>4</v>
      </c>
      <c r="AX132" s="12" t="s">
        <v>76</v>
      </c>
      <c r="AY132" s="143" t="s">
        <v>145</v>
      </c>
    </row>
    <row r="133" spans="2:51" s="12" customFormat="1" ht="12">
      <c r="B133" s="141"/>
      <c r="D133" s="142" t="s">
        <v>151</v>
      </c>
      <c r="E133" s="143" t="s">
        <v>1</v>
      </c>
      <c r="F133" s="150" t="s">
        <v>325</v>
      </c>
      <c r="H133" s="143" t="s">
        <v>1</v>
      </c>
      <c r="M133" s="141"/>
      <c r="N133" s="145"/>
      <c r="Y133" s="146"/>
      <c r="AT133" s="143" t="s">
        <v>151</v>
      </c>
      <c r="AU133" s="143" t="s">
        <v>86</v>
      </c>
      <c r="AV133" s="12" t="s">
        <v>84</v>
      </c>
      <c r="AW133" s="12" t="s">
        <v>4</v>
      </c>
      <c r="AX133" s="12" t="s">
        <v>76</v>
      </c>
      <c r="AY133" s="143" t="s">
        <v>145</v>
      </c>
    </row>
    <row r="134" spans="2:65" s="1" customFormat="1" ht="16.5" customHeight="1">
      <c r="B134" s="127"/>
      <c r="C134" s="128">
        <v>6</v>
      </c>
      <c r="D134" s="128" t="s">
        <v>147</v>
      </c>
      <c r="E134" s="129" t="s">
        <v>326</v>
      </c>
      <c r="F134" s="130" t="s">
        <v>327</v>
      </c>
      <c r="G134" s="131" t="s">
        <v>257</v>
      </c>
      <c r="H134" s="132">
        <v>2431.76</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149</v>
      </c>
      <c r="AT134" s="139" t="s">
        <v>147</v>
      </c>
      <c r="AU134" s="139" t="s">
        <v>86</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149</v>
      </c>
      <c r="BM134" s="139" t="s">
        <v>229</v>
      </c>
    </row>
    <row r="135" spans="2:51" s="12" customFormat="1" ht="12">
      <c r="B135" s="141"/>
      <c r="D135" s="142" t="s">
        <v>151</v>
      </c>
      <c r="E135" s="143" t="s">
        <v>1</v>
      </c>
      <c r="F135" s="150" t="s">
        <v>328</v>
      </c>
      <c r="H135" s="143" t="s">
        <v>1</v>
      </c>
      <c r="M135" s="141"/>
      <c r="N135" s="145"/>
      <c r="Y135" s="146"/>
      <c r="AT135" s="143" t="s">
        <v>151</v>
      </c>
      <c r="AU135" s="143" t="s">
        <v>86</v>
      </c>
      <c r="AV135" s="12" t="s">
        <v>84</v>
      </c>
      <c r="AW135" s="12" t="s">
        <v>4</v>
      </c>
      <c r="AX135" s="12" t="s">
        <v>76</v>
      </c>
      <c r="AY135" s="143" t="s">
        <v>145</v>
      </c>
    </row>
    <row r="136" spans="2:65" s="1" customFormat="1" ht="16.5" customHeight="1">
      <c r="B136" s="127"/>
      <c r="C136" s="128">
        <v>7</v>
      </c>
      <c r="D136" s="128" t="s">
        <v>147</v>
      </c>
      <c r="E136" s="129" t="s">
        <v>329</v>
      </c>
      <c r="F136" s="130" t="s">
        <v>330</v>
      </c>
      <c r="G136" s="131" t="s">
        <v>257</v>
      </c>
      <c r="H136" s="132">
        <v>60.99</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149</v>
      </c>
      <c r="AT136" s="139" t="s">
        <v>147</v>
      </c>
      <c r="AU136" s="139" t="s">
        <v>86</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149</v>
      </c>
      <c r="BM136" s="139" t="s">
        <v>229</v>
      </c>
    </row>
    <row r="137" spans="2:51" s="12" customFormat="1" ht="12">
      <c r="B137" s="141"/>
      <c r="D137" s="142" t="s">
        <v>151</v>
      </c>
      <c r="E137" s="143" t="s">
        <v>1</v>
      </c>
      <c r="F137" s="150" t="s">
        <v>331</v>
      </c>
      <c r="H137" s="143" t="s">
        <v>1</v>
      </c>
      <c r="M137" s="141"/>
      <c r="N137" s="145"/>
      <c r="Y137" s="146"/>
      <c r="AT137" s="143" t="s">
        <v>151</v>
      </c>
      <c r="AU137" s="143" t="s">
        <v>86</v>
      </c>
      <c r="AV137" s="12" t="s">
        <v>84</v>
      </c>
      <c r="AW137" s="12" t="s">
        <v>4</v>
      </c>
      <c r="AX137" s="12" t="s">
        <v>76</v>
      </c>
      <c r="AY137" s="143" t="s">
        <v>145</v>
      </c>
    </row>
    <row r="138" spans="2:51" s="12" customFormat="1" ht="12">
      <c r="B138" s="141"/>
      <c r="D138" s="142" t="s">
        <v>151</v>
      </c>
      <c r="E138" s="143" t="s">
        <v>1</v>
      </c>
      <c r="F138" s="150" t="s">
        <v>332</v>
      </c>
      <c r="H138" s="143" t="s">
        <v>1</v>
      </c>
      <c r="M138" s="141"/>
      <c r="N138" s="145"/>
      <c r="Y138" s="146"/>
      <c r="AT138" s="143" t="s">
        <v>151</v>
      </c>
      <c r="AU138" s="143" t="s">
        <v>86</v>
      </c>
      <c r="AV138" s="12" t="s">
        <v>84</v>
      </c>
      <c r="AW138" s="12" t="s">
        <v>4</v>
      </c>
      <c r="AX138" s="12" t="s">
        <v>76</v>
      </c>
      <c r="AY138" s="143" t="s">
        <v>145</v>
      </c>
    </row>
    <row r="139" spans="2:63" s="11" customFormat="1" ht="22.5" customHeight="1">
      <c r="B139" s="115"/>
      <c r="D139" s="116" t="s">
        <v>75</v>
      </c>
      <c r="E139" s="125">
        <v>99</v>
      </c>
      <c r="F139" s="125" t="s">
        <v>267</v>
      </c>
      <c r="K139" s="126">
        <f>BK139</f>
        <v>0</v>
      </c>
      <c r="M139" s="115"/>
      <c r="N139" s="119"/>
      <c r="Q139" s="120">
        <f>SUM(Q140:Q143)</f>
        <v>0</v>
      </c>
      <c r="R139" s="120">
        <f>SUM(R140:R170)</f>
        <v>0</v>
      </c>
      <c r="T139" s="121">
        <f>SUM(T140:T170)</f>
        <v>0</v>
      </c>
      <c r="V139" s="121">
        <f>SUM(V140:V170)</f>
        <v>0</v>
      </c>
      <c r="X139" s="121">
        <f>SUM(X140:X170)</f>
        <v>0</v>
      </c>
      <c r="Y139" s="122"/>
      <c r="AR139" s="116" t="s">
        <v>84</v>
      </c>
      <c r="AT139" s="123" t="s">
        <v>75</v>
      </c>
      <c r="AU139" s="123" t="s">
        <v>84</v>
      </c>
      <c r="AY139" s="116" t="s">
        <v>145</v>
      </c>
      <c r="BK139" s="124">
        <f>SUM(BK140:BK143)</f>
        <v>0</v>
      </c>
    </row>
    <row r="140" spans="2:65" s="1" customFormat="1" ht="16.5" customHeight="1">
      <c r="B140" s="127"/>
      <c r="C140" s="128">
        <v>8</v>
      </c>
      <c r="D140" s="128" t="s">
        <v>147</v>
      </c>
      <c r="E140" s="129" t="s">
        <v>333</v>
      </c>
      <c r="F140" s="130" t="s">
        <v>334</v>
      </c>
      <c r="G140" s="131" t="s">
        <v>271</v>
      </c>
      <c r="H140" s="132">
        <v>871.2375</v>
      </c>
      <c r="I140" s="133"/>
      <c r="J140" s="133"/>
      <c r="K140" s="133">
        <f>ROUND(P140*H140,2)</f>
        <v>0</v>
      </c>
      <c r="L140" s="130" t="s">
        <v>1</v>
      </c>
      <c r="M140" s="26"/>
      <c r="N140" s="134" t="s">
        <v>1</v>
      </c>
      <c r="O140" s="135" t="s">
        <v>39</v>
      </c>
      <c r="P140" s="136">
        <f>I140+J140</f>
        <v>0</v>
      </c>
      <c r="Q140" s="136">
        <f>ROUND(I140*H140,2)</f>
        <v>0</v>
      </c>
      <c r="R140" s="136">
        <f>ROUND(J140*H140,2)</f>
        <v>0</v>
      </c>
      <c r="S140" s="137">
        <v>0</v>
      </c>
      <c r="T140" s="137">
        <f>S140*H140</f>
        <v>0</v>
      </c>
      <c r="U140" s="137">
        <v>0</v>
      </c>
      <c r="V140" s="137">
        <f>U140*H140</f>
        <v>0</v>
      </c>
      <c r="W140" s="137">
        <v>0</v>
      </c>
      <c r="X140" s="137">
        <f>W140*H140</f>
        <v>0</v>
      </c>
      <c r="Y140" s="138" t="s">
        <v>1</v>
      </c>
      <c r="AR140" s="139" t="s">
        <v>149</v>
      </c>
      <c r="AT140" s="139" t="s">
        <v>147</v>
      </c>
      <c r="AU140" s="139" t="s">
        <v>86</v>
      </c>
      <c r="AY140" s="14" t="s">
        <v>145</v>
      </c>
      <c r="BE140" s="140">
        <f>IF(O140="základní",K140,0)</f>
        <v>0</v>
      </c>
      <c r="BF140" s="140">
        <f>IF(O140="snížená",K140,0)</f>
        <v>0</v>
      </c>
      <c r="BG140" s="140">
        <f>IF(O140="zákl. přenesená",K140,0)</f>
        <v>0</v>
      </c>
      <c r="BH140" s="140">
        <f>IF(O140="sníž. přenesená",K140,0)</f>
        <v>0</v>
      </c>
      <c r="BI140" s="140">
        <f>IF(O140="nulová",K140,0)</f>
        <v>0</v>
      </c>
      <c r="BJ140" s="14" t="s">
        <v>84</v>
      </c>
      <c r="BK140" s="140">
        <f>ROUND(P140*H140,2)</f>
        <v>0</v>
      </c>
      <c r="BL140" s="14" t="s">
        <v>149</v>
      </c>
      <c r="BM140" s="139" t="s">
        <v>229</v>
      </c>
    </row>
    <row r="141" spans="2:65" s="1" customFormat="1" ht="16.5" customHeight="1">
      <c r="B141" s="127"/>
      <c r="C141" s="128">
        <v>9</v>
      </c>
      <c r="D141" s="128" t="s">
        <v>147</v>
      </c>
      <c r="E141" s="129" t="s">
        <v>335</v>
      </c>
      <c r="F141" s="130" t="s">
        <v>336</v>
      </c>
      <c r="G141" s="131" t="s">
        <v>271</v>
      </c>
      <c r="H141" s="132">
        <v>16553.5125</v>
      </c>
      <c r="I141" s="133"/>
      <c r="J141" s="133"/>
      <c r="K141" s="133">
        <f>ROUND(P141*H141,2)</f>
        <v>0</v>
      </c>
      <c r="L141" s="130" t="s">
        <v>1</v>
      </c>
      <c r="M141" s="26"/>
      <c r="N141" s="134" t="s">
        <v>1</v>
      </c>
      <c r="O141" s="135" t="s">
        <v>39</v>
      </c>
      <c r="P141" s="136">
        <f>I141+J141</f>
        <v>0</v>
      </c>
      <c r="Q141" s="136">
        <f>ROUND(I141*H141,2)</f>
        <v>0</v>
      </c>
      <c r="R141" s="136">
        <f>ROUND(J141*H141,2)</f>
        <v>0</v>
      </c>
      <c r="S141" s="137">
        <v>0</v>
      </c>
      <c r="T141" s="137">
        <f>S141*H141</f>
        <v>0</v>
      </c>
      <c r="U141" s="137">
        <v>0</v>
      </c>
      <c r="V141" s="137">
        <f>U141*H141</f>
        <v>0</v>
      </c>
      <c r="W141" s="137">
        <v>0</v>
      </c>
      <c r="X141" s="137">
        <f>W141*H141</f>
        <v>0</v>
      </c>
      <c r="Y141" s="138" t="s">
        <v>1</v>
      </c>
      <c r="AR141" s="139" t="s">
        <v>149</v>
      </c>
      <c r="AT141" s="139" t="s">
        <v>147</v>
      </c>
      <c r="AU141" s="139" t="s">
        <v>86</v>
      </c>
      <c r="AY141" s="14" t="s">
        <v>145</v>
      </c>
      <c r="BE141" s="140">
        <f>IF(O141="základní",K141,0)</f>
        <v>0</v>
      </c>
      <c r="BF141" s="140">
        <f>IF(O141="snížená",K141,0)</f>
        <v>0</v>
      </c>
      <c r="BG141" s="140">
        <f>IF(O141="zákl. přenesená",K141,0)</f>
        <v>0</v>
      </c>
      <c r="BH141" s="140">
        <f>IF(O141="sníž. přenesená",K141,0)</f>
        <v>0</v>
      </c>
      <c r="BI141" s="140">
        <f>IF(O141="nulová",K141,0)</f>
        <v>0</v>
      </c>
      <c r="BJ141" s="14" t="s">
        <v>84</v>
      </c>
      <c r="BK141" s="140">
        <f>ROUND(P141*H141,2)</f>
        <v>0</v>
      </c>
      <c r="BL141" s="14" t="s">
        <v>149</v>
      </c>
      <c r="BM141" s="139" t="s">
        <v>229</v>
      </c>
    </row>
    <row r="142" spans="2:51" s="12" customFormat="1" ht="12">
      <c r="B142" s="141"/>
      <c r="D142" s="142" t="s">
        <v>151</v>
      </c>
      <c r="E142" s="143" t="s">
        <v>1</v>
      </c>
      <c r="F142" s="150" t="s">
        <v>337</v>
      </c>
      <c r="H142" s="143" t="s">
        <v>1</v>
      </c>
      <c r="M142" s="141"/>
      <c r="N142" s="145"/>
      <c r="Y142" s="146"/>
      <c r="AT142" s="143" t="s">
        <v>151</v>
      </c>
      <c r="AU142" s="143" t="s">
        <v>86</v>
      </c>
      <c r="AV142" s="12" t="s">
        <v>84</v>
      </c>
      <c r="AW142" s="12" t="s">
        <v>4</v>
      </c>
      <c r="AX142" s="12" t="s">
        <v>76</v>
      </c>
      <c r="AY142" s="143" t="s">
        <v>145</v>
      </c>
    </row>
    <row r="143" spans="2:65" s="1" customFormat="1" ht="16.5" customHeight="1">
      <c r="B143" s="127"/>
      <c r="C143" s="128">
        <v>10</v>
      </c>
      <c r="D143" s="128" t="s">
        <v>147</v>
      </c>
      <c r="E143" s="129" t="s">
        <v>338</v>
      </c>
      <c r="F143" s="130" t="s">
        <v>339</v>
      </c>
      <c r="G143" s="131" t="s">
        <v>271</v>
      </c>
      <c r="H143" s="132">
        <v>871.2375</v>
      </c>
      <c r="I143" s="133"/>
      <c r="J143" s="133"/>
      <c r="K143" s="133">
        <f>ROUND(P143*H143,2)</f>
        <v>0</v>
      </c>
      <c r="L143" s="130" t="s">
        <v>1</v>
      </c>
      <c r="M143" s="26"/>
      <c r="N143" s="134" t="s">
        <v>1</v>
      </c>
      <c r="O143" s="135" t="s">
        <v>39</v>
      </c>
      <c r="P143" s="136">
        <f>I143+J143</f>
        <v>0</v>
      </c>
      <c r="Q143" s="136">
        <f>ROUND(I143*H143,2)</f>
        <v>0</v>
      </c>
      <c r="R143" s="136">
        <f>ROUND(J143*H143,2)</f>
        <v>0</v>
      </c>
      <c r="S143" s="137">
        <v>0</v>
      </c>
      <c r="T143" s="137">
        <f>S143*H143</f>
        <v>0</v>
      </c>
      <c r="U143" s="137">
        <v>0</v>
      </c>
      <c r="V143" s="137">
        <f>U143*H143</f>
        <v>0</v>
      </c>
      <c r="W143" s="137">
        <v>0</v>
      </c>
      <c r="X143" s="137">
        <f>W143*H143</f>
        <v>0</v>
      </c>
      <c r="Y143" s="138" t="s">
        <v>1</v>
      </c>
      <c r="AR143" s="139" t="s">
        <v>149</v>
      </c>
      <c r="AT143" s="139" t="s">
        <v>147</v>
      </c>
      <c r="AU143" s="139" t="s">
        <v>86</v>
      </c>
      <c r="AY143" s="14" t="s">
        <v>145</v>
      </c>
      <c r="BE143" s="140">
        <f>IF(O143="základní",K143,0)</f>
        <v>0</v>
      </c>
      <c r="BF143" s="140">
        <f>IF(O143="snížená",K143,0)</f>
        <v>0</v>
      </c>
      <c r="BG143" s="140">
        <f>IF(O143="zákl. přenesená",K143,0)</f>
        <v>0</v>
      </c>
      <c r="BH143" s="140">
        <f>IF(O143="sníž. přenesená",K143,0)</f>
        <v>0</v>
      </c>
      <c r="BI143" s="140">
        <f>IF(O143="nulová",K143,0)</f>
        <v>0</v>
      </c>
      <c r="BJ143" s="14" t="s">
        <v>84</v>
      </c>
      <c r="BK143" s="140">
        <f>ROUND(P143*H143,2)</f>
        <v>0</v>
      </c>
      <c r="BL143" s="14" t="s">
        <v>149</v>
      </c>
      <c r="BM143" s="139" t="s">
        <v>229</v>
      </c>
    </row>
    <row r="144" spans="2:63" s="11" customFormat="1" ht="22.5" customHeight="1">
      <c r="B144" s="115"/>
      <c r="D144" s="116" t="s">
        <v>75</v>
      </c>
      <c r="E144" s="125"/>
      <c r="F144" s="125" t="s">
        <v>340</v>
      </c>
      <c r="K144" s="126">
        <f>BK144</f>
        <v>0</v>
      </c>
      <c r="M144" s="115"/>
      <c r="N144" s="119"/>
      <c r="Q144" s="120">
        <f>SUM(Q145:Q154)</f>
        <v>0</v>
      </c>
      <c r="R144" s="120">
        <f>SUM(R145:R175)</f>
        <v>0</v>
      </c>
      <c r="T144" s="121">
        <f>SUM(T145:T175)</f>
        <v>0</v>
      </c>
      <c r="V144" s="121">
        <f>SUM(V145:V175)</f>
        <v>0</v>
      </c>
      <c r="X144" s="121">
        <f>SUM(X145:X175)</f>
        <v>0</v>
      </c>
      <c r="Y144" s="122"/>
      <c r="AR144" s="116" t="s">
        <v>84</v>
      </c>
      <c r="AT144" s="123" t="s">
        <v>75</v>
      </c>
      <c r="AU144" s="123" t="s">
        <v>84</v>
      </c>
      <c r="AY144" s="116" t="s">
        <v>145</v>
      </c>
      <c r="BK144" s="124">
        <f>SUM(BK145:BK154)</f>
        <v>0</v>
      </c>
    </row>
    <row r="145" spans="2:65" s="1" customFormat="1" ht="24">
      <c r="B145" s="127"/>
      <c r="C145" s="128">
        <v>11</v>
      </c>
      <c r="D145" s="128" t="s">
        <v>147</v>
      </c>
      <c r="E145" s="129" t="s">
        <v>148</v>
      </c>
      <c r="F145" s="130" t="s">
        <v>342</v>
      </c>
      <c r="G145" s="131" t="s">
        <v>1071</v>
      </c>
      <c r="H145" s="132">
        <v>40</v>
      </c>
      <c r="I145" s="133"/>
      <c r="J145" s="133"/>
      <c r="K145" s="133">
        <f>ROUND(P145*H145,2)</f>
        <v>0</v>
      </c>
      <c r="L145" s="130" t="s">
        <v>1</v>
      </c>
      <c r="M145" s="26"/>
      <c r="N145" s="134" t="s">
        <v>1</v>
      </c>
      <c r="O145" s="135" t="s">
        <v>39</v>
      </c>
      <c r="P145" s="136">
        <f>I145+J145</f>
        <v>0</v>
      </c>
      <c r="Q145" s="136">
        <f>ROUND(I145*H145,2)</f>
        <v>0</v>
      </c>
      <c r="R145" s="136">
        <f>ROUND(J145*H145,2)</f>
        <v>0</v>
      </c>
      <c r="S145" s="137">
        <v>0</v>
      </c>
      <c r="T145" s="137">
        <f>S145*H145</f>
        <v>0</v>
      </c>
      <c r="U145" s="137">
        <v>0</v>
      </c>
      <c r="V145" s="137">
        <f>U145*H145</f>
        <v>0</v>
      </c>
      <c r="W145" s="137">
        <v>0</v>
      </c>
      <c r="X145" s="137">
        <f>W145*H145</f>
        <v>0</v>
      </c>
      <c r="Y145" s="138" t="s">
        <v>1</v>
      </c>
      <c r="AR145" s="139" t="s">
        <v>149</v>
      </c>
      <c r="AT145" s="139" t="s">
        <v>147</v>
      </c>
      <c r="AU145" s="139" t="s">
        <v>86</v>
      </c>
      <c r="AY145" s="14" t="s">
        <v>145</v>
      </c>
      <c r="BE145" s="140">
        <f>IF(O145="základní",K145,0)</f>
        <v>0</v>
      </c>
      <c r="BF145" s="140">
        <f>IF(O145="snížená",K145,0)</f>
        <v>0</v>
      </c>
      <c r="BG145" s="140">
        <f>IF(O145="zákl. přenesená",K145,0)</f>
        <v>0</v>
      </c>
      <c r="BH145" s="140">
        <f>IF(O145="sníž. přenesená",K145,0)</f>
        <v>0</v>
      </c>
      <c r="BI145" s="140">
        <f>IF(O145="nulová",K145,0)</f>
        <v>0</v>
      </c>
      <c r="BJ145" s="14" t="s">
        <v>84</v>
      </c>
      <c r="BK145" s="140">
        <f>ROUND(P145*H145,2)</f>
        <v>0</v>
      </c>
      <c r="BL145" s="14" t="s">
        <v>149</v>
      </c>
      <c r="BM145" s="139" t="s">
        <v>229</v>
      </c>
    </row>
    <row r="146" spans="2:51" s="12" customFormat="1" ht="22.5">
      <c r="B146" s="141"/>
      <c r="D146" s="142" t="s">
        <v>151</v>
      </c>
      <c r="E146" s="143" t="s">
        <v>1</v>
      </c>
      <c r="F146" s="150" t="s">
        <v>344</v>
      </c>
      <c r="H146" s="143" t="s">
        <v>1</v>
      </c>
      <c r="M146" s="141"/>
      <c r="N146" s="145"/>
      <c r="Y146" s="146"/>
      <c r="AT146" s="143" t="s">
        <v>151</v>
      </c>
      <c r="AU146" s="143" t="s">
        <v>86</v>
      </c>
      <c r="AV146" s="12" t="s">
        <v>84</v>
      </c>
      <c r="AW146" s="12" t="s">
        <v>4</v>
      </c>
      <c r="AX146" s="12" t="s">
        <v>76</v>
      </c>
      <c r="AY146" s="143" t="s">
        <v>145</v>
      </c>
    </row>
    <row r="147" spans="2:65" s="1" customFormat="1" ht="24">
      <c r="B147" s="127"/>
      <c r="C147" s="128">
        <v>12</v>
      </c>
      <c r="D147" s="128" t="s">
        <v>147</v>
      </c>
      <c r="E147" s="129" t="s">
        <v>152</v>
      </c>
      <c r="F147" s="130" t="s">
        <v>345</v>
      </c>
      <c r="G147" s="131" t="s">
        <v>1071</v>
      </c>
      <c r="H147" s="132">
        <v>24</v>
      </c>
      <c r="I147" s="133"/>
      <c r="J147" s="133"/>
      <c r="K147" s="133">
        <f>ROUND(P147*H147,2)</f>
        <v>0</v>
      </c>
      <c r="L147" s="130" t="s">
        <v>1</v>
      </c>
      <c r="M147" s="26"/>
      <c r="N147" s="134" t="s">
        <v>1</v>
      </c>
      <c r="O147" s="135" t="s">
        <v>39</v>
      </c>
      <c r="P147" s="136">
        <f>I147+J147</f>
        <v>0</v>
      </c>
      <c r="Q147" s="136">
        <f>ROUND(I147*H147,2)</f>
        <v>0</v>
      </c>
      <c r="R147" s="136">
        <f>ROUND(J147*H147,2)</f>
        <v>0</v>
      </c>
      <c r="S147" s="137">
        <v>0</v>
      </c>
      <c r="T147" s="137">
        <f>S147*H147</f>
        <v>0</v>
      </c>
      <c r="U147" s="137">
        <v>0</v>
      </c>
      <c r="V147" s="137">
        <f>U147*H147</f>
        <v>0</v>
      </c>
      <c r="W147" s="137">
        <v>0</v>
      </c>
      <c r="X147" s="137">
        <f>W147*H147</f>
        <v>0</v>
      </c>
      <c r="Y147" s="138" t="s">
        <v>1</v>
      </c>
      <c r="AR147" s="139" t="s">
        <v>149</v>
      </c>
      <c r="AT147" s="139" t="s">
        <v>147</v>
      </c>
      <c r="AU147" s="139" t="s">
        <v>86</v>
      </c>
      <c r="AY147" s="14" t="s">
        <v>145</v>
      </c>
      <c r="BE147" s="140">
        <f>IF(O147="základní",K147,0)</f>
        <v>0</v>
      </c>
      <c r="BF147" s="140">
        <f>IF(O147="snížená",K147,0)</f>
        <v>0</v>
      </c>
      <c r="BG147" s="140">
        <f>IF(O147="zákl. přenesená",K147,0)</f>
        <v>0</v>
      </c>
      <c r="BH147" s="140">
        <f>IF(O147="sníž. přenesená",K147,0)</f>
        <v>0</v>
      </c>
      <c r="BI147" s="140">
        <f>IF(O147="nulová",K147,0)</f>
        <v>0</v>
      </c>
      <c r="BJ147" s="14" t="s">
        <v>84</v>
      </c>
      <c r="BK147" s="140">
        <f>ROUND(P147*H147,2)</f>
        <v>0</v>
      </c>
      <c r="BL147" s="14" t="s">
        <v>149</v>
      </c>
      <c r="BM147" s="139" t="s">
        <v>229</v>
      </c>
    </row>
    <row r="148" spans="2:51" s="12" customFormat="1" ht="33.75">
      <c r="B148" s="141"/>
      <c r="D148" s="142" t="s">
        <v>151</v>
      </c>
      <c r="E148" s="143" t="s">
        <v>1</v>
      </c>
      <c r="F148" s="150" t="s">
        <v>346</v>
      </c>
      <c r="H148" s="143" t="s">
        <v>1</v>
      </c>
      <c r="M148" s="141"/>
      <c r="N148" s="145"/>
      <c r="Y148" s="146"/>
      <c r="AT148" s="143" t="s">
        <v>151</v>
      </c>
      <c r="AU148" s="143" t="s">
        <v>86</v>
      </c>
      <c r="AV148" s="12" t="s">
        <v>84</v>
      </c>
      <c r="AW148" s="12" t="s">
        <v>4</v>
      </c>
      <c r="AX148" s="12" t="s">
        <v>76</v>
      </c>
      <c r="AY148" s="143" t="s">
        <v>145</v>
      </c>
    </row>
    <row r="149" spans="2:65" s="1" customFormat="1" ht="36">
      <c r="B149" s="127"/>
      <c r="C149" s="128">
        <v>13</v>
      </c>
      <c r="D149" s="128" t="s">
        <v>147</v>
      </c>
      <c r="E149" s="129" t="s">
        <v>349</v>
      </c>
      <c r="F149" s="130" t="s">
        <v>347</v>
      </c>
      <c r="G149" s="131" t="s">
        <v>1071</v>
      </c>
      <c r="H149" s="132">
        <v>80</v>
      </c>
      <c r="I149" s="133"/>
      <c r="J149" s="133"/>
      <c r="K149" s="133">
        <f>ROUND(P149*H149,2)</f>
        <v>0</v>
      </c>
      <c r="L149" s="130" t="s">
        <v>1</v>
      </c>
      <c r="M149" s="26"/>
      <c r="N149" s="134" t="s">
        <v>1</v>
      </c>
      <c r="O149" s="135" t="s">
        <v>39</v>
      </c>
      <c r="P149" s="136">
        <f>I149+J149</f>
        <v>0</v>
      </c>
      <c r="Q149" s="136">
        <f>ROUND(I149*H149,2)</f>
        <v>0</v>
      </c>
      <c r="R149" s="136">
        <f>ROUND(J149*H149,2)</f>
        <v>0</v>
      </c>
      <c r="S149" s="137">
        <v>0</v>
      </c>
      <c r="T149" s="137">
        <f>S149*H149</f>
        <v>0</v>
      </c>
      <c r="U149" s="137">
        <v>0</v>
      </c>
      <c r="V149" s="137">
        <f>U149*H149</f>
        <v>0</v>
      </c>
      <c r="W149" s="137">
        <v>0</v>
      </c>
      <c r="X149" s="137">
        <f>W149*H149</f>
        <v>0</v>
      </c>
      <c r="Y149" s="138" t="s">
        <v>1</v>
      </c>
      <c r="AR149" s="139" t="s">
        <v>149</v>
      </c>
      <c r="AT149" s="139" t="s">
        <v>147</v>
      </c>
      <c r="AU149" s="139" t="s">
        <v>86</v>
      </c>
      <c r="AY149" s="14" t="s">
        <v>145</v>
      </c>
      <c r="BE149" s="140">
        <f>IF(O149="základní",K149,0)</f>
        <v>0</v>
      </c>
      <c r="BF149" s="140">
        <f>IF(O149="snížená",K149,0)</f>
        <v>0</v>
      </c>
      <c r="BG149" s="140">
        <f>IF(O149="zákl. přenesená",K149,0)</f>
        <v>0</v>
      </c>
      <c r="BH149" s="140">
        <f>IF(O149="sníž. přenesená",K149,0)</f>
        <v>0</v>
      </c>
      <c r="BI149" s="140">
        <f>IF(O149="nulová",K149,0)</f>
        <v>0</v>
      </c>
      <c r="BJ149" s="14" t="s">
        <v>84</v>
      </c>
      <c r="BK149" s="140">
        <f>ROUND(P149*H149,2)</f>
        <v>0</v>
      </c>
      <c r="BL149" s="14" t="s">
        <v>149</v>
      </c>
      <c r="BM149" s="139" t="s">
        <v>229</v>
      </c>
    </row>
    <row r="150" spans="2:51" s="12" customFormat="1" ht="22.5">
      <c r="B150" s="141"/>
      <c r="D150" s="142" t="s">
        <v>151</v>
      </c>
      <c r="E150" s="143" t="s">
        <v>1</v>
      </c>
      <c r="F150" s="150" t="s">
        <v>350</v>
      </c>
      <c r="H150" s="143" t="s">
        <v>1</v>
      </c>
      <c r="M150" s="141"/>
      <c r="N150" s="145"/>
      <c r="Y150" s="146"/>
      <c r="AT150" s="143" t="s">
        <v>151</v>
      </c>
      <c r="AU150" s="143" t="s">
        <v>86</v>
      </c>
      <c r="AV150" s="12" t="s">
        <v>84</v>
      </c>
      <c r="AW150" s="12" t="s">
        <v>4</v>
      </c>
      <c r="AX150" s="12" t="s">
        <v>76</v>
      </c>
      <c r="AY150" s="143" t="s">
        <v>145</v>
      </c>
    </row>
    <row r="151" spans="2:65" s="1" customFormat="1" ht="36">
      <c r="B151" s="127"/>
      <c r="C151" s="128">
        <v>14</v>
      </c>
      <c r="D151" s="128" t="s">
        <v>147</v>
      </c>
      <c r="E151" s="129" t="s">
        <v>351</v>
      </c>
      <c r="F151" s="130" t="s">
        <v>1546</v>
      </c>
      <c r="G151" s="131" t="s">
        <v>1071</v>
      </c>
      <c r="H151" s="132">
        <v>40</v>
      </c>
      <c r="I151" s="133"/>
      <c r="J151" s="133"/>
      <c r="K151" s="133">
        <f>ROUND(P151*H151,2)</f>
        <v>0</v>
      </c>
      <c r="L151" s="130" t="s">
        <v>1</v>
      </c>
      <c r="M151" s="26"/>
      <c r="N151" s="134" t="s">
        <v>1</v>
      </c>
      <c r="O151" s="135" t="s">
        <v>39</v>
      </c>
      <c r="P151" s="136">
        <f>I151+J151</f>
        <v>0</v>
      </c>
      <c r="Q151" s="136">
        <f>ROUND(I151*H151,2)</f>
        <v>0</v>
      </c>
      <c r="R151" s="136">
        <f>ROUND(J151*H151,2)</f>
        <v>0</v>
      </c>
      <c r="S151" s="137">
        <v>0</v>
      </c>
      <c r="T151" s="137">
        <f>S151*H151</f>
        <v>0</v>
      </c>
      <c r="U151" s="137">
        <v>0</v>
      </c>
      <c r="V151" s="137">
        <f>U151*H151</f>
        <v>0</v>
      </c>
      <c r="W151" s="137">
        <v>0</v>
      </c>
      <c r="X151" s="137">
        <f>W151*H151</f>
        <v>0</v>
      </c>
      <c r="Y151" s="138" t="s">
        <v>1</v>
      </c>
      <c r="AR151" s="139" t="s">
        <v>149</v>
      </c>
      <c r="AT151" s="139" t="s">
        <v>147</v>
      </c>
      <c r="AU151" s="139" t="s">
        <v>86</v>
      </c>
      <c r="AY151" s="14" t="s">
        <v>145</v>
      </c>
      <c r="BE151" s="140">
        <f>IF(O151="základní",K151,0)</f>
        <v>0</v>
      </c>
      <c r="BF151" s="140">
        <f>IF(O151="snížená",K151,0)</f>
        <v>0</v>
      </c>
      <c r="BG151" s="140">
        <f>IF(O151="zákl. přenesená",K151,0)</f>
        <v>0</v>
      </c>
      <c r="BH151" s="140">
        <f>IF(O151="sníž. přenesená",K151,0)</f>
        <v>0</v>
      </c>
      <c r="BI151" s="140">
        <f>IF(O151="nulová",K151,0)</f>
        <v>0</v>
      </c>
      <c r="BJ151" s="14" t="s">
        <v>84</v>
      </c>
      <c r="BK151" s="140">
        <f>ROUND(P151*H151,2)</f>
        <v>0</v>
      </c>
      <c r="BL151" s="14" t="s">
        <v>149</v>
      </c>
      <c r="BM151" s="139" t="s">
        <v>229</v>
      </c>
    </row>
    <row r="152" spans="2:51" s="12" customFormat="1" ht="22.5">
      <c r="B152" s="141"/>
      <c r="D152" s="142" t="s">
        <v>151</v>
      </c>
      <c r="E152" s="143" t="s">
        <v>1</v>
      </c>
      <c r="F152" s="150" t="s">
        <v>350</v>
      </c>
      <c r="H152" s="143" t="s">
        <v>1</v>
      </c>
      <c r="M152" s="141"/>
      <c r="N152" s="145"/>
      <c r="Y152" s="146"/>
      <c r="AT152" s="143" t="s">
        <v>151</v>
      </c>
      <c r="AU152" s="143" t="s">
        <v>86</v>
      </c>
      <c r="AV152" s="12" t="s">
        <v>84</v>
      </c>
      <c r="AW152" s="12" t="s">
        <v>4</v>
      </c>
      <c r="AX152" s="12" t="s">
        <v>76</v>
      </c>
      <c r="AY152" s="143" t="s">
        <v>145</v>
      </c>
    </row>
    <row r="153" spans="2:65" s="1" customFormat="1" ht="36">
      <c r="B153" s="127"/>
      <c r="C153" s="128">
        <v>15</v>
      </c>
      <c r="D153" s="128" t="s">
        <v>147</v>
      </c>
      <c r="E153" s="129" t="s">
        <v>352</v>
      </c>
      <c r="F153" s="130" t="s">
        <v>353</v>
      </c>
      <c r="G153" s="131" t="s">
        <v>1071</v>
      </c>
      <c r="H153" s="132">
        <v>56</v>
      </c>
      <c r="I153" s="133"/>
      <c r="J153" s="133"/>
      <c r="K153" s="133">
        <f>ROUND(P153*H153,2)</f>
        <v>0</v>
      </c>
      <c r="L153" s="130" t="s">
        <v>1</v>
      </c>
      <c r="M153" s="26"/>
      <c r="N153" s="134" t="s">
        <v>1</v>
      </c>
      <c r="O153" s="135" t="s">
        <v>39</v>
      </c>
      <c r="P153" s="136">
        <f>I153+J153</f>
        <v>0</v>
      </c>
      <c r="Q153" s="136">
        <f>ROUND(I153*H153,2)</f>
        <v>0</v>
      </c>
      <c r="R153" s="136">
        <f>ROUND(J153*H153,2)</f>
        <v>0</v>
      </c>
      <c r="S153" s="137">
        <v>0</v>
      </c>
      <c r="T153" s="137">
        <f>S153*H153</f>
        <v>0</v>
      </c>
      <c r="U153" s="137">
        <v>0</v>
      </c>
      <c r="V153" s="137">
        <f>U153*H153</f>
        <v>0</v>
      </c>
      <c r="W153" s="137">
        <v>0</v>
      </c>
      <c r="X153" s="137">
        <f>W153*H153</f>
        <v>0</v>
      </c>
      <c r="Y153" s="138" t="s">
        <v>1</v>
      </c>
      <c r="AR153" s="139" t="s">
        <v>149</v>
      </c>
      <c r="AT153" s="139" t="s">
        <v>147</v>
      </c>
      <c r="AU153" s="139" t="s">
        <v>86</v>
      </c>
      <c r="AY153" s="14" t="s">
        <v>145</v>
      </c>
      <c r="BE153" s="140">
        <f>IF(O153="základní",K153,0)</f>
        <v>0</v>
      </c>
      <c r="BF153" s="140">
        <f>IF(O153="snížená",K153,0)</f>
        <v>0</v>
      </c>
      <c r="BG153" s="140">
        <f>IF(O153="zákl. přenesená",K153,0)</f>
        <v>0</v>
      </c>
      <c r="BH153" s="140">
        <f>IF(O153="sníž. přenesená",K153,0)</f>
        <v>0</v>
      </c>
      <c r="BI153" s="140">
        <f>IF(O153="nulová",K153,0)</f>
        <v>0</v>
      </c>
      <c r="BJ153" s="14" t="s">
        <v>84</v>
      </c>
      <c r="BK153" s="140">
        <f>ROUND(P153*H153,2)</f>
        <v>0</v>
      </c>
      <c r="BL153" s="14" t="s">
        <v>149</v>
      </c>
      <c r="BM153" s="139" t="s">
        <v>229</v>
      </c>
    </row>
    <row r="154" spans="2:51" s="12" customFormat="1" ht="22.5">
      <c r="B154" s="141"/>
      <c r="D154" s="142" t="s">
        <v>151</v>
      </c>
      <c r="E154" s="143" t="s">
        <v>1</v>
      </c>
      <c r="F154" s="150" t="s">
        <v>354</v>
      </c>
      <c r="H154" s="143" t="s">
        <v>1</v>
      </c>
      <c r="M154" s="141"/>
      <c r="N154" s="145"/>
      <c r="Y154" s="146"/>
      <c r="AT154" s="143" t="s">
        <v>151</v>
      </c>
      <c r="AU154" s="143" t="s">
        <v>86</v>
      </c>
      <c r="AV154" s="12" t="s">
        <v>84</v>
      </c>
      <c r="AW154" s="12" t="s">
        <v>4</v>
      </c>
      <c r="AX154" s="12" t="s">
        <v>76</v>
      </c>
      <c r="AY154" s="143" t="s">
        <v>145</v>
      </c>
    </row>
    <row r="155" spans="2:13" s="1" customFormat="1" ht="6.95" customHeight="1">
      <c r="B155" s="38"/>
      <c r="C155" s="39"/>
      <c r="D155" s="39"/>
      <c r="E155" s="39"/>
      <c r="F155" s="39"/>
      <c r="G155" s="39"/>
      <c r="H155" s="39"/>
      <c r="I155" s="39"/>
      <c r="J155" s="39"/>
      <c r="K155" s="39"/>
      <c r="L155" s="39"/>
      <c r="M155" s="26"/>
    </row>
  </sheetData>
  <sheetProtection algorithmName="SHA-512" hashValue="hyMcryxHsFjZJvXAQOPZWTqv8TXB7cQ9kgmZA73/6gNVUnneL9jHdCj02mORAZJqleCoHF1EeaQmqrHpNluUlg==" saltValue="/jIoRUaze9SCsTniCprnhw==" spinCount="100000" sheet="1" objects="1" scenarios="1" selectLockedCells="1"/>
  <autoFilter ref="C120:L154"/>
  <mergeCells count="9">
    <mergeCell ref="E87:H87"/>
    <mergeCell ref="E111:H111"/>
    <mergeCell ref="E113:H113"/>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Hübner</dc:creator>
  <cp:keywords/>
  <dc:description/>
  <cp:lastModifiedBy>NOVOTNÝ Matej</cp:lastModifiedBy>
  <dcterms:created xsi:type="dcterms:W3CDTF">2022-09-02T05:56:02Z</dcterms:created>
  <dcterms:modified xsi:type="dcterms:W3CDTF">2022-10-19T16:16:51Z</dcterms:modified>
  <cp:category/>
  <cp:version/>
  <cp:contentType/>
  <cp:contentStatus/>
</cp:coreProperties>
</file>