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ALTCZNAS\Prilohy2\21.Tech-projekty\Projekty 2022\Z04671_Energocentrum_Chomutov\07_podpora_VR\Dotaz c.02\"/>
    </mc:Choice>
  </mc:AlternateContent>
  <xr:revisionPtr revIDLastSave="0" documentId="13_ncr:1_{11386087-BD67-454D-BB1A-8BFB5F8FC16D}" xr6:coauthVersionLast="47" xr6:coauthVersionMax="47" xr10:uidLastSave="{00000000-0000-0000-0000-000000000000}"/>
  <bookViews>
    <workbookView xWindow="-28920" yWindow="-120" windowWidth="29040" windowHeight="15840" xr2:uid="{00000000-000D-0000-FFFF-FFFF00000000}"/>
  </bookViews>
  <sheets>
    <sheet name="Rekapitulace stavby" sheetId="1" r:id="rId1"/>
    <sheet name="SO01 - SO 01 (D.0) – Příp..." sheetId="2" r:id="rId2"/>
    <sheet name="SO02 - SO 02 (D.1) – Traf..." sheetId="3" r:id="rId3"/>
    <sheet name="SO03 - SO 03 (D.2) – Napo..." sheetId="4" r:id="rId4"/>
    <sheet name="SO05 - SO 05 (D.4) – Areá..." sheetId="5" r:id="rId5"/>
    <sheet name="SO06 - SO 06 (D.5) – Přel..." sheetId="6" r:id="rId6"/>
    <sheet name="SO07 - SO 07 (D.6) – Areá..." sheetId="7" r:id="rId7"/>
    <sheet name="SO09 - SO 09 (D.8) – Návr..." sheetId="8" r:id="rId8"/>
    <sheet name="SO10 - SO 10 (D.9) – Demo..." sheetId="9" r:id="rId9"/>
    <sheet name="VRN - VRN – vedlejší rozp..." sheetId="10" r:id="rId10"/>
  </sheets>
  <definedNames>
    <definedName name="_xlnm._FilterDatabase" localSheetId="1" hidden="1">'SO01 - SO 01 (D.0) – Příp...'!$C$118:$L$152</definedName>
    <definedName name="_xlnm._FilterDatabase" localSheetId="2" hidden="1">'SO02 - SO 02 (D.1) – Traf...'!$C$127:$L$1213</definedName>
    <definedName name="_xlnm._FilterDatabase" localSheetId="3" hidden="1">'SO03 - SO 03 (D.2) – Napo...'!$C$124:$L$215</definedName>
    <definedName name="_xlnm._FilterDatabase" localSheetId="4" hidden="1">'SO05 - SO 05 (D.4) – Areá...'!$C$117:$L$144</definedName>
    <definedName name="_xlnm._FilterDatabase" localSheetId="5" hidden="1">'SO06 - SO 06 (D.5) – Přel...'!$C$117:$L$166</definedName>
    <definedName name="_xlnm._FilterDatabase" localSheetId="6" hidden="1">'SO07 - SO 07 (D.6) – Areá...'!$C$121:$L$203</definedName>
    <definedName name="_xlnm._FilterDatabase" localSheetId="7" hidden="1">'SO09 - SO 09 (D.8) – Návr...'!$C$117:$L$151</definedName>
    <definedName name="_xlnm._FilterDatabase" localSheetId="8" hidden="1">'SO10 - SO 10 (D.9) – Demo...'!$C$120:$L$154</definedName>
    <definedName name="_xlnm._FilterDatabase" localSheetId="9" hidden="1">'VRN - VRN – vedlejší rozp...'!$C$116:$L$139</definedName>
    <definedName name="_xlnm.Print_Titles" localSheetId="0">'Rekapitulace stavby'!$92:$92</definedName>
    <definedName name="_xlnm.Print_Titles" localSheetId="1">'SO01 - SO 01 (D.0) – Příp...'!$118:$118</definedName>
    <definedName name="_xlnm.Print_Titles" localSheetId="2">'SO02 - SO 02 (D.1) – Traf...'!$127:$127</definedName>
    <definedName name="_xlnm.Print_Titles" localSheetId="3">'SO03 - SO 03 (D.2) – Napo...'!$124:$124</definedName>
    <definedName name="_xlnm.Print_Titles" localSheetId="4">'SO05 - SO 05 (D.4) – Areá...'!$117:$117</definedName>
    <definedName name="_xlnm.Print_Titles" localSheetId="5">'SO06 - SO 06 (D.5) – Přel...'!$117:$117</definedName>
    <definedName name="_xlnm.Print_Titles" localSheetId="6">'SO07 - SO 07 (D.6) – Areá...'!$121:$121</definedName>
    <definedName name="_xlnm.Print_Titles" localSheetId="7">'SO09 - SO 09 (D.8) – Návr...'!$117:$117</definedName>
    <definedName name="_xlnm.Print_Titles" localSheetId="8">'SO10 - SO 10 (D.9) – Demo...'!$120:$120</definedName>
    <definedName name="_xlnm.Print_Titles" localSheetId="9">'VRN - VRN – vedlejší rozp...'!$116:$116</definedName>
    <definedName name="_xlnm.Print_Area" localSheetId="0">'Rekapitulace stavby'!$D$4:$AO$76,'Rekapitulace stavby'!$C$82:$AQ$104</definedName>
    <definedName name="_xlnm.Print_Area" localSheetId="1">'SO01 - SO 01 (D.0) – Příp...'!$C$4:$K$76,'SO01 - SO 01 (D.0) – Příp...'!$C$82:$K$100,'SO01 - SO 01 (D.0) – Příp...'!$C$106:$L$152</definedName>
    <definedName name="_xlnm.Print_Area" localSheetId="2">'SO02 - SO 02 (D.1) – Traf...'!$C$4:$K$76,'SO02 - SO 02 (D.1) – Traf...'!$C$82:$K$109,'SO02 - SO 02 (D.1) – Traf...'!$C$115:$L$1213</definedName>
    <definedName name="_xlnm.Print_Area" localSheetId="3">'SO03 - SO 03 (D.2) – Napo...'!$C$4:$K$76,'SO03 - SO 03 (D.2) – Napo...'!$C$82:$K$106,'SO03 - SO 03 (D.2) – Napo...'!$C$112:$L$215</definedName>
    <definedName name="_xlnm.Print_Area" localSheetId="4">'SO05 - SO 05 (D.4) – Areá...'!$C$4:$K$76,'SO05 - SO 05 (D.4) – Areá...'!$C$82:$K$99,'SO05 - SO 05 (D.4) – Areá...'!$C$105:$L$144</definedName>
    <definedName name="_xlnm.Print_Area" localSheetId="5">'SO06 - SO 06 (D.5) – Přel...'!$C$4:$K$76,'SO06 - SO 06 (D.5) – Přel...'!$C$82:$K$99,'SO06 - SO 06 (D.5) – Přel...'!$C$105:$L$166</definedName>
    <definedName name="_xlnm.Print_Area" localSheetId="6">'SO07 - SO 07 (D.6) – Areá...'!$C$4:$K$76,'SO07 - SO 07 (D.6) – Areá...'!$C$82:$K$103,'SO07 - SO 07 (D.6) – Areá...'!$C$109:$L$203</definedName>
    <definedName name="_xlnm.Print_Area" localSheetId="7">'SO09 - SO 09 (D.8) – Návr...'!$C$4:$K$76,'SO09 - SO 09 (D.8) – Návr...'!$C$82:$K$99,'SO09 - SO 09 (D.8) – Návr...'!$C$105:$L$151</definedName>
    <definedName name="_xlnm.Print_Area" localSheetId="8">'SO10 - SO 10 (D.9) – Demo...'!$C$4:$K$76,'SO10 - SO 10 (D.9) – Demo...'!$C$82:$K$102,'SO10 - SO 10 (D.9) – Demo...'!$C$108:$L$154</definedName>
    <definedName name="_xlnm.Print_Area" localSheetId="9">'VRN - VRN – vedlejší rozp...'!$C$4:$K$76,'VRN - VRN – vedlejší rozp...'!$C$82:$K$98,'VRN - VRN – vedlejší rozp...'!$C$104:$L$139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23" i="7" l="1"/>
  <c r="K102" i="7"/>
  <c r="I102" i="7"/>
  <c r="J102" i="7"/>
  <c r="BI201" i="7"/>
  <c r="BH201" i="7"/>
  <c r="BG201" i="7"/>
  <c r="BF201" i="7"/>
  <c r="X201" i="7"/>
  <c r="V201" i="7"/>
  <c r="T201" i="7"/>
  <c r="R201" i="7"/>
  <c r="Q201" i="7"/>
  <c r="P201" i="7"/>
  <c r="BK201" i="7" s="1"/>
  <c r="BK200" i="7" s="1"/>
  <c r="K201" i="7"/>
  <c r="BE201" i="7" s="1"/>
  <c r="K199" i="7"/>
  <c r="BI482" i="3"/>
  <c r="BH482" i="3"/>
  <c r="BG482" i="3"/>
  <c r="BF482" i="3"/>
  <c r="BE482" i="3"/>
  <c r="X482" i="3"/>
  <c r="V482" i="3"/>
  <c r="T482" i="3"/>
  <c r="R482" i="3"/>
  <c r="Q482" i="3"/>
  <c r="P482" i="3"/>
  <c r="BK482" i="3" s="1"/>
  <c r="BI485" i="3"/>
  <c r="BH485" i="3"/>
  <c r="BG485" i="3"/>
  <c r="BF485" i="3"/>
  <c r="BE485" i="3"/>
  <c r="X485" i="3"/>
  <c r="V485" i="3"/>
  <c r="T485" i="3"/>
  <c r="R485" i="3"/>
  <c r="Q485" i="3"/>
  <c r="P485" i="3"/>
  <c r="BK485" i="3" s="1"/>
  <c r="BI436" i="3"/>
  <c r="BH436" i="3"/>
  <c r="BG436" i="3"/>
  <c r="BF436" i="3"/>
  <c r="BE436" i="3"/>
  <c r="X436" i="3"/>
  <c r="V436" i="3"/>
  <c r="T436" i="3"/>
  <c r="R436" i="3"/>
  <c r="Q436" i="3"/>
  <c r="P436" i="3"/>
  <c r="BK436" i="3" s="1"/>
  <c r="BI435" i="3"/>
  <c r="BH435" i="3"/>
  <c r="BG435" i="3"/>
  <c r="BF435" i="3"/>
  <c r="BE435" i="3"/>
  <c r="X435" i="3"/>
  <c r="V435" i="3"/>
  <c r="T435" i="3"/>
  <c r="R435" i="3"/>
  <c r="Q435" i="3"/>
  <c r="P435" i="3"/>
  <c r="BK435" i="3" s="1"/>
  <c r="BI420" i="3" l="1"/>
  <c r="BH420" i="3"/>
  <c r="BG420" i="3"/>
  <c r="BF420" i="3"/>
  <c r="BE420" i="3"/>
  <c r="X420" i="3"/>
  <c r="V420" i="3"/>
  <c r="T420" i="3"/>
  <c r="R420" i="3"/>
  <c r="Q420" i="3"/>
  <c r="P420" i="3"/>
  <c r="BK420" i="3" s="1"/>
  <c r="BI575" i="3"/>
  <c r="BH575" i="3"/>
  <c r="BG575" i="3"/>
  <c r="BF575" i="3"/>
  <c r="X575" i="3"/>
  <c r="V575" i="3"/>
  <c r="T575" i="3"/>
  <c r="R575" i="3"/>
  <c r="Q575" i="3"/>
  <c r="P575" i="3"/>
  <c r="BK575" i="3" s="1"/>
  <c r="BI574" i="3"/>
  <c r="BH574" i="3"/>
  <c r="BG574" i="3"/>
  <c r="BF574" i="3"/>
  <c r="X574" i="3"/>
  <c r="V574" i="3"/>
  <c r="T574" i="3"/>
  <c r="R574" i="3"/>
  <c r="Q574" i="3"/>
  <c r="P574" i="3"/>
  <c r="BK574" i="3" s="1"/>
  <c r="BI572" i="3"/>
  <c r="BH572" i="3"/>
  <c r="BG572" i="3"/>
  <c r="BF572" i="3"/>
  <c r="X572" i="3"/>
  <c r="V572" i="3"/>
  <c r="T572" i="3"/>
  <c r="R572" i="3"/>
  <c r="Q572" i="3"/>
  <c r="P572" i="3"/>
  <c r="BK572" i="3" s="1"/>
  <c r="BI571" i="3"/>
  <c r="BH571" i="3"/>
  <c r="BG571" i="3"/>
  <c r="BF571" i="3"/>
  <c r="X571" i="3"/>
  <c r="V571" i="3"/>
  <c r="T571" i="3"/>
  <c r="R571" i="3"/>
  <c r="Q571" i="3"/>
  <c r="P571" i="3"/>
  <c r="K571" i="3" s="1"/>
  <c r="BE571" i="3" s="1"/>
  <c r="BI542" i="3"/>
  <c r="BH542" i="3"/>
  <c r="BG542" i="3"/>
  <c r="BF542" i="3"/>
  <c r="X542" i="3"/>
  <c r="V542" i="3"/>
  <c r="T542" i="3"/>
  <c r="R542" i="3"/>
  <c r="Q542" i="3"/>
  <c r="P542" i="3"/>
  <c r="BK542" i="3" s="1"/>
  <c r="BI570" i="3"/>
  <c r="BH570" i="3"/>
  <c r="BG570" i="3"/>
  <c r="BF570" i="3"/>
  <c r="X570" i="3"/>
  <c r="V570" i="3"/>
  <c r="T570" i="3"/>
  <c r="R570" i="3"/>
  <c r="Q570" i="3"/>
  <c r="P570" i="3"/>
  <c r="BK570" i="3" s="1"/>
  <c r="BI569" i="3"/>
  <c r="BH569" i="3"/>
  <c r="BG569" i="3"/>
  <c r="BF569" i="3"/>
  <c r="X569" i="3"/>
  <c r="V569" i="3"/>
  <c r="T569" i="3"/>
  <c r="R569" i="3"/>
  <c r="Q569" i="3"/>
  <c r="P569" i="3"/>
  <c r="K569" i="3" s="1"/>
  <c r="BE569" i="3" s="1"/>
  <c r="BI567" i="3"/>
  <c r="BH567" i="3"/>
  <c r="BG567" i="3"/>
  <c r="BF567" i="3"/>
  <c r="X567" i="3"/>
  <c r="V567" i="3"/>
  <c r="T567" i="3"/>
  <c r="R567" i="3"/>
  <c r="Q567" i="3"/>
  <c r="P567" i="3"/>
  <c r="BK567" i="3" s="1"/>
  <c r="BI573" i="3"/>
  <c r="BH573" i="3"/>
  <c r="BG573" i="3"/>
  <c r="BF573" i="3"/>
  <c r="X573" i="3"/>
  <c r="V573" i="3"/>
  <c r="T573" i="3"/>
  <c r="R573" i="3"/>
  <c r="Q573" i="3"/>
  <c r="P573" i="3"/>
  <c r="BK573" i="3" s="1"/>
  <c r="BI566" i="3"/>
  <c r="BH566" i="3"/>
  <c r="BG566" i="3"/>
  <c r="BF566" i="3"/>
  <c r="X566" i="3"/>
  <c r="V566" i="3"/>
  <c r="T566" i="3"/>
  <c r="R566" i="3"/>
  <c r="Q566" i="3"/>
  <c r="P566" i="3"/>
  <c r="BK566" i="3" s="1"/>
  <c r="BI565" i="3"/>
  <c r="BH565" i="3"/>
  <c r="BG565" i="3"/>
  <c r="BF565" i="3"/>
  <c r="X565" i="3"/>
  <c r="V565" i="3"/>
  <c r="T565" i="3"/>
  <c r="R565" i="3"/>
  <c r="Q565" i="3"/>
  <c r="P565" i="3"/>
  <c r="BK565" i="3" s="1"/>
  <c r="BI560" i="3"/>
  <c r="BH560" i="3"/>
  <c r="BG560" i="3"/>
  <c r="BF560" i="3"/>
  <c r="X560" i="3"/>
  <c r="V560" i="3"/>
  <c r="T560" i="3"/>
  <c r="R560" i="3"/>
  <c r="Q560" i="3"/>
  <c r="P560" i="3"/>
  <c r="BK560" i="3" s="1"/>
  <c r="BI557" i="3"/>
  <c r="BH557" i="3"/>
  <c r="BG557" i="3"/>
  <c r="BF557" i="3"/>
  <c r="X557" i="3"/>
  <c r="V557" i="3"/>
  <c r="T557" i="3"/>
  <c r="R557" i="3"/>
  <c r="Q557" i="3"/>
  <c r="P557" i="3"/>
  <c r="BK557" i="3" s="1"/>
  <c r="BI552" i="3"/>
  <c r="BH552" i="3"/>
  <c r="BG552" i="3"/>
  <c r="BF552" i="3"/>
  <c r="X552" i="3"/>
  <c r="V552" i="3"/>
  <c r="T552" i="3"/>
  <c r="R552" i="3"/>
  <c r="Q552" i="3"/>
  <c r="P552" i="3"/>
  <c r="BK552" i="3" s="1"/>
  <c r="BI559" i="3"/>
  <c r="BH559" i="3"/>
  <c r="BG559" i="3"/>
  <c r="BF559" i="3"/>
  <c r="X559" i="3"/>
  <c r="V559" i="3"/>
  <c r="T559" i="3"/>
  <c r="R559" i="3"/>
  <c r="Q559" i="3"/>
  <c r="P559" i="3"/>
  <c r="BK559" i="3" s="1"/>
  <c r="BI550" i="3"/>
  <c r="BH550" i="3"/>
  <c r="BG550" i="3"/>
  <c r="BF550" i="3"/>
  <c r="X550" i="3"/>
  <c r="V550" i="3"/>
  <c r="T550" i="3"/>
  <c r="R550" i="3"/>
  <c r="Q550" i="3"/>
  <c r="P550" i="3"/>
  <c r="BK550" i="3" s="1"/>
  <c r="BI549" i="3"/>
  <c r="BH549" i="3"/>
  <c r="BG549" i="3"/>
  <c r="BF549" i="3"/>
  <c r="X549" i="3"/>
  <c r="V549" i="3"/>
  <c r="T549" i="3"/>
  <c r="R549" i="3"/>
  <c r="Q549" i="3"/>
  <c r="P549" i="3"/>
  <c r="BK549" i="3" s="1"/>
  <c r="BI548" i="3"/>
  <c r="BH548" i="3"/>
  <c r="BG548" i="3"/>
  <c r="BF548" i="3"/>
  <c r="X548" i="3"/>
  <c r="V548" i="3"/>
  <c r="T548" i="3"/>
  <c r="R548" i="3"/>
  <c r="Q548" i="3"/>
  <c r="P548" i="3"/>
  <c r="BK548" i="3" s="1"/>
  <c r="BI543" i="3"/>
  <c r="BH543" i="3"/>
  <c r="BG543" i="3"/>
  <c r="BF543" i="3"/>
  <c r="X543" i="3"/>
  <c r="V543" i="3"/>
  <c r="T543" i="3"/>
  <c r="R543" i="3"/>
  <c r="Q543" i="3"/>
  <c r="P543" i="3"/>
  <c r="BK543" i="3" s="1"/>
  <c r="BI270" i="3"/>
  <c r="BH270" i="3"/>
  <c r="BG270" i="3"/>
  <c r="BF270" i="3"/>
  <c r="X270" i="3"/>
  <c r="V270" i="3"/>
  <c r="T270" i="3"/>
  <c r="R270" i="3"/>
  <c r="Q270" i="3"/>
  <c r="P270" i="3"/>
  <c r="BK270" i="3" s="1"/>
  <c r="BI481" i="3"/>
  <c r="BH481" i="3"/>
  <c r="BG481" i="3"/>
  <c r="BF481" i="3"/>
  <c r="BE481" i="3"/>
  <c r="X481" i="3"/>
  <c r="V481" i="3"/>
  <c r="T481" i="3"/>
  <c r="R481" i="3"/>
  <c r="Q481" i="3"/>
  <c r="P481" i="3"/>
  <c r="BK481" i="3" s="1"/>
  <c r="K574" i="3" l="1"/>
  <c r="BE574" i="3" s="1"/>
  <c r="K575" i="3"/>
  <c r="BE575" i="3" s="1"/>
  <c r="BK571" i="3"/>
  <c r="K572" i="3"/>
  <c r="BE572" i="3" s="1"/>
  <c r="K542" i="3"/>
  <c r="BE542" i="3" s="1"/>
  <c r="BK569" i="3"/>
  <c r="K570" i="3"/>
  <c r="BE570" i="3" s="1"/>
  <c r="K567" i="3"/>
  <c r="BE567" i="3" s="1"/>
  <c r="K566" i="3"/>
  <c r="BE566" i="3" s="1"/>
  <c r="K573" i="3"/>
  <c r="BE573" i="3" s="1"/>
  <c r="K565" i="3"/>
  <c r="BE565" i="3" s="1"/>
  <c r="K560" i="3"/>
  <c r="BE560" i="3" s="1"/>
  <c r="K557" i="3"/>
  <c r="BE557" i="3" s="1"/>
  <c r="K552" i="3"/>
  <c r="BE552" i="3" s="1"/>
  <c r="K559" i="3"/>
  <c r="BE559" i="3" s="1"/>
  <c r="K550" i="3"/>
  <c r="BE550" i="3" s="1"/>
  <c r="K549" i="3"/>
  <c r="BE549" i="3" s="1"/>
  <c r="K548" i="3"/>
  <c r="BE548" i="3" s="1"/>
  <c r="K543" i="3"/>
  <c r="BE543" i="3" s="1"/>
  <c r="K270" i="3"/>
  <c r="BE270" i="3" s="1"/>
  <c r="BI740" i="3"/>
  <c r="BH740" i="3"/>
  <c r="BG740" i="3"/>
  <c r="BF740" i="3"/>
  <c r="X740" i="3"/>
  <c r="V740" i="3"/>
  <c r="T740" i="3"/>
  <c r="R740" i="3"/>
  <c r="Q740" i="3"/>
  <c r="P740" i="3"/>
  <c r="BK740" i="3" s="1"/>
  <c r="BI739" i="3"/>
  <c r="BH739" i="3"/>
  <c r="BG739" i="3"/>
  <c r="BF739" i="3"/>
  <c r="X739" i="3"/>
  <c r="V739" i="3"/>
  <c r="T739" i="3"/>
  <c r="R739" i="3"/>
  <c r="Q739" i="3"/>
  <c r="P739" i="3"/>
  <c r="K739" i="3" s="1"/>
  <c r="BE739" i="3" s="1"/>
  <c r="BI738" i="3"/>
  <c r="BH738" i="3"/>
  <c r="BG738" i="3"/>
  <c r="BF738" i="3"/>
  <c r="X738" i="3"/>
  <c r="V738" i="3"/>
  <c r="T738" i="3"/>
  <c r="R738" i="3"/>
  <c r="Q738" i="3"/>
  <c r="P738" i="3"/>
  <c r="BK738" i="3" s="1"/>
  <c r="BI737" i="3"/>
  <c r="BH737" i="3"/>
  <c r="BG737" i="3"/>
  <c r="BF737" i="3"/>
  <c r="X737" i="3"/>
  <c r="V737" i="3"/>
  <c r="T737" i="3"/>
  <c r="R737" i="3"/>
  <c r="Q737" i="3"/>
  <c r="P737" i="3"/>
  <c r="BK737" i="3" s="1"/>
  <c r="BI736" i="3"/>
  <c r="BH736" i="3"/>
  <c r="BG736" i="3"/>
  <c r="BF736" i="3"/>
  <c r="X736" i="3"/>
  <c r="V736" i="3"/>
  <c r="T736" i="3"/>
  <c r="R736" i="3"/>
  <c r="Q736" i="3"/>
  <c r="P736" i="3"/>
  <c r="BK736" i="3" s="1"/>
  <c r="BI735" i="3"/>
  <c r="BH735" i="3"/>
  <c r="BG735" i="3"/>
  <c r="BF735" i="3"/>
  <c r="X735" i="3"/>
  <c r="V735" i="3"/>
  <c r="T735" i="3"/>
  <c r="R735" i="3"/>
  <c r="Q735" i="3"/>
  <c r="P735" i="3"/>
  <c r="BK735" i="3" s="1"/>
  <c r="BI734" i="3"/>
  <c r="BH734" i="3"/>
  <c r="BG734" i="3"/>
  <c r="BF734" i="3"/>
  <c r="X734" i="3"/>
  <c r="V734" i="3"/>
  <c r="T734" i="3"/>
  <c r="R734" i="3"/>
  <c r="Q734" i="3"/>
  <c r="P734" i="3"/>
  <c r="BK734" i="3" s="1"/>
  <c r="BI733" i="3"/>
  <c r="BH733" i="3"/>
  <c r="BG733" i="3"/>
  <c r="BF733" i="3"/>
  <c r="X733" i="3"/>
  <c r="V733" i="3"/>
  <c r="T733" i="3"/>
  <c r="R733" i="3"/>
  <c r="Q733" i="3"/>
  <c r="P733" i="3"/>
  <c r="BK733" i="3" s="1"/>
  <c r="BI732" i="3"/>
  <c r="BH732" i="3"/>
  <c r="BG732" i="3"/>
  <c r="BF732" i="3"/>
  <c r="X732" i="3"/>
  <c r="V732" i="3"/>
  <c r="T732" i="3"/>
  <c r="R732" i="3"/>
  <c r="Q732" i="3"/>
  <c r="P732" i="3"/>
  <c r="BK732" i="3" s="1"/>
  <c r="BI731" i="3"/>
  <c r="BH731" i="3"/>
  <c r="BG731" i="3"/>
  <c r="BF731" i="3"/>
  <c r="X731" i="3"/>
  <c r="V731" i="3"/>
  <c r="T731" i="3"/>
  <c r="R731" i="3"/>
  <c r="Q731" i="3"/>
  <c r="P731" i="3"/>
  <c r="BK731" i="3" s="1"/>
  <c r="BI730" i="3"/>
  <c r="BH730" i="3"/>
  <c r="BG730" i="3"/>
  <c r="BF730" i="3"/>
  <c r="X730" i="3"/>
  <c r="V730" i="3"/>
  <c r="T730" i="3"/>
  <c r="R730" i="3"/>
  <c r="Q730" i="3"/>
  <c r="P730" i="3"/>
  <c r="BK730" i="3" s="1"/>
  <c r="BI729" i="3"/>
  <c r="BH729" i="3"/>
  <c r="BG729" i="3"/>
  <c r="BF729" i="3"/>
  <c r="X729" i="3"/>
  <c r="V729" i="3"/>
  <c r="T729" i="3"/>
  <c r="R729" i="3"/>
  <c r="Q729" i="3"/>
  <c r="P729" i="3"/>
  <c r="BK729" i="3" s="1"/>
  <c r="BI728" i="3"/>
  <c r="BH728" i="3"/>
  <c r="BG728" i="3"/>
  <c r="BF728" i="3"/>
  <c r="X728" i="3"/>
  <c r="V728" i="3"/>
  <c r="T728" i="3"/>
  <c r="R728" i="3"/>
  <c r="Q728" i="3"/>
  <c r="P728" i="3"/>
  <c r="BK728" i="3" s="1"/>
  <c r="BI727" i="3"/>
  <c r="BH727" i="3"/>
  <c r="BG727" i="3"/>
  <c r="BF727" i="3"/>
  <c r="X727" i="3"/>
  <c r="V727" i="3"/>
  <c r="T727" i="3"/>
  <c r="R727" i="3"/>
  <c r="Q727" i="3"/>
  <c r="P727" i="3"/>
  <c r="BK727" i="3" s="1"/>
  <c r="BI726" i="3"/>
  <c r="BH726" i="3"/>
  <c r="BG726" i="3"/>
  <c r="BF726" i="3"/>
  <c r="X726" i="3"/>
  <c r="V726" i="3"/>
  <c r="T726" i="3"/>
  <c r="R726" i="3"/>
  <c r="Q726" i="3"/>
  <c r="P726" i="3"/>
  <c r="BK726" i="3" s="1"/>
  <c r="BI725" i="3"/>
  <c r="BH725" i="3"/>
  <c r="BG725" i="3"/>
  <c r="BF725" i="3"/>
  <c r="X725" i="3"/>
  <c r="V725" i="3"/>
  <c r="T725" i="3"/>
  <c r="R725" i="3"/>
  <c r="Q725" i="3"/>
  <c r="P725" i="3"/>
  <c r="BK725" i="3" s="1"/>
  <c r="BI724" i="3"/>
  <c r="BH724" i="3"/>
  <c r="BG724" i="3"/>
  <c r="BF724" i="3"/>
  <c r="X724" i="3"/>
  <c r="V724" i="3"/>
  <c r="T724" i="3"/>
  <c r="R724" i="3"/>
  <c r="Q724" i="3"/>
  <c r="P724" i="3"/>
  <c r="BK724" i="3" s="1"/>
  <c r="BI723" i="3"/>
  <c r="BH723" i="3"/>
  <c r="BG723" i="3"/>
  <c r="BF723" i="3"/>
  <c r="X723" i="3"/>
  <c r="V723" i="3"/>
  <c r="T723" i="3"/>
  <c r="R723" i="3"/>
  <c r="Q723" i="3"/>
  <c r="P723" i="3"/>
  <c r="BK723" i="3" s="1"/>
  <c r="BI722" i="3"/>
  <c r="BH722" i="3"/>
  <c r="BG722" i="3"/>
  <c r="BF722" i="3"/>
  <c r="X722" i="3"/>
  <c r="V722" i="3"/>
  <c r="T722" i="3"/>
  <c r="R722" i="3"/>
  <c r="Q722" i="3"/>
  <c r="P722" i="3"/>
  <c r="K722" i="3" s="1"/>
  <c r="BE722" i="3" s="1"/>
  <c r="BI721" i="3"/>
  <c r="BH721" i="3"/>
  <c r="BG721" i="3"/>
  <c r="BF721" i="3"/>
  <c r="X721" i="3"/>
  <c r="V721" i="3"/>
  <c r="T721" i="3"/>
  <c r="R721" i="3"/>
  <c r="Q721" i="3"/>
  <c r="P721" i="3"/>
  <c r="K721" i="3" s="1"/>
  <c r="BE721" i="3" s="1"/>
  <c r="BI720" i="3"/>
  <c r="BH720" i="3"/>
  <c r="BG720" i="3"/>
  <c r="BF720" i="3"/>
  <c r="X720" i="3"/>
  <c r="V720" i="3"/>
  <c r="T720" i="3"/>
  <c r="R720" i="3"/>
  <c r="Q720" i="3"/>
  <c r="P720" i="3"/>
  <c r="BK720" i="3" s="1"/>
  <c r="BI719" i="3"/>
  <c r="BH719" i="3"/>
  <c r="BG719" i="3"/>
  <c r="BF719" i="3"/>
  <c r="X719" i="3"/>
  <c r="V719" i="3"/>
  <c r="T719" i="3"/>
  <c r="R719" i="3"/>
  <c r="Q719" i="3"/>
  <c r="P719" i="3"/>
  <c r="BK719" i="3" s="1"/>
  <c r="BI718" i="3"/>
  <c r="BH718" i="3"/>
  <c r="BG718" i="3"/>
  <c r="BF718" i="3"/>
  <c r="X718" i="3"/>
  <c r="V718" i="3"/>
  <c r="T718" i="3"/>
  <c r="R718" i="3"/>
  <c r="Q718" i="3"/>
  <c r="P718" i="3"/>
  <c r="K718" i="3" s="1"/>
  <c r="BE718" i="3" s="1"/>
  <c r="BI717" i="3"/>
  <c r="BH717" i="3"/>
  <c r="BG717" i="3"/>
  <c r="BF717" i="3"/>
  <c r="X717" i="3"/>
  <c r="V717" i="3"/>
  <c r="T717" i="3"/>
  <c r="R717" i="3"/>
  <c r="Q717" i="3"/>
  <c r="P717" i="3"/>
  <c r="BK717" i="3" s="1"/>
  <c r="BI716" i="3"/>
  <c r="BH716" i="3"/>
  <c r="BG716" i="3"/>
  <c r="BF716" i="3"/>
  <c r="X716" i="3"/>
  <c r="V716" i="3"/>
  <c r="T716" i="3"/>
  <c r="R716" i="3"/>
  <c r="Q716" i="3"/>
  <c r="P716" i="3"/>
  <c r="BK716" i="3" s="1"/>
  <c r="BI715" i="3"/>
  <c r="BH715" i="3"/>
  <c r="BG715" i="3"/>
  <c r="BF715" i="3"/>
  <c r="X715" i="3"/>
  <c r="V715" i="3"/>
  <c r="T715" i="3"/>
  <c r="R715" i="3"/>
  <c r="Q715" i="3"/>
  <c r="P715" i="3"/>
  <c r="BK715" i="3" s="1"/>
  <c r="BI714" i="3"/>
  <c r="BH714" i="3"/>
  <c r="BG714" i="3"/>
  <c r="BF714" i="3"/>
  <c r="X714" i="3"/>
  <c r="V714" i="3"/>
  <c r="T714" i="3"/>
  <c r="R714" i="3"/>
  <c r="Q714" i="3"/>
  <c r="P714" i="3"/>
  <c r="BK714" i="3" s="1"/>
  <c r="BI713" i="3"/>
  <c r="BH713" i="3"/>
  <c r="BG713" i="3"/>
  <c r="BF713" i="3"/>
  <c r="X713" i="3"/>
  <c r="V713" i="3"/>
  <c r="T713" i="3"/>
  <c r="R713" i="3"/>
  <c r="Q713" i="3"/>
  <c r="P713" i="3"/>
  <c r="BK713" i="3" s="1"/>
  <c r="BI712" i="3"/>
  <c r="BH712" i="3"/>
  <c r="BG712" i="3"/>
  <c r="BF712" i="3"/>
  <c r="X712" i="3"/>
  <c r="V712" i="3"/>
  <c r="T712" i="3"/>
  <c r="R712" i="3"/>
  <c r="Q712" i="3"/>
  <c r="P712" i="3"/>
  <c r="BK712" i="3" s="1"/>
  <c r="K737" i="3" l="1"/>
  <c r="BE737" i="3" s="1"/>
  <c r="BK739" i="3"/>
  <c r="K735" i="3"/>
  <c r="BE735" i="3" s="1"/>
  <c r="K734" i="3"/>
  <c r="BE734" i="3" s="1"/>
  <c r="K740" i="3"/>
  <c r="BE740" i="3" s="1"/>
  <c r="K736" i="3"/>
  <c r="BE736" i="3" s="1"/>
  <c r="K738" i="3"/>
  <c r="BE738" i="3" s="1"/>
  <c r="K726" i="3"/>
  <c r="BE726" i="3" s="1"/>
  <c r="K732" i="3"/>
  <c r="BE732" i="3" s="1"/>
  <c r="BK721" i="3"/>
  <c r="BK722" i="3"/>
  <c r="K723" i="3"/>
  <c r="BE723" i="3" s="1"/>
  <c r="K725" i="3"/>
  <c r="BE725" i="3" s="1"/>
  <c r="K730" i="3"/>
  <c r="BE730" i="3" s="1"/>
  <c r="BK718" i="3"/>
  <c r="K716" i="3"/>
  <c r="BE716" i="3" s="1"/>
  <c r="K713" i="3"/>
  <c r="BE713" i="3" s="1"/>
  <c r="K714" i="3"/>
  <c r="BE714" i="3" s="1"/>
  <c r="K715" i="3"/>
  <c r="BE715" i="3" s="1"/>
  <c r="K712" i="3"/>
  <c r="BE712" i="3" s="1"/>
  <c r="K733" i="3"/>
  <c r="BE733" i="3" s="1"/>
  <c r="K728" i="3"/>
  <c r="BE728" i="3" s="1"/>
  <c r="K729" i="3"/>
  <c r="BE729" i="3" s="1"/>
  <c r="K731" i="3"/>
  <c r="BE731" i="3" s="1"/>
  <c r="K724" i="3"/>
  <c r="BE724" i="3" s="1"/>
  <c r="K727" i="3"/>
  <c r="BE727" i="3" s="1"/>
  <c r="K720" i="3"/>
  <c r="BE720" i="3" s="1"/>
  <c r="K717" i="3"/>
  <c r="BE717" i="3" s="1"/>
  <c r="K719" i="3"/>
  <c r="BE719" i="3" s="1"/>
  <c r="BI711" i="3" l="1"/>
  <c r="BH711" i="3"/>
  <c r="BG711" i="3"/>
  <c r="BF711" i="3"/>
  <c r="X711" i="3"/>
  <c r="V711" i="3"/>
  <c r="T711" i="3"/>
  <c r="R711" i="3"/>
  <c r="Q711" i="3"/>
  <c r="P711" i="3"/>
  <c r="BK711" i="3" s="1"/>
  <c r="BI709" i="3"/>
  <c r="BH709" i="3"/>
  <c r="BG709" i="3"/>
  <c r="BF709" i="3"/>
  <c r="X709" i="3"/>
  <c r="V709" i="3"/>
  <c r="T709" i="3"/>
  <c r="R709" i="3"/>
  <c r="Q709" i="3"/>
  <c r="P709" i="3"/>
  <c r="BK709" i="3" s="1"/>
  <c r="BI707" i="3"/>
  <c r="BH707" i="3"/>
  <c r="BG707" i="3"/>
  <c r="BF707" i="3"/>
  <c r="X707" i="3"/>
  <c r="V707" i="3"/>
  <c r="T707" i="3"/>
  <c r="R707" i="3"/>
  <c r="Q707" i="3"/>
  <c r="P707" i="3"/>
  <c r="BK707" i="3" s="1"/>
  <c r="BI706" i="3"/>
  <c r="BH706" i="3"/>
  <c r="BG706" i="3"/>
  <c r="BF706" i="3"/>
  <c r="X706" i="3"/>
  <c r="V706" i="3"/>
  <c r="T706" i="3"/>
  <c r="R706" i="3"/>
  <c r="Q706" i="3"/>
  <c r="P706" i="3"/>
  <c r="BK706" i="3" s="1"/>
  <c r="BI705" i="3"/>
  <c r="BH705" i="3"/>
  <c r="BG705" i="3"/>
  <c r="BF705" i="3"/>
  <c r="X705" i="3"/>
  <c r="V705" i="3"/>
  <c r="T705" i="3"/>
  <c r="R705" i="3"/>
  <c r="Q705" i="3"/>
  <c r="P705" i="3"/>
  <c r="BK705" i="3" s="1"/>
  <c r="BI704" i="3"/>
  <c r="BH704" i="3"/>
  <c r="BG704" i="3"/>
  <c r="BF704" i="3"/>
  <c r="X704" i="3"/>
  <c r="V704" i="3"/>
  <c r="T704" i="3"/>
  <c r="R704" i="3"/>
  <c r="Q704" i="3"/>
  <c r="P704" i="3"/>
  <c r="BK704" i="3" s="1"/>
  <c r="BI703" i="3"/>
  <c r="BH703" i="3"/>
  <c r="BG703" i="3"/>
  <c r="BF703" i="3"/>
  <c r="X703" i="3"/>
  <c r="V703" i="3"/>
  <c r="T703" i="3"/>
  <c r="R703" i="3"/>
  <c r="Q703" i="3"/>
  <c r="P703" i="3"/>
  <c r="BK703" i="3" s="1"/>
  <c r="BI702" i="3"/>
  <c r="BH702" i="3"/>
  <c r="BG702" i="3"/>
  <c r="BF702" i="3"/>
  <c r="X702" i="3"/>
  <c r="V702" i="3"/>
  <c r="T702" i="3"/>
  <c r="R702" i="3"/>
  <c r="Q702" i="3"/>
  <c r="P702" i="3"/>
  <c r="BK702" i="3" s="1"/>
  <c r="BI701" i="3"/>
  <c r="BH701" i="3"/>
  <c r="BG701" i="3"/>
  <c r="BF701" i="3"/>
  <c r="X701" i="3"/>
  <c r="V701" i="3"/>
  <c r="T701" i="3"/>
  <c r="R701" i="3"/>
  <c r="Q701" i="3"/>
  <c r="P701" i="3"/>
  <c r="BK701" i="3" s="1"/>
  <c r="BI700" i="3"/>
  <c r="BH700" i="3"/>
  <c r="BG700" i="3"/>
  <c r="BF700" i="3"/>
  <c r="X700" i="3"/>
  <c r="V700" i="3"/>
  <c r="T700" i="3"/>
  <c r="R700" i="3"/>
  <c r="Q700" i="3"/>
  <c r="P700" i="3"/>
  <c r="BK700" i="3" s="1"/>
  <c r="BI699" i="3"/>
  <c r="BH699" i="3"/>
  <c r="BG699" i="3"/>
  <c r="BF699" i="3"/>
  <c r="X699" i="3"/>
  <c r="V699" i="3"/>
  <c r="T699" i="3"/>
  <c r="R699" i="3"/>
  <c r="Q699" i="3"/>
  <c r="P699" i="3"/>
  <c r="BK699" i="3" s="1"/>
  <c r="BI698" i="3"/>
  <c r="BH698" i="3"/>
  <c r="BG698" i="3"/>
  <c r="BF698" i="3"/>
  <c r="X698" i="3"/>
  <c r="V698" i="3"/>
  <c r="T698" i="3"/>
  <c r="R698" i="3"/>
  <c r="Q698" i="3"/>
  <c r="P698" i="3"/>
  <c r="BK698" i="3" s="1"/>
  <c r="BI697" i="3"/>
  <c r="BH697" i="3"/>
  <c r="BG697" i="3"/>
  <c r="BF697" i="3"/>
  <c r="X697" i="3"/>
  <c r="V697" i="3"/>
  <c r="T697" i="3"/>
  <c r="R697" i="3"/>
  <c r="Q697" i="3"/>
  <c r="P697" i="3"/>
  <c r="BK697" i="3" s="1"/>
  <c r="BI696" i="3"/>
  <c r="BH696" i="3"/>
  <c r="BG696" i="3"/>
  <c r="BF696" i="3"/>
  <c r="X696" i="3"/>
  <c r="V696" i="3"/>
  <c r="T696" i="3"/>
  <c r="R696" i="3"/>
  <c r="Q696" i="3"/>
  <c r="P696" i="3"/>
  <c r="BK696" i="3" s="1"/>
  <c r="BI695" i="3"/>
  <c r="BH695" i="3"/>
  <c r="BG695" i="3"/>
  <c r="BF695" i="3"/>
  <c r="X695" i="3"/>
  <c r="V695" i="3"/>
  <c r="T695" i="3"/>
  <c r="R695" i="3"/>
  <c r="Q695" i="3"/>
  <c r="P695" i="3"/>
  <c r="BK695" i="3" s="1"/>
  <c r="BI694" i="3"/>
  <c r="BH694" i="3"/>
  <c r="BG694" i="3"/>
  <c r="BF694" i="3"/>
  <c r="X694" i="3"/>
  <c r="V694" i="3"/>
  <c r="T694" i="3"/>
  <c r="R694" i="3"/>
  <c r="Q694" i="3"/>
  <c r="P694" i="3"/>
  <c r="BK694" i="3" s="1"/>
  <c r="BI693" i="3"/>
  <c r="BH693" i="3"/>
  <c r="BG693" i="3"/>
  <c r="BF693" i="3"/>
  <c r="X693" i="3"/>
  <c r="V693" i="3"/>
  <c r="T693" i="3"/>
  <c r="R693" i="3"/>
  <c r="Q693" i="3"/>
  <c r="P693" i="3"/>
  <c r="BK693" i="3" s="1"/>
  <c r="BI692" i="3"/>
  <c r="BH692" i="3"/>
  <c r="BG692" i="3"/>
  <c r="BF692" i="3"/>
  <c r="X692" i="3"/>
  <c r="V692" i="3"/>
  <c r="T692" i="3"/>
  <c r="R692" i="3"/>
  <c r="Q692" i="3"/>
  <c r="P692" i="3"/>
  <c r="BK692" i="3" s="1"/>
  <c r="BI691" i="3"/>
  <c r="BH691" i="3"/>
  <c r="BG691" i="3"/>
  <c r="BF691" i="3"/>
  <c r="X691" i="3"/>
  <c r="V691" i="3"/>
  <c r="T691" i="3"/>
  <c r="R691" i="3"/>
  <c r="Q691" i="3"/>
  <c r="P691" i="3"/>
  <c r="BK691" i="3" s="1"/>
  <c r="BI690" i="3"/>
  <c r="BH690" i="3"/>
  <c r="BG690" i="3"/>
  <c r="BF690" i="3"/>
  <c r="X690" i="3"/>
  <c r="V690" i="3"/>
  <c r="T690" i="3"/>
  <c r="R690" i="3"/>
  <c r="Q690" i="3"/>
  <c r="P690" i="3"/>
  <c r="BK690" i="3" s="1"/>
  <c r="BI689" i="3"/>
  <c r="BH689" i="3"/>
  <c r="BG689" i="3"/>
  <c r="BF689" i="3"/>
  <c r="X689" i="3"/>
  <c r="V689" i="3"/>
  <c r="T689" i="3"/>
  <c r="R689" i="3"/>
  <c r="Q689" i="3"/>
  <c r="P689" i="3"/>
  <c r="K689" i="3" s="1"/>
  <c r="BE689" i="3" s="1"/>
  <c r="BI688" i="3"/>
  <c r="BH688" i="3"/>
  <c r="BG688" i="3"/>
  <c r="BF688" i="3"/>
  <c r="X688" i="3"/>
  <c r="V688" i="3"/>
  <c r="T688" i="3"/>
  <c r="R688" i="3"/>
  <c r="Q688" i="3"/>
  <c r="P688" i="3"/>
  <c r="BK688" i="3" s="1"/>
  <c r="BI687" i="3"/>
  <c r="BH687" i="3"/>
  <c r="BG687" i="3"/>
  <c r="BF687" i="3"/>
  <c r="X687" i="3"/>
  <c r="V687" i="3"/>
  <c r="T687" i="3"/>
  <c r="R687" i="3"/>
  <c r="Q687" i="3"/>
  <c r="P687" i="3"/>
  <c r="BK687" i="3" s="1"/>
  <c r="BI686" i="3"/>
  <c r="BH686" i="3"/>
  <c r="BG686" i="3"/>
  <c r="BF686" i="3"/>
  <c r="X686" i="3"/>
  <c r="V686" i="3"/>
  <c r="T686" i="3"/>
  <c r="R686" i="3"/>
  <c r="Q686" i="3"/>
  <c r="P686" i="3"/>
  <c r="BK686" i="3" s="1"/>
  <c r="BI685" i="3"/>
  <c r="BH685" i="3"/>
  <c r="BG685" i="3"/>
  <c r="BF685" i="3"/>
  <c r="X685" i="3"/>
  <c r="V685" i="3"/>
  <c r="T685" i="3"/>
  <c r="R685" i="3"/>
  <c r="Q685" i="3"/>
  <c r="P685" i="3"/>
  <c r="BK685" i="3" s="1"/>
  <c r="BI684" i="3"/>
  <c r="BH684" i="3"/>
  <c r="BG684" i="3"/>
  <c r="BF684" i="3"/>
  <c r="X684" i="3"/>
  <c r="V684" i="3"/>
  <c r="T684" i="3"/>
  <c r="R684" i="3"/>
  <c r="Q684" i="3"/>
  <c r="P684" i="3"/>
  <c r="BK684" i="3" s="1"/>
  <c r="BI683" i="3"/>
  <c r="BH683" i="3"/>
  <c r="BG683" i="3"/>
  <c r="BF683" i="3"/>
  <c r="X683" i="3"/>
  <c r="V683" i="3"/>
  <c r="T683" i="3"/>
  <c r="R683" i="3"/>
  <c r="Q683" i="3"/>
  <c r="P683" i="3"/>
  <c r="BK683" i="3" s="1"/>
  <c r="BI682" i="3"/>
  <c r="BH682" i="3"/>
  <c r="BG682" i="3"/>
  <c r="BF682" i="3"/>
  <c r="X682" i="3"/>
  <c r="V682" i="3"/>
  <c r="T682" i="3"/>
  <c r="R682" i="3"/>
  <c r="Q682" i="3"/>
  <c r="P682" i="3"/>
  <c r="BK682" i="3" s="1"/>
  <c r="BI681" i="3"/>
  <c r="BH681" i="3"/>
  <c r="BG681" i="3"/>
  <c r="BF681" i="3"/>
  <c r="X681" i="3"/>
  <c r="V681" i="3"/>
  <c r="T681" i="3"/>
  <c r="R681" i="3"/>
  <c r="Q681" i="3"/>
  <c r="P681" i="3"/>
  <c r="BK681" i="3" s="1"/>
  <c r="BI680" i="3"/>
  <c r="BH680" i="3"/>
  <c r="BG680" i="3"/>
  <c r="BF680" i="3"/>
  <c r="X680" i="3"/>
  <c r="V680" i="3"/>
  <c r="T680" i="3"/>
  <c r="R680" i="3"/>
  <c r="Q680" i="3"/>
  <c r="P680" i="3"/>
  <c r="K680" i="3" s="1"/>
  <c r="BE680" i="3" s="1"/>
  <c r="BI679" i="3"/>
  <c r="BH679" i="3"/>
  <c r="BG679" i="3"/>
  <c r="BF679" i="3"/>
  <c r="X679" i="3"/>
  <c r="V679" i="3"/>
  <c r="T679" i="3"/>
  <c r="R679" i="3"/>
  <c r="Q679" i="3"/>
  <c r="P679" i="3"/>
  <c r="K679" i="3" s="1"/>
  <c r="BE679" i="3" s="1"/>
  <c r="BI678" i="3"/>
  <c r="BH678" i="3"/>
  <c r="BG678" i="3"/>
  <c r="BF678" i="3"/>
  <c r="X678" i="3"/>
  <c r="V678" i="3"/>
  <c r="T678" i="3"/>
  <c r="R678" i="3"/>
  <c r="Q678" i="3"/>
  <c r="P678" i="3"/>
  <c r="BK678" i="3" s="1"/>
  <c r="BI677" i="3"/>
  <c r="BH677" i="3"/>
  <c r="BG677" i="3"/>
  <c r="BF677" i="3"/>
  <c r="X677" i="3"/>
  <c r="V677" i="3"/>
  <c r="T677" i="3"/>
  <c r="R677" i="3"/>
  <c r="Q677" i="3"/>
  <c r="P677" i="3"/>
  <c r="BK677" i="3" s="1"/>
  <c r="BI676" i="3"/>
  <c r="BH676" i="3"/>
  <c r="BG676" i="3"/>
  <c r="BF676" i="3"/>
  <c r="X676" i="3"/>
  <c r="V676" i="3"/>
  <c r="T676" i="3"/>
  <c r="R676" i="3"/>
  <c r="Q676" i="3"/>
  <c r="P676" i="3"/>
  <c r="BK676" i="3" s="1"/>
  <c r="BI675" i="3"/>
  <c r="BH675" i="3"/>
  <c r="BG675" i="3"/>
  <c r="BF675" i="3"/>
  <c r="X675" i="3"/>
  <c r="V675" i="3"/>
  <c r="T675" i="3"/>
  <c r="R675" i="3"/>
  <c r="Q675" i="3"/>
  <c r="P675" i="3"/>
  <c r="BK675" i="3" s="1"/>
  <c r="BI674" i="3"/>
  <c r="BH674" i="3"/>
  <c r="BG674" i="3"/>
  <c r="BF674" i="3"/>
  <c r="X674" i="3"/>
  <c r="V674" i="3"/>
  <c r="T674" i="3"/>
  <c r="R674" i="3"/>
  <c r="Q674" i="3"/>
  <c r="P674" i="3"/>
  <c r="BK674" i="3" s="1"/>
  <c r="BI673" i="3"/>
  <c r="BH673" i="3"/>
  <c r="BG673" i="3"/>
  <c r="BF673" i="3"/>
  <c r="X673" i="3"/>
  <c r="V673" i="3"/>
  <c r="T673" i="3"/>
  <c r="R673" i="3"/>
  <c r="Q673" i="3"/>
  <c r="P673" i="3"/>
  <c r="K673" i="3" s="1"/>
  <c r="BE673" i="3" s="1"/>
  <c r="BI672" i="3"/>
  <c r="BH672" i="3"/>
  <c r="BG672" i="3"/>
  <c r="BF672" i="3"/>
  <c r="X672" i="3"/>
  <c r="V672" i="3"/>
  <c r="T672" i="3"/>
  <c r="R672" i="3"/>
  <c r="Q672" i="3"/>
  <c r="P672" i="3"/>
  <c r="BK672" i="3" s="1"/>
  <c r="BI671" i="3"/>
  <c r="BH671" i="3"/>
  <c r="BG671" i="3"/>
  <c r="BF671" i="3"/>
  <c r="X671" i="3"/>
  <c r="V671" i="3"/>
  <c r="T671" i="3"/>
  <c r="R671" i="3"/>
  <c r="Q671" i="3"/>
  <c r="P671" i="3"/>
  <c r="K671" i="3" s="1"/>
  <c r="BE671" i="3" s="1"/>
  <c r="BI670" i="3"/>
  <c r="BH670" i="3"/>
  <c r="BG670" i="3"/>
  <c r="BF670" i="3"/>
  <c r="X670" i="3"/>
  <c r="V670" i="3"/>
  <c r="T670" i="3"/>
  <c r="R670" i="3"/>
  <c r="Q670" i="3"/>
  <c r="P670" i="3"/>
  <c r="BK670" i="3" s="1"/>
  <c r="K695" i="3" l="1"/>
  <c r="BE695" i="3" s="1"/>
  <c r="K696" i="3"/>
  <c r="BE696" i="3" s="1"/>
  <c r="K703" i="3"/>
  <c r="BE703" i="3" s="1"/>
  <c r="K693" i="3"/>
  <c r="BE693" i="3" s="1"/>
  <c r="K699" i="3"/>
  <c r="BE699" i="3" s="1"/>
  <c r="K706" i="3"/>
  <c r="BE706" i="3" s="1"/>
  <c r="K684" i="3"/>
  <c r="BE684" i="3" s="1"/>
  <c r="K675" i="3"/>
  <c r="BE675" i="3" s="1"/>
  <c r="BK680" i="3"/>
  <c r="BK679" i="3"/>
  <c r="K709" i="3"/>
  <c r="BE709" i="3" s="1"/>
  <c r="K711" i="3"/>
  <c r="BE711" i="3" s="1"/>
  <c r="K701" i="3"/>
  <c r="BE701" i="3" s="1"/>
  <c r="K702" i="3"/>
  <c r="BE702" i="3" s="1"/>
  <c r="K704" i="3"/>
  <c r="BE704" i="3" s="1"/>
  <c r="K705" i="3"/>
  <c r="BE705" i="3" s="1"/>
  <c r="K707" i="3"/>
  <c r="BE707" i="3" s="1"/>
  <c r="K694" i="3"/>
  <c r="BE694" i="3" s="1"/>
  <c r="K697" i="3"/>
  <c r="BE697" i="3" s="1"/>
  <c r="K698" i="3"/>
  <c r="BE698" i="3" s="1"/>
  <c r="K700" i="3"/>
  <c r="BE700" i="3" s="1"/>
  <c r="K687" i="3"/>
  <c r="BE687" i="3" s="1"/>
  <c r="K677" i="3"/>
  <c r="BE677" i="3" s="1"/>
  <c r="K682" i="3"/>
  <c r="BE682" i="3" s="1"/>
  <c r="K691" i="3"/>
  <c r="BE691" i="3" s="1"/>
  <c r="BK689" i="3"/>
  <c r="BK673" i="3"/>
  <c r="K685" i="3"/>
  <c r="BE685" i="3" s="1"/>
  <c r="K690" i="3"/>
  <c r="BE690" i="3" s="1"/>
  <c r="K692" i="3"/>
  <c r="BE692" i="3" s="1"/>
  <c r="K681" i="3"/>
  <c r="BE681" i="3" s="1"/>
  <c r="K683" i="3"/>
  <c r="BE683" i="3" s="1"/>
  <c r="K686" i="3"/>
  <c r="BE686" i="3" s="1"/>
  <c r="K688" i="3"/>
  <c r="BE688" i="3" s="1"/>
  <c r="K674" i="3"/>
  <c r="BE674" i="3" s="1"/>
  <c r="K676" i="3"/>
  <c r="BE676" i="3" s="1"/>
  <c r="K678" i="3"/>
  <c r="BE678" i="3" s="1"/>
  <c r="BK671" i="3"/>
  <c r="K672" i="3"/>
  <c r="BE672" i="3" s="1"/>
  <c r="K670" i="3"/>
  <c r="BE670" i="3" s="1"/>
  <c r="BI154" i="6" l="1"/>
  <c r="BH154" i="6"/>
  <c r="BG154" i="6"/>
  <c r="BF154" i="6"/>
  <c r="X154" i="6"/>
  <c r="V154" i="6"/>
  <c r="T154" i="6"/>
  <c r="R154" i="6"/>
  <c r="Q154" i="6"/>
  <c r="P154" i="6"/>
  <c r="BK154" i="6" s="1"/>
  <c r="BI166" i="6"/>
  <c r="BH166" i="6"/>
  <c r="BG166" i="6"/>
  <c r="BF166" i="6"/>
  <c r="X166" i="6"/>
  <c r="V166" i="6"/>
  <c r="T166" i="6"/>
  <c r="R166" i="6"/>
  <c r="Q166" i="6"/>
  <c r="P166" i="6"/>
  <c r="BK166" i="6" s="1"/>
  <c r="BI165" i="6"/>
  <c r="BH165" i="6"/>
  <c r="BG165" i="6"/>
  <c r="BF165" i="6"/>
  <c r="X165" i="6"/>
  <c r="V165" i="6"/>
  <c r="T165" i="6"/>
  <c r="R165" i="6"/>
  <c r="Q165" i="6"/>
  <c r="P165" i="6"/>
  <c r="BK165" i="6" s="1"/>
  <c r="BI164" i="6"/>
  <c r="BH164" i="6"/>
  <c r="BG164" i="6"/>
  <c r="BF164" i="6"/>
  <c r="X164" i="6"/>
  <c r="V164" i="6"/>
  <c r="T164" i="6"/>
  <c r="R164" i="6"/>
  <c r="Q164" i="6"/>
  <c r="P164" i="6"/>
  <c r="BK164" i="6" s="1"/>
  <c r="BI163" i="6"/>
  <c r="BH163" i="6"/>
  <c r="BG163" i="6"/>
  <c r="BF163" i="6"/>
  <c r="X163" i="6"/>
  <c r="V163" i="6"/>
  <c r="T163" i="6"/>
  <c r="R163" i="6"/>
  <c r="Q163" i="6"/>
  <c r="P163" i="6"/>
  <c r="BK163" i="6" s="1"/>
  <c r="BI162" i="6"/>
  <c r="BH162" i="6"/>
  <c r="BG162" i="6"/>
  <c r="BF162" i="6"/>
  <c r="X162" i="6"/>
  <c r="V162" i="6"/>
  <c r="T162" i="6"/>
  <c r="R162" i="6"/>
  <c r="Q162" i="6"/>
  <c r="P162" i="6"/>
  <c r="BK162" i="6" s="1"/>
  <c r="BI161" i="6"/>
  <c r="BH161" i="6"/>
  <c r="BG161" i="6"/>
  <c r="BF161" i="6"/>
  <c r="X161" i="6"/>
  <c r="V161" i="6"/>
  <c r="T161" i="6"/>
  <c r="R161" i="6"/>
  <c r="Q161" i="6"/>
  <c r="P161" i="6"/>
  <c r="BK161" i="6" s="1"/>
  <c r="BI160" i="6"/>
  <c r="BH160" i="6"/>
  <c r="BG160" i="6"/>
  <c r="BF160" i="6"/>
  <c r="X160" i="6"/>
  <c r="V160" i="6"/>
  <c r="T160" i="6"/>
  <c r="R160" i="6"/>
  <c r="Q160" i="6"/>
  <c r="P160" i="6"/>
  <c r="BK160" i="6" s="1"/>
  <c r="BI159" i="6"/>
  <c r="BH159" i="6"/>
  <c r="BG159" i="6"/>
  <c r="BF159" i="6"/>
  <c r="X159" i="6"/>
  <c r="V159" i="6"/>
  <c r="T159" i="6"/>
  <c r="R159" i="6"/>
  <c r="Q159" i="6"/>
  <c r="P159" i="6"/>
  <c r="K159" i="6" s="1"/>
  <c r="BE159" i="6" s="1"/>
  <c r="BI158" i="6"/>
  <c r="BH158" i="6"/>
  <c r="BG158" i="6"/>
  <c r="BF158" i="6"/>
  <c r="X158" i="6"/>
  <c r="V158" i="6"/>
  <c r="T158" i="6"/>
  <c r="R158" i="6"/>
  <c r="Q158" i="6"/>
  <c r="P158" i="6"/>
  <c r="BK158" i="6" s="1"/>
  <c r="BI157" i="6"/>
  <c r="BH157" i="6"/>
  <c r="BG157" i="6"/>
  <c r="BF157" i="6"/>
  <c r="X157" i="6"/>
  <c r="V157" i="6"/>
  <c r="T157" i="6"/>
  <c r="R157" i="6"/>
  <c r="Q157" i="6"/>
  <c r="P157" i="6"/>
  <c r="BK157" i="6" s="1"/>
  <c r="BI156" i="6"/>
  <c r="BH156" i="6"/>
  <c r="BG156" i="6"/>
  <c r="BF156" i="6"/>
  <c r="X156" i="6"/>
  <c r="V156" i="6"/>
  <c r="T156" i="6"/>
  <c r="R156" i="6"/>
  <c r="Q156" i="6"/>
  <c r="P156" i="6"/>
  <c r="BK156" i="6" s="1"/>
  <c r="K154" i="6" l="1"/>
  <c r="BE154" i="6" s="1"/>
  <c r="K163" i="6"/>
  <c r="BE163" i="6" s="1"/>
  <c r="K161" i="6"/>
  <c r="BE161" i="6" s="1"/>
  <c r="K164" i="6"/>
  <c r="BE164" i="6" s="1"/>
  <c r="BK159" i="6"/>
  <c r="K165" i="6"/>
  <c r="BE165" i="6" s="1"/>
  <c r="K166" i="6"/>
  <c r="BE166" i="6" s="1"/>
  <c r="K162" i="6"/>
  <c r="BE162" i="6" s="1"/>
  <c r="K160" i="6"/>
  <c r="BE160" i="6" s="1"/>
  <c r="K158" i="6"/>
  <c r="BE158" i="6" s="1"/>
  <c r="K157" i="6"/>
  <c r="BE157" i="6" s="1"/>
  <c r="K156" i="6"/>
  <c r="BE156" i="6" s="1"/>
  <c r="X200" i="7" l="1"/>
  <c r="V200" i="7"/>
  <c r="T200" i="7"/>
  <c r="R200" i="7"/>
  <c r="Q200" i="7"/>
  <c r="K200" i="7"/>
  <c r="BI198" i="7"/>
  <c r="BH198" i="7"/>
  <c r="BG198" i="7"/>
  <c r="BF198" i="7"/>
  <c r="X198" i="7"/>
  <c r="V198" i="7"/>
  <c r="T198" i="7"/>
  <c r="R198" i="7"/>
  <c r="Q198" i="7"/>
  <c r="P198" i="7"/>
  <c r="BK198" i="7" s="1"/>
  <c r="BI197" i="7"/>
  <c r="BH197" i="7"/>
  <c r="BG197" i="7"/>
  <c r="BF197" i="7"/>
  <c r="X197" i="7"/>
  <c r="V197" i="7"/>
  <c r="T197" i="7"/>
  <c r="R197" i="7"/>
  <c r="Q197" i="7"/>
  <c r="P197" i="7"/>
  <c r="BK197" i="7" s="1"/>
  <c r="BI196" i="7"/>
  <c r="BH196" i="7"/>
  <c r="BG196" i="7"/>
  <c r="BF196" i="7"/>
  <c r="X196" i="7"/>
  <c r="V196" i="7"/>
  <c r="T196" i="7"/>
  <c r="R196" i="7"/>
  <c r="Q196" i="7"/>
  <c r="P196" i="7"/>
  <c r="K196" i="7" s="1"/>
  <c r="BE196" i="7" s="1"/>
  <c r="BI195" i="7"/>
  <c r="BH195" i="7"/>
  <c r="BG195" i="7"/>
  <c r="BF195" i="7"/>
  <c r="X195" i="7"/>
  <c r="V195" i="7"/>
  <c r="T195" i="7"/>
  <c r="R195" i="7"/>
  <c r="Q195" i="7"/>
  <c r="P195" i="7"/>
  <c r="K195" i="7" s="1"/>
  <c r="BE195" i="7" s="1"/>
  <c r="BI194" i="7"/>
  <c r="BH194" i="7"/>
  <c r="BG194" i="7"/>
  <c r="BF194" i="7"/>
  <c r="X194" i="7"/>
  <c r="V194" i="7"/>
  <c r="T194" i="7"/>
  <c r="R194" i="7"/>
  <c r="Q194" i="7"/>
  <c r="P194" i="7"/>
  <c r="BK194" i="7" s="1"/>
  <c r="BI193" i="7"/>
  <c r="BH193" i="7"/>
  <c r="BG193" i="7"/>
  <c r="BF193" i="7"/>
  <c r="X193" i="7"/>
  <c r="V193" i="7"/>
  <c r="T193" i="7"/>
  <c r="R193" i="7"/>
  <c r="Q193" i="7"/>
  <c r="P193" i="7"/>
  <c r="BK193" i="7" s="1"/>
  <c r="BI192" i="7"/>
  <c r="BH192" i="7"/>
  <c r="BG192" i="7"/>
  <c r="BF192" i="7"/>
  <c r="X192" i="7"/>
  <c r="V192" i="7"/>
  <c r="T192" i="7"/>
  <c r="R192" i="7"/>
  <c r="Q192" i="7"/>
  <c r="P192" i="7"/>
  <c r="BK192" i="7" s="1"/>
  <c r="BI191" i="7"/>
  <c r="BH191" i="7"/>
  <c r="BG191" i="7"/>
  <c r="BF191" i="7"/>
  <c r="X191" i="7"/>
  <c r="V191" i="7"/>
  <c r="T191" i="7"/>
  <c r="R191" i="7"/>
  <c r="Q191" i="7"/>
  <c r="P191" i="7"/>
  <c r="BK191" i="7" s="1"/>
  <c r="BI190" i="7"/>
  <c r="BH190" i="7"/>
  <c r="BG190" i="7"/>
  <c r="BF190" i="7"/>
  <c r="X190" i="7"/>
  <c r="V190" i="7"/>
  <c r="T190" i="7"/>
  <c r="R190" i="7"/>
  <c r="Q190" i="7"/>
  <c r="P190" i="7"/>
  <c r="BK190" i="7" s="1"/>
  <c r="BI189" i="7"/>
  <c r="BH189" i="7"/>
  <c r="BG189" i="7"/>
  <c r="BF189" i="7"/>
  <c r="X189" i="7"/>
  <c r="V189" i="7"/>
  <c r="T189" i="7"/>
  <c r="R189" i="7"/>
  <c r="Q189" i="7"/>
  <c r="P189" i="7"/>
  <c r="BK189" i="7" s="1"/>
  <c r="BI187" i="7"/>
  <c r="BH187" i="7"/>
  <c r="BG187" i="7"/>
  <c r="BF187" i="7"/>
  <c r="X187" i="7"/>
  <c r="V187" i="7"/>
  <c r="T187" i="7"/>
  <c r="R187" i="7"/>
  <c r="Q187" i="7"/>
  <c r="P187" i="7"/>
  <c r="BK187" i="7" s="1"/>
  <c r="BI186" i="7"/>
  <c r="BH186" i="7"/>
  <c r="BG186" i="7"/>
  <c r="BF186" i="7"/>
  <c r="X186" i="7"/>
  <c r="V186" i="7"/>
  <c r="T186" i="7"/>
  <c r="R186" i="7"/>
  <c r="Q186" i="7"/>
  <c r="P186" i="7"/>
  <c r="BK186" i="7" s="1"/>
  <c r="BI185" i="7"/>
  <c r="BH185" i="7"/>
  <c r="BG185" i="7"/>
  <c r="BF185" i="7"/>
  <c r="X185" i="7"/>
  <c r="V185" i="7"/>
  <c r="T185" i="7"/>
  <c r="R185" i="7"/>
  <c r="Q185" i="7"/>
  <c r="P185" i="7"/>
  <c r="BK185" i="7" s="1"/>
  <c r="BI184" i="7"/>
  <c r="BH184" i="7"/>
  <c r="BG184" i="7"/>
  <c r="BF184" i="7"/>
  <c r="X184" i="7"/>
  <c r="V184" i="7"/>
  <c r="T184" i="7"/>
  <c r="R184" i="7"/>
  <c r="Q184" i="7"/>
  <c r="P184" i="7"/>
  <c r="BK184" i="7" s="1"/>
  <c r="BI183" i="7"/>
  <c r="BH183" i="7"/>
  <c r="BG183" i="7"/>
  <c r="BF183" i="7"/>
  <c r="X183" i="7"/>
  <c r="V183" i="7"/>
  <c r="T183" i="7"/>
  <c r="R183" i="7"/>
  <c r="Q183" i="7"/>
  <c r="P183" i="7"/>
  <c r="BK183" i="7" s="1"/>
  <c r="BI182" i="7"/>
  <c r="BH182" i="7"/>
  <c r="BG182" i="7"/>
  <c r="BF182" i="7"/>
  <c r="X182" i="7"/>
  <c r="V182" i="7"/>
  <c r="T182" i="7"/>
  <c r="R182" i="7"/>
  <c r="Q182" i="7"/>
  <c r="P182" i="7"/>
  <c r="BK182" i="7" s="1"/>
  <c r="BI181" i="7"/>
  <c r="BH181" i="7"/>
  <c r="BG181" i="7"/>
  <c r="BF181" i="7"/>
  <c r="X181" i="7"/>
  <c r="V181" i="7"/>
  <c r="T181" i="7"/>
  <c r="R181" i="7"/>
  <c r="Q181" i="7"/>
  <c r="P181" i="7"/>
  <c r="BK181" i="7" s="1"/>
  <c r="BI177" i="7"/>
  <c r="BH177" i="7"/>
  <c r="BG177" i="7"/>
  <c r="BF177" i="7"/>
  <c r="X177" i="7"/>
  <c r="V177" i="7"/>
  <c r="T177" i="7"/>
  <c r="R177" i="7"/>
  <c r="Q177" i="7"/>
  <c r="P177" i="7"/>
  <c r="BK177" i="7" s="1"/>
  <c r="BI155" i="7"/>
  <c r="BH155" i="7"/>
  <c r="BG155" i="7"/>
  <c r="BF155" i="7"/>
  <c r="X155" i="7"/>
  <c r="V155" i="7"/>
  <c r="T155" i="7"/>
  <c r="R155" i="7"/>
  <c r="Q155" i="7"/>
  <c r="P155" i="7"/>
  <c r="BK155" i="7" s="1"/>
  <c r="BI176" i="7"/>
  <c r="BH176" i="7"/>
  <c r="BG176" i="7"/>
  <c r="BF176" i="7"/>
  <c r="X176" i="7"/>
  <c r="V176" i="7"/>
  <c r="T176" i="7"/>
  <c r="R176" i="7"/>
  <c r="Q176" i="7"/>
  <c r="P176" i="7"/>
  <c r="BK176" i="7" s="1"/>
  <c r="BI175" i="7"/>
  <c r="BH175" i="7"/>
  <c r="BG175" i="7"/>
  <c r="BF175" i="7"/>
  <c r="X175" i="7"/>
  <c r="V175" i="7"/>
  <c r="T175" i="7"/>
  <c r="R175" i="7"/>
  <c r="Q175" i="7"/>
  <c r="I101" i="7" s="1"/>
  <c r="P175" i="7"/>
  <c r="K175" i="7" s="1"/>
  <c r="BE175" i="7" s="1"/>
  <c r="BI172" i="7"/>
  <c r="BH172" i="7"/>
  <c r="BG172" i="7"/>
  <c r="BF172" i="7"/>
  <c r="X172" i="7"/>
  <c r="V172" i="7"/>
  <c r="T172" i="7"/>
  <c r="R172" i="7"/>
  <c r="R171" i="7" s="1"/>
  <c r="J99" i="7" s="1"/>
  <c r="Q172" i="7"/>
  <c r="Q171" i="7" s="1"/>
  <c r="I99" i="7" s="1"/>
  <c r="P172" i="7"/>
  <c r="BK172" i="7" s="1"/>
  <c r="BK171" i="7" s="1"/>
  <c r="BI169" i="7"/>
  <c r="BH169" i="7"/>
  <c r="BG169" i="7"/>
  <c r="BF169" i="7"/>
  <c r="X169" i="7"/>
  <c r="V169" i="7"/>
  <c r="T169" i="7"/>
  <c r="R169" i="7"/>
  <c r="Q169" i="7"/>
  <c r="P169" i="7"/>
  <c r="K169" i="7" s="1"/>
  <c r="BE169" i="7" s="1"/>
  <c r="BI168" i="7"/>
  <c r="BH168" i="7"/>
  <c r="BG168" i="7"/>
  <c r="BF168" i="7"/>
  <c r="X168" i="7"/>
  <c r="V168" i="7"/>
  <c r="T168" i="7"/>
  <c r="R168" i="7"/>
  <c r="Q168" i="7"/>
  <c r="P168" i="7"/>
  <c r="BK168" i="7" s="1"/>
  <c r="BI167" i="7"/>
  <c r="BH167" i="7"/>
  <c r="BG167" i="7"/>
  <c r="BF167" i="7"/>
  <c r="X167" i="7"/>
  <c r="V167" i="7"/>
  <c r="T167" i="7"/>
  <c r="R167" i="7"/>
  <c r="Q167" i="7"/>
  <c r="P167" i="7"/>
  <c r="BK167" i="7" s="1"/>
  <c r="BI158" i="7"/>
  <c r="BH158" i="7"/>
  <c r="BG158" i="7"/>
  <c r="BF158" i="7"/>
  <c r="X158" i="7"/>
  <c r="V158" i="7"/>
  <c r="T158" i="7"/>
  <c r="R158" i="7"/>
  <c r="Q158" i="7"/>
  <c r="P158" i="7"/>
  <c r="BK158" i="7" s="1"/>
  <c r="BI157" i="7"/>
  <c r="BH157" i="7"/>
  <c r="BG157" i="7"/>
  <c r="BF157" i="7"/>
  <c r="X157" i="7"/>
  <c r="V157" i="7"/>
  <c r="T157" i="7"/>
  <c r="R157" i="7"/>
  <c r="Q157" i="7"/>
  <c r="P157" i="7"/>
  <c r="BK157" i="7" s="1"/>
  <c r="BI146" i="7"/>
  <c r="BH146" i="7"/>
  <c r="BG146" i="7"/>
  <c r="BF146" i="7"/>
  <c r="X146" i="7"/>
  <c r="V146" i="7"/>
  <c r="T146" i="7"/>
  <c r="R146" i="7"/>
  <c r="Q146" i="7"/>
  <c r="P146" i="7"/>
  <c r="BK146" i="7" s="1"/>
  <c r="BI142" i="7"/>
  <c r="BH142" i="7"/>
  <c r="BG142" i="7"/>
  <c r="BF142" i="7"/>
  <c r="X142" i="7"/>
  <c r="V142" i="7"/>
  <c r="T142" i="7"/>
  <c r="R142" i="7"/>
  <c r="Q142" i="7"/>
  <c r="P142" i="7"/>
  <c r="BK142" i="7" s="1"/>
  <c r="BI141" i="7"/>
  <c r="BH141" i="7"/>
  <c r="BG141" i="7"/>
  <c r="BF141" i="7"/>
  <c r="X141" i="7"/>
  <c r="V141" i="7"/>
  <c r="T141" i="7"/>
  <c r="R141" i="7"/>
  <c r="Q141" i="7"/>
  <c r="P141" i="7"/>
  <c r="BK141" i="7" s="1"/>
  <c r="BI139" i="7"/>
  <c r="BH139" i="7"/>
  <c r="BG139" i="7"/>
  <c r="BF139" i="7"/>
  <c r="X139" i="7"/>
  <c r="V139" i="7"/>
  <c r="T139" i="7"/>
  <c r="R139" i="7"/>
  <c r="Q139" i="7"/>
  <c r="P139" i="7"/>
  <c r="BK139" i="7" s="1"/>
  <c r="BI137" i="7"/>
  <c r="BH137" i="7"/>
  <c r="BG137" i="7"/>
  <c r="BF137" i="7"/>
  <c r="X137" i="7"/>
  <c r="V137" i="7"/>
  <c r="T137" i="7"/>
  <c r="R137" i="7"/>
  <c r="Q137" i="7"/>
  <c r="P137" i="7"/>
  <c r="BK137" i="7" s="1"/>
  <c r="BI136" i="7"/>
  <c r="BH136" i="7"/>
  <c r="BG136" i="7"/>
  <c r="BF136" i="7"/>
  <c r="X136" i="7"/>
  <c r="V136" i="7"/>
  <c r="T136" i="7"/>
  <c r="R136" i="7"/>
  <c r="Q136" i="7"/>
  <c r="P136" i="7"/>
  <c r="BK136" i="7" s="1"/>
  <c r="BI127" i="7"/>
  <c r="BH127" i="7"/>
  <c r="BG127" i="7"/>
  <c r="BF127" i="7"/>
  <c r="X127" i="7"/>
  <c r="V127" i="7"/>
  <c r="T127" i="7"/>
  <c r="R127" i="7"/>
  <c r="Q127" i="7"/>
  <c r="P127" i="7"/>
  <c r="BK127" i="7" s="1"/>
  <c r="BK196" i="7" l="1"/>
  <c r="BK195" i="7"/>
  <c r="K185" i="7"/>
  <c r="BE185" i="7" s="1"/>
  <c r="Q174" i="7"/>
  <c r="I100" i="7" s="1"/>
  <c r="R174" i="7"/>
  <c r="J100" i="7" s="1"/>
  <c r="K198" i="7"/>
  <c r="BE198" i="7" s="1"/>
  <c r="K187" i="7"/>
  <c r="BE187" i="7" s="1"/>
  <c r="K189" i="7"/>
  <c r="BE189" i="7" s="1"/>
  <c r="K190" i="7"/>
  <c r="BE190" i="7" s="1"/>
  <c r="K193" i="7"/>
  <c r="BE193" i="7" s="1"/>
  <c r="K181" i="7"/>
  <c r="BE181" i="7" s="1"/>
  <c r="K183" i="7"/>
  <c r="BE183" i="7" s="1"/>
  <c r="K197" i="7"/>
  <c r="BE197" i="7" s="1"/>
  <c r="K192" i="7"/>
  <c r="BE192" i="7" s="1"/>
  <c r="K194" i="7"/>
  <c r="BE194" i="7" s="1"/>
  <c r="K191" i="7"/>
  <c r="BE191" i="7" s="1"/>
  <c r="K182" i="7"/>
  <c r="BE182" i="7" s="1"/>
  <c r="K184" i="7"/>
  <c r="BE184" i="7" s="1"/>
  <c r="K186" i="7"/>
  <c r="BE186" i="7" s="1"/>
  <c r="K177" i="7"/>
  <c r="BE177" i="7" s="1"/>
  <c r="K167" i="7"/>
  <c r="BE167" i="7" s="1"/>
  <c r="BK169" i="7"/>
  <c r="K158" i="7"/>
  <c r="BE158" i="7" s="1"/>
  <c r="K155" i="7"/>
  <c r="BE155" i="7" s="1"/>
  <c r="BK175" i="7"/>
  <c r="BK174" i="7" s="1"/>
  <c r="K142" i="7"/>
  <c r="BE142" i="7" s="1"/>
  <c r="K139" i="7"/>
  <c r="BE139" i="7" s="1"/>
  <c r="K168" i="7"/>
  <c r="BE168" i="7" s="1"/>
  <c r="K172" i="7"/>
  <c r="BE172" i="7" s="1"/>
  <c r="K176" i="7"/>
  <c r="BE176" i="7" s="1"/>
  <c r="K157" i="7"/>
  <c r="BE157" i="7" s="1"/>
  <c r="K141" i="7"/>
  <c r="BE141" i="7" s="1"/>
  <c r="K146" i="7"/>
  <c r="BE146" i="7" s="1"/>
  <c r="K136" i="7"/>
  <c r="BE136" i="7" s="1"/>
  <c r="K137" i="7"/>
  <c r="BE137" i="7" s="1"/>
  <c r="K127" i="7"/>
  <c r="BE127" i="7" s="1"/>
  <c r="BK188" i="7" l="1"/>
  <c r="BI123" i="10"/>
  <c r="BH123" i="10"/>
  <c r="BG123" i="10"/>
  <c r="BF123" i="10"/>
  <c r="X123" i="10"/>
  <c r="V123" i="10"/>
  <c r="T123" i="10"/>
  <c r="R123" i="10"/>
  <c r="Q123" i="10"/>
  <c r="P123" i="10"/>
  <c r="BK123" i="10" s="1"/>
  <c r="BI121" i="10"/>
  <c r="BH121" i="10"/>
  <c r="BG121" i="10"/>
  <c r="BF121" i="10"/>
  <c r="X121" i="10"/>
  <c r="V121" i="10"/>
  <c r="T121" i="10"/>
  <c r="R121" i="10"/>
  <c r="Q121" i="10"/>
  <c r="P121" i="10"/>
  <c r="BK121" i="10" s="1"/>
  <c r="BI1202" i="3"/>
  <c r="BH1202" i="3"/>
  <c r="BG1202" i="3"/>
  <c r="BF1202" i="3"/>
  <c r="X1202" i="3"/>
  <c r="V1202" i="3"/>
  <c r="T1202" i="3"/>
  <c r="R1202" i="3"/>
  <c r="Q1202" i="3"/>
  <c r="P1202" i="3"/>
  <c r="BK1202" i="3" s="1"/>
  <c r="BI1062" i="3"/>
  <c r="BH1062" i="3"/>
  <c r="BG1062" i="3"/>
  <c r="BF1062" i="3"/>
  <c r="X1062" i="3"/>
  <c r="V1062" i="3"/>
  <c r="T1062" i="3"/>
  <c r="R1062" i="3"/>
  <c r="Q1062" i="3"/>
  <c r="P1062" i="3"/>
  <c r="BK1062" i="3" s="1"/>
  <c r="BI1060" i="3"/>
  <c r="BH1060" i="3"/>
  <c r="BG1060" i="3"/>
  <c r="BF1060" i="3"/>
  <c r="X1060" i="3"/>
  <c r="V1060" i="3"/>
  <c r="T1060" i="3"/>
  <c r="R1060" i="3"/>
  <c r="Q1060" i="3"/>
  <c r="P1060" i="3"/>
  <c r="BK1060" i="3" s="1"/>
  <c r="BI1058" i="3"/>
  <c r="BH1058" i="3"/>
  <c r="BG1058" i="3"/>
  <c r="BF1058" i="3"/>
  <c r="X1058" i="3"/>
  <c r="V1058" i="3"/>
  <c r="T1058" i="3"/>
  <c r="R1058" i="3"/>
  <c r="Q1058" i="3"/>
  <c r="P1058" i="3"/>
  <c r="K1058" i="3" s="1"/>
  <c r="BE1058" i="3" s="1"/>
  <c r="BI1050" i="3"/>
  <c r="BH1050" i="3"/>
  <c r="BG1050" i="3"/>
  <c r="BF1050" i="3"/>
  <c r="X1050" i="3"/>
  <c r="V1050" i="3"/>
  <c r="T1050" i="3"/>
  <c r="R1050" i="3"/>
  <c r="Q1050" i="3"/>
  <c r="P1050" i="3"/>
  <c r="BK1050" i="3" s="1"/>
  <c r="BI1048" i="3"/>
  <c r="BH1048" i="3"/>
  <c r="BG1048" i="3"/>
  <c r="BF1048" i="3"/>
  <c r="X1048" i="3"/>
  <c r="V1048" i="3"/>
  <c r="T1048" i="3"/>
  <c r="R1048" i="3"/>
  <c r="Q1048" i="3"/>
  <c r="P1048" i="3"/>
  <c r="BK1048" i="3" s="1"/>
  <c r="BI1057" i="3"/>
  <c r="BH1057" i="3"/>
  <c r="BG1057" i="3"/>
  <c r="BF1057" i="3"/>
  <c r="X1057" i="3"/>
  <c r="V1057" i="3"/>
  <c r="T1057" i="3"/>
  <c r="R1057" i="3"/>
  <c r="Q1057" i="3"/>
  <c r="P1057" i="3"/>
  <c r="BK1057" i="3" s="1"/>
  <c r="BI1055" i="3"/>
  <c r="BH1055" i="3"/>
  <c r="BG1055" i="3"/>
  <c r="BF1055" i="3"/>
  <c r="X1055" i="3"/>
  <c r="V1055" i="3"/>
  <c r="T1055" i="3"/>
  <c r="R1055" i="3"/>
  <c r="Q1055" i="3"/>
  <c r="P1055" i="3"/>
  <c r="BK1055" i="3" s="1"/>
  <c r="BI1053" i="3"/>
  <c r="BH1053" i="3"/>
  <c r="BG1053" i="3"/>
  <c r="BF1053" i="3"/>
  <c r="X1053" i="3"/>
  <c r="V1053" i="3"/>
  <c r="T1053" i="3"/>
  <c r="R1053" i="3"/>
  <c r="Q1053" i="3"/>
  <c r="P1053" i="3"/>
  <c r="BK1053" i="3" s="1"/>
  <c r="BI1052" i="3"/>
  <c r="BH1052" i="3"/>
  <c r="BG1052" i="3"/>
  <c r="BF1052" i="3"/>
  <c r="X1052" i="3"/>
  <c r="V1052" i="3"/>
  <c r="T1052" i="3"/>
  <c r="R1052" i="3"/>
  <c r="Q1052" i="3"/>
  <c r="P1052" i="3"/>
  <c r="BK1052" i="3" s="1"/>
  <c r="BI1046" i="3"/>
  <c r="BH1046" i="3"/>
  <c r="BG1046" i="3"/>
  <c r="BF1046" i="3"/>
  <c r="X1046" i="3"/>
  <c r="V1046" i="3"/>
  <c r="T1046" i="3"/>
  <c r="R1046" i="3"/>
  <c r="Q1046" i="3"/>
  <c r="P1046" i="3"/>
  <c r="BK1046" i="3" s="1"/>
  <c r="BI1044" i="3"/>
  <c r="BH1044" i="3"/>
  <c r="BG1044" i="3"/>
  <c r="BF1044" i="3"/>
  <c r="X1044" i="3"/>
  <c r="V1044" i="3"/>
  <c r="T1044" i="3"/>
  <c r="R1044" i="3"/>
  <c r="Q1044" i="3"/>
  <c r="P1044" i="3"/>
  <c r="BK1044" i="3" s="1"/>
  <c r="BI1035" i="3"/>
  <c r="BH1035" i="3"/>
  <c r="BG1035" i="3"/>
  <c r="BF1035" i="3"/>
  <c r="BE1035" i="3"/>
  <c r="X1035" i="3"/>
  <c r="V1035" i="3"/>
  <c r="T1035" i="3"/>
  <c r="R1035" i="3"/>
  <c r="Q1035" i="3"/>
  <c r="P1035" i="3"/>
  <c r="BK1035" i="3" s="1"/>
  <c r="BI1041" i="3"/>
  <c r="BH1041" i="3"/>
  <c r="BG1041" i="3"/>
  <c r="BF1041" i="3"/>
  <c r="X1041" i="3"/>
  <c r="V1041" i="3"/>
  <c r="T1041" i="3"/>
  <c r="R1041" i="3"/>
  <c r="Q1041" i="3"/>
  <c r="P1041" i="3"/>
  <c r="BK1041" i="3" s="1"/>
  <c r="BI1040" i="3"/>
  <c r="BH1040" i="3"/>
  <c r="BG1040" i="3"/>
  <c r="BF1040" i="3"/>
  <c r="X1040" i="3"/>
  <c r="V1040" i="3"/>
  <c r="T1040" i="3"/>
  <c r="R1040" i="3"/>
  <c r="Q1040" i="3"/>
  <c r="P1040" i="3"/>
  <c r="BK1040" i="3" s="1"/>
  <c r="BI1038" i="3"/>
  <c r="BH1038" i="3"/>
  <c r="BG1038" i="3"/>
  <c r="BF1038" i="3"/>
  <c r="X1038" i="3"/>
  <c r="V1038" i="3"/>
  <c r="T1038" i="3"/>
  <c r="R1038" i="3"/>
  <c r="Q1038" i="3"/>
  <c r="P1038" i="3"/>
  <c r="BK1038" i="3" s="1"/>
  <c r="BI1037" i="3"/>
  <c r="BH1037" i="3"/>
  <c r="BG1037" i="3"/>
  <c r="BF1037" i="3"/>
  <c r="X1037" i="3"/>
  <c r="V1037" i="3"/>
  <c r="T1037" i="3"/>
  <c r="R1037" i="3"/>
  <c r="Q1037" i="3"/>
  <c r="P1037" i="3"/>
  <c r="BK1037" i="3" s="1"/>
  <c r="BI1034" i="3"/>
  <c r="BH1034" i="3"/>
  <c r="BG1034" i="3"/>
  <c r="BF1034" i="3"/>
  <c r="X1034" i="3"/>
  <c r="V1034" i="3"/>
  <c r="T1034" i="3"/>
  <c r="R1034" i="3"/>
  <c r="Q1034" i="3"/>
  <c r="P1034" i="3"/>
  <c r="BK1034" i="3" s="1"/>
  <c r="BI1033" i="3"/>
  <c r="BH1033" i="3"/>
  <c r="BG1033" i="3"/>
  <c r="BF1033" i="3"/>
  <c r="X1033" i="3"/>
  <c r="V1033" i="3"/>
  <c r="T1033" i="3"/>
  <c r="R1033" i="3"/>
  <c r="Q1033" i="3"/>
  <c r="P1033" i="3"/>
  <c r="BK1033" i="3" s="1"/>
  <c r="BI1032" i="3"/>
  <c r="BH1032" i="3"/>
  <c r="BG1032" i="3"/>
  <c r="BF1032" i="3"/>
  <c r="X1032" i="3"/>
  <c r="V1032" i="3"/>
  <c r="T1032" i="3"/>
  <c r="R1032" i="3"/>
  <c r="Q1032" i="3"/>
  <c r="P1032" i="3"/>
  <c r="K1032" i="3" s="1"/>
  <c r="BE1032" i="3" s="1"/>
  <c r="BI1031" i="3"/>
  <c r="BH1031" i="3"/>
  <c r="BG1031" i="3"/>
  <c r="BF1031" i="3"/>
  <c r="X1031" i="3"/>
  <c r="V1031" i="3"/>
  <c r="T1031" i="3"/>
  <c r="R1031" i="3"/>
  <c r="Q1031" i="3"/>
  <c r="P1031" i="3"/>
  <c r="BK1031" i="3" s="1"/>
  <c r="BI1030" i="3"/>
  <c r="BH1030" i="3"/>
  <c r="BG1030" i="3"/>
  <c r="BF1030" i="3"/>
  <c r="X1030" i="3"/>
  <c r="V1030" i="3"/>
  <c r="T1030" i="3"/>
  <c r="R1030" i="3"/>
  <c r="Q1030" i="3"/>
  <c r="P1030" i="3"/>
  <c r="BK1030" i="3" s="1"/>
  <c r="BI1029" i="3"/>
  <c r="BH1029" i="3"/>
  <c r="BG1029" i="3"/>
  <c r="BF1029" i="3"/>
  <c r="X1029" i="3"/>
  <c r="V1029" i="3"/>
  <c r="T1029" i="3"/>
  <c r="R1029" i="3"/>
  <c r="Q1029" i="3"/>
  <c r="P1029" i="3"/>
  <c r="BK1029" i="3" s="1"/>
  <c r="BI1043" i="3"/>
  <c r="BH1043" i="3"/>
  <c r="BG1043" i="3"/>
  <c r="BF1043" i="3"/>
  <c r="X1043" i="3"/>
  <c r="V1043" i="3"/>
  <c r="T1043" i="3"/>
  <c r="R1043" i="3"/>
  <c r="Q1043" i="3"/>
  <c r="P1043" i="3"/>
  <c r="BK1043" i="3" s="1"/>
  <c r="BI1042" i="3"/>
  <c r="BH1042" i="3"/>
  <c r="BG1042" i="3"/>
  <c r="BF1042" i="3"/>
  <c r="X1042" i="3"/>
  <c r="V1042" i="3"/>
  <c r="T1042" i="3"/>
  <c r="R1042" i="3"/>
  <c r="Q1042" i="3"/>
  <c r="P1042" i="3"/>
  <c r="BK1042" i="3" s="1"/>
  <c r="BI1028" i="3"/>
  <c r="BH1028" i="3"/>
  <c r="BG1028" i="3"/>
  <c r="BF1028" i="3"/>
  <c r="X1028" i="3"/>
  <c r="V1028" i="3"/>
  <c r="T1028" i="3"/>
  <c r="R1028" i="3"/>
  <c r="Q1028" i="3"/>
  <c r="P1028" i="3"/>
  <c r="K1028" i="3" s="1"/>
  <c r="BE1028" i="3" s="1"/>
  <c r="BI1027" i="3"/>
  <c r="BH1027" i="3"/>
  <c r="BG1027" i="3"/>
  <c r="BF1027" i="3"/>
  <c r="X1027" i="3"/>
  <c r="V1027" i="3"/>
  <c r="T1027" i="3"/>
  <c r="R1027" i="3"/>
  <c r="Q1027" i="3"/>
  <c r="P1027" i="3"/>
  <c r="BK1027" i="3" s="1"/>
  <c r="BI1026" i="3"/>
  <c r="BH1026" i="3"/>
  <c r="BG1026" i="3"/>
  <c r="BF1026" i="3"/>
  <c r="X1026" i="3"/>
  <c r="V1026" i="3"/>
  <c r="T1026" i="3"/>
  <c r="R1026" i="3"/>
  <c r="Q1026" i="3"/>
  <c r="P1026" i="3"/>
  <c r="K1026" i="3" s="1"/>
  <c r="BE1026" i="3" s="1"/>
  <c r="BI1025" i="3"/>
  <c r="BH1025" i="3"/>
  <c r="BG1025" i="3"/>
  <c r="BF1025" i="3"/>
  <c r="X1025" i="3"/>
  <c r="V1025" i="3"/>
  <c r="T1025" i="3"/>
  <c r="R1025" i="3"/>
  <c r="Q1025" i="3"/>
  <c r="P1025" i="3"/>
  <c r="K1025" i="3" s="1"/>
  <c r="BE1025" i="3" s="1"/>
  <c r="BI1024" i="3"/>
  <c r="BH1024" i="3"/>
  <c r="BG1024" i="3"/>
  <c r="BF1024" i="3"/>
  <c r="X1024" i="3"/>
  <c r="V1024" i="3"/>
  <c r="T1024" i="3"/>
  <c r="R1024" i="3"/>
  <c r="Q1024" i="3"/>
  <c r="P1024" i="3"/>
  <c r="BK1024" i="3" s="1"/>
  <c r="BI1023" i="3"/>
  <c r="BH1023" i="3"/>
  <c r="BG1023" i="3"/>
  <c r="BF1023" i="3"/>
  <c r="X1023" i="3"/>
  <c r="V1023" i="3"/>
  <c r="T1023" i="3"/>
  <c r="R1023" i="3"/>
  <c r="Q1023" i="3"/>
  <c r="P1023" i="3"/>
  <c r="K1023" i="3" s="1"/>
  <c r="BE1023" i="3" s="1"/>
  <c r="BI1022" i="3"/>
  <c r="BH1022" i="3"/>
  <c r="BG1022" i="3"/>
  <c r="BF1022" i="3"/>
  <c r="X1022" i="3"/>
  <c r="V1022" i="3"/>
  <c r="T1022" i="3"/>
  <c r="R1022" i="3"/>
  <c r="Q1022" i="3"/>
  <c r="P1022" i="3"/>
  <c r="BK1022" i="3" s="1"/>
  <c r="BI1021" i="3"/>
  <c r="BH1021" i="3"/>
  <c r="BG1021" i="3"/>
  <c r="BF1021" i="3"/>
  <c r="X1021" i="3"/>
  <c r="V1021" i="3"/>
  <c r="T1021" i="3"/>
  <c r="R1021" i="3"/>
  <c r="Q1021" i="3"/>
  <c r="P1021" i="3"/>
  <c r="BK1021" i="3" s="1"/>
  <c r="BI1020" i="3"/>
  <c r="BH1020" i="3"/>
  <c r="BG1020" i="3"/>
  <c r="BF1020" i="3"/>
  <c r="X1020" i="3"/>
  <c r="V1020" i="3"/>
  <c r="T1020" i="3"/>
  <c r="R1020" i="3"/>
  <c r="Q1020" i="3"/>
  <c r="P1020" i="3"/>
  <c r="BK1020" i="3" s="1"/>
  <c r="BI1019" i="3"/>
  <c r="BH1019" i="3"/>
  <c r="BG1019" i="3"/>
  <c r="BF1019" i="3"/>
  <c r="X1019" i="3"/>
  <c r="V1019" i="3"/>
  <c r="T1019" i="3"/>
  <c r="R1019" i="3"/>
  <c r="Q1019" i="3"/>
  <c r="P1019" i="3"/>
  <c r="BK1019" i="3" s="1"/>
  <c r="BI1018" i="3"/>
  <c r="BH1018" i="3"/>
  <c r="BG1018" i="3"/>
  <c r="BF1018" i="3"/>
  <c r="X1018" i="3"/>
  <c r="V1018" i="3"/>
  <c r="T1018" i="3"/>
  <c r="R1018" i="3"/>
  <c r="Q1018" i="3"/>
  <c r="P1018" i="3"/>
  <c r="BK1018" i="3" s="1"/>
  <c r="BI1017" i="3"/>
  <c r="BH1017" i="3"/>
  <c r="BG1017" i="3"/>
  <c r="BF1017" i="3"/>
  <c r="X1017" i="3"/>
  <c r="V1017" i="3"/>
  <c r="T1017" i="3"/>
  <c r="R1017" i="3"/>
  <c r="Q1017" i="3"/>
  <c r="P1017" i="3"/>
  <c r="K1017" i="3" s="1"/>
  <c r="BE1017" i="3" s="1"/>
  <c r="BI1016" i="3"/>
  <c r="BH1016" i="3"/>
  <c r="BG1016" i="3"/>
  <c r="BF1016" i="3"/>
  <c r="X1016" i="3"/>
  <c r="V1016" i="3"/>
  <c r="T1016" i="3"/>
  <c r="R1016" i="3"/>
  <c r="Q1016" i="3"/>
  <c r="P1016" i="3"/>
  <c r="BK1016" i="3" s="1"/>
  <c r="BI1015" i="3"/>
  <c r="BH1015" i="3"/>
  <c r="BG1015" i="3"/>
  <c r="BF1015" i="3"/>
  <c r="X1015" i="3"/>
  <c r="V1015" i="3"/>
  <c r="T1015" i="3"/>
  <c r="R1015" i="3"/>
  <c r="Q1015" i="3"/>
  <c r="P1015" i="3"/>
  <c r="BK1015" i="3" s="1"/>
  <c r="BI1014" i="3"/>
  <c r="BH1014" i="3"/>
  <c r="BG1014" i="3"/>
  <c r="BF1014" i="3"/>
  <c r="X1014" i="3"/>
  <c r="V1014" i="3"/>
  <c r="T1014" i="3"/>
  <c r="R1014" i="3"/>
  <c r="Q1014" i="3"/>
  <c r="P1014" i="3"/>
  <c r="BK1014" i="3" s="1"/>
  <c r="BI1013" i="3"/>
  <c r="BH1013" i="3"/>
  <c r="BG1013" i="3"/>
  <c r="BF1013" i="3"/>
  <c r="X1013" i="3"/>
  <c r="V1013" i="3"/>
  <c r="T1013" i="3"/>
  <c r="R1013" i="3"/>
  <c r="Q1013" i="3"/>
  <c r="P1013" i="3"/>
  <c r="BK1013" i="3" s="1"/>
  <c r="BI1012" i="3"/>
  <c r="BH1012" i="3"/>
  <c r="BG1012" i="3"/>
  <c r="BF1012" i="3"/>
  <c r="X1012" i="3"/>
  <c r="V1012" i="3"/>
  <c r="T1012" i="3"/>
  <c r="R1012" i="3"/>
  <c r="Q1012" i="3"/>
  <c r="P1012" i="3"/>
  <c r="BK1012" i="3" s="1"/>
  <c r="BI1011" i="3"/>
  <c r="BH1011" i="3"/>
  <c r="BG1011" i="3"/>
  <c r="BF1011" i="3"/>
  <c r="X1011" i="3"/>
  <c r="V1011" i="3"/>
  <c r="T1011" i="3"/>
  <c r="R1011" i="3"/>
  <c r="Q1011" i="3"/>
  <c r="P1011" i="3"/>
  <c r="BK1011" i="3" s="1"/>
  <c r="BI1010" i="3"/>
  <c r="BH1010" i="3"/>
  <c r="BG1010" i="3"/>
  <c r="BF1010" i="3"/>
  <c r="X1010" i="3"/>
  <c r="V1010" i="3"/>
  <c r="T1010" i="3"/>
  <c r="R1010" i="3"/>
  <c r="Q1010" i="3"/>
  <c r="P1010" i="3"/>
  <c r="BK1010" i="3" s="1"/>
  <c r="BI1009" i="3"/>
  <c r="BH1009" i="3"/>
  <c r="BG1009" i="3"/>
  <c r="BF1009" i="3"/>
  <c r="X1009" i="3"/>
  <c r="V1009" i="3"/>
  <c r="T1009" i="3"/>
  <c r="R1009" i="3"/>
  <c r="Q1009" i="3"/>
  <c r="P1009" i="3"/>
  <c r="BK1009" i="3" s="1"/>
  <c r="BI1008" i="3"/>
  <c r="BH1008" i="3"/>
  <c r="BG1008" i="3"/>
  <c r="BF1008" i="3"/>
  <c r="X1008" i="3"/>
  <c r="V1008" i="3"/>
  <c r="T1008" i="3"/>
  <c r="R1008" i="3"/>
  <c r="Q1008" i="3"/>
  <c r="P1008" i="3"/>
  <c r="K1008" i="3" s="1"/>
  <c r="BE1008" i="3" s="1"/>
  <c r="BI1007" i="3"/>
  <c r="BH1007" i="3"/>
  <c r="BG1007" i="3"/>
  <c r="BF1007" i="3"/>
  <c r="X1007" i="3"/>
  <c r="V1007" i="3"/>
  <c r="T1007" i="3"/>
  <c r="R1007" i="3"/>
  <c r="Q1007" i="3"/>
  <c r="P1007" i="3"/>
  <c r="BK1007" i="3" s="1"/>
  <c r="BI1006" i="3"/>
  <c r="BH1006" i="3"/>
  <c r="BG1006" i="3"/>
  <c r="BF1006" i="3"/>
  <c r="X1006" i="3"/>
  <c r="V1006" i="3"/>
  <c r="T1006" i="3"/>
  <c r="R1006" i="3"/>
  <c r="Q1006" i="3"/>
  <c r="P1006" i="3"/>
  <c r="BK1006" i="3" s="1"/>
  <c r="BI1005" i="3"/>
  <c r="BH1005" i="3"/>
  <c r="BG1005" i="3"/>
  <c r="BF1005" i="3"/>
  <c r="X1005" i="3"/>
  <c r="V1005" i="3"/>
  <c r="T1005" i="3"/>
  <c r="R1005" i="3"/>
  <c r="Q1005" i="3"/>
  <c r="P1005" i="3"/>
  <c r="K1005" i="3" s="1"/>
  <c r="BE1005" i="3" s="1"/>
  <c r="BI1004" i="3"/>
  <c r="BH1004" i="3"/>
  <c r="BG1004" i="3"/>
  <c r="BF1004" i="3"/>
  <c r="X1004" i="3"/>
  <c r="V1004" i="3"/>
  <c r="T1004" i="3"/>
  <c r="R1004" i="3"/>
  <c r="Q1004" i="3"/>
  <c r="P1004" i="3"/>
  <c r="BK1004" i="3" s="1"/>
  <c r="BI1003" i="3"/>
  <c r="BH1003" i="3"/>
  <c r="BG1003" i="3"/>
  <c r="BF1003" i="3"/>
  <c r="X1003" i="3"/>
  <c r="V1003" i="3"/>
  <c r="T1003" i="3"/>
  <c r="R1003" i="3"/>
  <c r="Q1003" i="3"/>
  <c r="P1003" i="3"/>
  <c r="BK1003" i="3" s="1"/>
  <c r="BI1002" i="3"/>
  <c r="BH1002" i="3"/>
  <c r="BG1002" i="3"/>
  <c r="BF1002" i="3"/>
  <c r="X1002" i="3"/>
  <c r="V1002" i="3"/>
  <c r="T1002" i="3"/>
  <c r="R1002" i="3"/>
  <c r="Q1002" i="3"/>
  <c r="P1002" i="3"/>
  <c r="K1002" i="3" s="1"/>
  <c r="BE1002" i="3" s="1"/>
  <c r="BI1001" i="3"/>
  <c r="BH1001" i="3"/>
  <c r="BG1001" i="3"/>
  <c r="BF1001" i="3"/>
  <c r="X1001" i="3"/>
  <c r="V1001" i="3"/>
  <c r="T1001" i="3"/>
  <c r="R1001" i="3"/>
  <c r="Q1001" i="3"/>
  <c r="P1001" i="3"/>
  <c r="BK1001" i="3" s="1"/>
  <c r="BI1000" i="3"/>
  <c r="BH1000" i="3"/>
  <c r="BG1000" i="3"/>
  <c r="BF1000" i="3"/>
  <c r="X1000" i="3"/>
  <c r="V1000" i="3"/>
  <c r="T1000" i="3"/>
  <c r="R1000" i="3"/>
  <c r="Q1000" i="3"/>
  <c r="P1000" i="3"/>
  <c r="K1000" i="3" s="1"/>
  <c r="BE1000" i="3" s="1"/>
  <c r="BI999" i="3"/>
  <c r="BH999" i="3"/>
  <c r="BG999" i="3"/>
  <c r="BF999" i="3"/>
  <c r="X999" i="3"/>
  <c r="V999" i="3"/>
  <c r="T999" i="3"/>
  <c r="R999" i="3"/>
  <c r="Q999" i="3"/>
  <c r="P999" i="3"/>
  <c r="BK999" i="3" s="1"/>
  <c r="BI998" i="3"/>
  <c r="BH998" i="3"/>
  <c r="BG998" i="3"/>
  <c r="BF998" i="3"/>
  <c r="X998" i="3"/>
  <c r="V998" i="3"/>
  <c r="T998" i="3"/>
  <c r="R998" i="3"/>
  <c r="Q998" i="3"/>
  <c r="P998" i="3"/>
  <c r="BK998" i="3" s="1"/>
  <c r="BI997" i="3"/>
  <c r="BH997" i="3"/>
  <c r="BG997" i="3"/>
  <c r="BF997" i="3"/>
  <c r="X997" i="3"/>
  <c r="V997" i="3"/>
  <c r="T997" i="3"/>
  <c r="R997" i="3"/>
  <c r="Q997" i="3"/>
  <c r="P997" i="3"/>
  <c r="BK997" i="3" s="1"/>
  <c r="BI996" i="3"/>
  <c r="BH996" i="3"/>
  <c r="BG996" i="3"/>
  <c r="BF996" i="3"/>
  <c r="X996" i="3"/>
  <c r="V996" i="3"/>
  <c r="T996" i="3"/>
  <c r="R996" i="3"/>
  <c r="Q996" i="3"/>
  <c r="P996" i="3"/>
  <c r="BK996" i="3" s="1"/>
  <c r="BI995" i="3"/>
  <c r="BH995" i="3"/>
  <c r="BG995" i="3"/>
  <c r="BF995" i="3"/>
  <c r="X995" i="3"/>
  <c r="V995" i="3"/>
  <c r="T995" i="3"/>
  <c r="R995" i="3"/>
  <c r="Q995" i="3"/>
  <c r="P995" i="3"/>
  <c r="BK995" i="3" s="1"/>
  <c r="BI994" i="3"/>
  <c r="BH994" i="3"/>
  <c r="BG994" i="3"/>
  <c r="BF994" i="3"/>
  <c r="X994" i="3"/>
  <c r="V994" i="3"/>
  <c r="T994" i="3"/>
  <c r="R994" i="3"/>
  <c r="Q994" i="3"/>
  <c r="P994" i="3"/>
  <c r="K994" i="3" s="1"/>
  <c r="BE994" i="3" s="1"/>
  <c r="K123" i="10" l="1"/>
  <c r="BE123" i="10" s="1"/>
  <c r="K121" i="10"/>
  <c r="BE121" i="10" s="1"/>
  <c r="K1202" i="3"/>
  <c r="BE1202" i="3" s="1"/>
  <c r="BK1058" i="3"/>
  <c r="K1062" i="3"/>
  <c r="BE1062" i="3" s="1"/>
  <c r="K1060" i="3"/>
  <c r="BE1060" i="3" s="1"/>
  <c r="K1050" i="3"/>
  <c r="BE1050" i="3" s="1"/>
  <c r="K1048" i="3"/>
  <c r="BE1048" i="3" s="1"/>
  <c r="K1057" i="3"/>
  <c r="BE1057" i="3" s="1"/>
  <c r="K1055" i="3"/>
  <c r="BE1055" i="3" s="1"/>
  <c r="K1053" i="3"/>
  <c r="BE1053" i="3" s="1"/>
  <c r="K1052" i="3"/>
  <c r="BE1052" i="3" s="1"/>
  <c r="K1046" i="3"/>
  <c r="BE1046" i="3" s="1"/>
  <c r="K1044" i="3"/>
  <c r="BE1044" i="3" s="1"/>
  <c r="K1037" i="3"/>
  <c r="BE1037" i="3" s="1"/>
  <c r="K1040" i="3"/>
  <c r="BE1040" i="3" s="1"/>
  <c r="K1034" i="3"/>
  <c r="BE1034" i="3" s="1"/>
  <c r="BK1008" i="3"/>
  <c r="BK1032" i="3"/>
  <c r="K1030" i="3"/>
  <c r="BE1030" i="3" s="1"/>
  <c r="K997" i="3"/>
  <c r="BE997" i="3" s="1"/>
  <c r="K1038" i="3"/>
  <c r="BE1038" i="3" s="1"/>
  <c r="K1041" i="3"/>
  <c r="BE1041" i="3" s="1"/>
  <c r="K1029" i="3"/>
  <c r="BE1029" i="3" s="1"/>
  <c r="K1031" i="3"/>
  <c r="BE1031" i="3" s="1"/>
  <c r="K1033" i="3"/>
  <c r="BE1033" i="3" s="1"/>
  <c r="BK1028" i="3"/>
  <c r="K1043" i="3"/>
  <c r="BE1043" i="3" s="1"/>
  <c r="K1042" i="3"/>
  <c r="BE1042" i="3" s="1"/>
  <c r="BK1000" i="3"/>
  <c r="K1009" i="3"/>
  <c r="BE1009" i="3" s="1"/>
  <c r="K1004" i="3"/>
  <c r="BE1004" i="3" s="1"/>
  <c r="BK994" i="3"/>
  <c r="K996" i="3"/>
  <c r="BE996" i="3" s="1"/>
  <c r="K1020" i="3"/>
  <c r="BE1020" i="3" s="1"/>
  <c r="K1011" i="3"/>
  <c r="BE1011" i="3" s="1"/>
  <c r="BK1023" i="3"/>
  <c r="BK1002" i="3"/>
  <c r="BK1025" i="3"/>
  <c r="BK1026" i="3"/>
  <c r="K1007" i="3"/>
  <c r="BE1007" i="3" s="1"/>
  <c r="BK1017" i="3"/>
  <c r="BK1005" i="3"/>
  <c r="K1018" i="3"/>
  <c r="BE1018" i="3" s="1"/>
  <c r="K1027" i="3"/>
  <c r="BE1027" i="3" s="1"/>
  <c r="K1022" i="3"/>
  <c r="BE1022" i="3" s="1"/>
  <c r="K1024" i="3"/>
  <c r="BE1024" i="3" s="1"/>
  <c r="K1019" i="3"/>
  <c r="BE1019" i="3" s="1"/>
  <c r="K1021" i="3"/>
  <c r="BE1021" i="3" s="1"/>
  <c r="K1016" i="3"/>
  <c r="BE1016" i="3" s="1"/>
  <c r="K1013" i="3"/>
  <c r="BE1013" i="3" s="1"/>
  <c r="K1014" i="3"/>
  <c r="BE1014" i="3" s="1"/>
  <c r="K1015" i="3"/>
  <c r="BE1015" i="3" s="1"/>
  <c r="K1012" i="3"/>
  <c r="BE1012" i="3" s="1"/>
  <c r="K1010" i="3"/>
  <c r="BE1010" i="3" s="1"/>
  <c r="K1006" i="3"/>
  <c r="BE1006" i="3" s="1"/>
  <c r="K1003" i="3"/>
  <c r="BE1003" i="3" s="1"/>
  <c r="K999" i="3"/>
  <c r="BE999" i="3" s="1"/>
  <c r="K1001" i="3"/>
  <c r="BE1001" i="3" s="1"/>
  <c r="K998" i="3"/>
  <c r="BE998" i="3" s="1"/>
  <c r="K995" i="3"/>
  <c r="BE995" i="3" s="1"/>
  <c r="BI907" i="3" l="1"/>
  <c r="BH907" i="3"/>
  <c r="BG907" i="3"/>
  <c r="BF907" i="3"/>
  <c r="X907" i="3"/>
  <c r="V907" i="3"/>
  <c r="T907" i="3"/>
  <c r="R907" i="3"/>
  <c r="Q907" i="3"/>
  <c r="P907" i="3"/>
  <c r="BK907" i="3" s="1"/>
  <c r="BI929" i="3"/>
  <c r="BH929" i="3"/>
  <c r="BG929" i="3"/>
  <c r="BF929" i="3"/>
  <c r="X929" i="3"/>
  <c r="V929" i="3"/>
  <c r="T929" i="3"/>
  <c r="R929" i="3"/>
  <c r="Q929" i="3"/>
  <c r="P929" i="3"/>
  <c r="BK929" i="3" s="1"/>
  <c r="BI928" i="3"/>
  <c r="BH928" i="3"/>
  <c r="BG928" i="3"/>
  <c r="BF928" i="3"/>
  <c r="X928" i="3"/>
  <c r="V928" i="3"/>
  <c r="T928" i="3"/>
  <c r="R928" i="3"/>
  <c r="Q928" i="3"/>
  <c r="P928" i="3"/>
  <c r="K928" i="3" s="1"/>
  <c r="BE928" i="3" s="1"/>
  <c r="BI927" i="3"/>
  <c r="BH927" i="3"/>
  <c r="BG927" i="3"/>
  <c r="BF927" i="3"/>
  <c r="X927" i="3"/>
  <c r="V927" i="3"/>
  <c r="T927" i="3"/>
  <c r="R927" i="3"/>
  <c r="Q927" i="3"/>
  <c r="P927" i="3"/>
  <c r="BK927" i="3" s="1"/>
  <c r="BI926" i="3"/>
  <c r="BH926" i="3"/>
  <c r="BG926" i="3"/>
  <c r="BF926" i="3"/>
  <c r="X926" i="3"/>
  <c r="V926" i="3"/>
  <c r="T926" i="3"/>
  <c r="R926" i="3"/>
  <c r="Q926" i="3"/>
  <c r="P926" i="3"/>
  <c r="BK926" i="3" s="1"/>
  <c r="BI925" i="3"/>
  <c r="BH925" i="3"/>
  <c r="BG925" i="3"/>
  <c r="BF925" i="3"/>
  <c r="X925" i="3"/>
  <c r="V925" i="3"/>
  <c r="T925" i="3"/>
  <c r="R925" i="3"/>
  <c r="Q925" i="3"/>
  <c r="P925" i="3"/>
  <c r="BK925" i="3" s="1"/>
  <c r="BI924" i="3"/>
  <c r="BH924" i="3"/>
  <c r="BG924" i="3"/>
  <c r="BF924" i="3"/>
  <c r="X924" i="3"/>
  <c r="V924" i="3"/>
  <c r="T924" i="3"/>
  <c r="R924" i="3"/>
  <c r="Q924" i="3"/>
  <c r="P924" i="3"/>
  <c r="BK924" i="3" s="1"/>
  <c r="BI923" i="3"/>
  <c r="BH923" i="3"/>
  <c r="BG923" i="3"/>
  <c r="BF923" i="3"/>
  <c r="X923" i="3"/>
  <c r="V923" i="3"/>
  <c r="T923" i="3"/>
  <c r="R923" i="3"/>
  <c r="Q923" i="3"/>
  <c r="P923" i="3"/>
  <c r="BK923" i="3" s="1"/>
  <c r="BI922" i="3"/>
  <c r="BH922" i="3"/>
  <c r="BG922" i="3"/>
  <c r="BF922" i="3"/>
  <c r="X922" i="3"/>
  <c r="V922" i="3"/>
  <c r="T922" i="3"/>
  <c r="R922" i="3"/>
  <c r="Q922" i="3"/>
  <c r="P922" i="3"/>
  <c r="BK922" i="3" s="1"/>
  <c r="BI921" i="3"/>
  <c r="BH921" i="3"/>
  <c r="BG921" i="3"/>
  <c r="BF921" i="3"/>
  <c r="X921" i="3"/>
  <c r="V921" i="3"/>
  <c r="T921" i="3"/>
  <c r="R921" i="3"/>
  <c r="Q921" i="3"/>
  <c r="P921" i="3"/>
  <c r="BK921" i="3" s="1"/>
  <c r="BI920" i="3"/>
  <c r="BH920" i="3"/>
  <c r="BG920" i="3"/>
  <c r="BF920" i="3"/>
  <c r="X920" i="3"/>
  <c r="V920" i="3"/>
  <c r="T920" i="3"/>
  <c r="R920" i="3"/>
  <c r="Q920" i="3"/>
  <c r="P920" i="3"/>
  <c r="BK920" i="3" s="1"/>
  <c r="BI919" i="3"/>
  <c r="BH919" i="3"/>
  <c r="BG919" i="3"/>
  <c r="BF919" i="3"/>
  <c r="X919" i="3"/>
  <c r="V919" i="3"/>
  <c r="T919" i="3"/>
  <c r="R919" i="3"/>
  <c r="Q919" i="3"/>
  <c r="P919" i="3"/>
  <c r="BK919" i="3" s="1"/>
  <c r="BI918" i="3"/>
  <c r="BH918" i="3"/>
  <c r="BG918" i="3"/>
  <c r="BF918" i="3"/>
  <c r="X918" i="3"/>
  <c r="V918" i="3"/>
  <c r="T918" i="3"/>
  <c r="R918" i="3"/>
  <c r="Q918" i="3"/>
  <c r="P918" i="3"/>
  <c r="BK918" i="3" s="1"/>
  <c r="BI917" i="3"/>
  <c r="BH917" i="3"/>
  <c r="BG917" i="3"/>
  <c r="BF917" i="3"/>
  <c r="X917" i="3"/>
  <c r="V917" i="3"/>
  <c r="T917" i="3"/>
  <c r="R917" i="3"/>
  <c r="Q917" i="3"/>
  <c r="P917" i="3"/>
  <c r="BK917" i="3" s="1"/>
  <c r="BI916" i="3"/>
  <c r="BH916" i="3"/>
  <c r="BG916" i="3"/>
  <c r="BF916" i="3"/>
  <c r="X916" i="3"/>
  <c r="V916" i="3"/>
  <c r="T916" i="3"/>
  <c r="R916" i="3"/>
  <c r="Q916" i="3"/>
  <c r="P916" i="3"/>
  <c r="BK916" i="3" s="1"/>
  <c r="BI915" i="3"/>
  <c r="BH915" i="3"/>
  <c r="BG915" i="3"/>
  <c r="BF915" i="3"/>
  <c r="X915" i="3"/>
  <c r="V915" i="3"/>
  <c r="T915" i="3"/>
  <c r="R915" i="3"/>
  <c r="Q915" i="3"/>
  <c r="P915" i="3"/>
  <c r="BK915" i="3" s="1"/>
  <c r="BI914" i="3"/>
  <c r="BH914" i="3"/>
  <c r="BG914" i="3"/>
  <c r="BF914" i="3"/>
  <c r="X914" i="3"/>
  <c r="V914" i="3"/>
  <c r="T914" i="3"/>
  <c r="R914" i="3"/>
  <c r="Q914" i="3"/>
  <c r="P914" i="3"/>
  <c r="K914" i="3" s="1"/>
  <c r="BE914" i="3" s="1"/>
  <c r="BI913" i="3"/>
  <c r="BH913" i="3"/>
  <c r="BG913" i="3"/>
  <c r="BF913" i="3"/>
  <c r="X913" i="3"/>
  <c r="V913" i="3"/>
  <c r="T913" i="3"/>
  <c r="R913" i="3"/>
  <c r="Q913" i="3"/>
  <c r="P913" i="3"/>
  <c r="BK913" i="3" s="1"/>
  <c r="BI912" i="3"/>
  <c r="BH912" i="3"/>
  <c r="BG912" i="3"/>
  <c r="BF912" i="3"/>
  <c r="X912" i="3"/>
  <c r="V912" i="3"/>
  <c r="T912" i="3"/>
  <c r="R912" i="3"/>
  <c r="Q912" i="3"/>
  <c r="P912" i="3"/>
  <c r="BK912" i="3" s="1"/>
  <c r="BI911" i="3"/>
  <c r="BH911" i="3"/>
  <c r="BG911" i="3"/>
  <c r="BF911" i="3"/>
  <c r="X911" i="3"/>
  <c r="V911" i="3"/>
  <c r="T911" i="3"/>
  <c r="R911" i="3"/>
  <c r="Q911" i="3"/>
  <c r="P911" i="3"/>
  <c r="K911" i="3" s="1"/>
  <c r="BE911" i="3" s="1"/>
  <c r="BI910" i="3"/>
  <c r="BH910" i="3"/>
  <c r="BG910" i="3"/>
  <c r="BF910" i="3"/>
  <c r="X910" i="3"/>
  <c r="V910" i="3"/>
  <c r="T910" i="3"/>
  <c r="R910" i="3"/>
  <c r="Q910" i="3"/>
  <c r="P910" i="3"/>
  <c r="BK910" i="3" s="1"/>
  <c r="BI909" i="3"/>
  <c r="BH909" i="3"/>
  <c r="BG909" i="3"/>
  <c r="BF909" i="3"/>
  <c r="X909" i="3"/>
  <c r="V909" i="3"/>
  <c r="T909" i="3"/>
  <c r="R909" i="3"/>
  <c r="Q909" i="3"/>
  <c r="P909" i="3"/>
  <c r="BK909" i="3" s="1"/>
  <c r="BI908" i="3"/>
  <c r="BH908" i="3"/>
  <c r="BG908" i="3"/>
  <c r="BF908" i="3"/>
  <c r="X908" i="3"/>
  <c r="V908" i="3"/>
  <c r="T908" i="3"/>
  <c r="R908" i="3"/>
  <c r="Q908" i="3"/>
  <c r="P908" i="3"/>
  <c r="BK908" i="3" s="1"/>
  <c r="BI906" i="3"/>
  <c r="BH906" i="3"/>
  <c r="BG906" i="3"/>
  <c r="BF906" i="3"/>
  <c r="X906" i="3"/>
  <c r="V906" i="3"/>
  <c r="T906" i="3"/>
  <c r="R906" i="3"/>
  <c r="Q906" i="3"/>
  <c r="P906" i="3"/>
  <c r="BK906" i="3" s="1"/>
  <c r="BI905" i="3"/>
  <c r="BH905" i="3"/>
  <c r="BG905" i="3"/>
  <c r="BF905" i="3"/>
  <c r="X905" i="3"/>
  <c r="V905" i="3"/>
  <c r="T905" i="3"/>
  <c r="R905" i="3"/>
  <c r="Q905" i="3"/>
  <c r="P905" i="3"/>
  <c r="BK905" i="3" s="1"/>
  <c r="BI904" i="3"/>
  <c r="BH904" i="3"/>
  <c r="BG904" i="3"/>
  <c r="BF904" i="3"/>
  <c r="X904" i="3"/>
  <c r="V904" i="3"/>
  <c r="T904" i="3"/>
  <c r="R904" i="3"/>
  <c r="Q904" i="3"/>
  <c r="P904" i="3"/>
  <c r="BK904" i="3" s="1"/>
  <c r="BI903" i="3"/>
  <c r="BH903" i="3"/>
  <c r="BG903" i="3"/>
  <c r="BF903" i="3"/>
  <c r="X903" i="3"/>
  <c r="V903" i="3"/>
  <c r="T903" i="3"/>
  <c r="R903" i="3"/>
  <c r="Q903" i="3"/>
  <c r="P903" i="3"/>
  <c r="BK903" i="3" s="1"/>
  <c r="BI902" i="3"/>
  <c r="BH902" i="3"/>
  <c r="BG902" i="3"/>
  <c r="BF902" i="3"/>
  <c r="X902" i="3"/>
  <c r="V902" i="3"/>
  <c r="T902" i="3"/>
  <c r="R902" i="3"/>
  <c r="Q902" i="3"/>
  <c r="P902" i="3"/>
  <c r="BK902" i="3" s="1"/>
  <c r="BI901" i="3"/>
  <c r="BH901" i="3"/>
  <c r="BG901" i="3"/>
  <c r="BF901" i="3"/>
  <c r="X901" i="3"/>
  <c r="V901" i="3"/>
  <c r="T901" i="3"/>
  <c r="R901" i="3"/>
  <c r="Q901" i="3"/>
  <c r="P901" i="3"/>
  <c r="BK901" i="3" s="1"/>
  <c r="BI900" i="3"/>
  <c r="BH900" i="3"/>
  <c r="BG900" i="3"/>
  <c r="BF900" i="3"/>
  <c r="X900" i="3"/>
  <c r="V900" i="3"/>
  <c r="T900" i="3"/>
  <c r="R900" i="3"/>
  <c r="Q900" i="3"/>
  <c r="P900" i="3"/>
  <c r="BK900" i="3" s="1"/>
  <c r="BI899" i="3"/>
  <c r="BH899" i="3"/>
  <c r="BG899" i="3"/>
  <c r="BF899" i="3"/>
  <c r="X899" i="3"/>
  <c r="V899" i="3"/>
  <c r="T899" i="3"/>
  <c r="R899" i="3"/>
  <c r="Q899" i="3"/>
  <c r="P899" i="3"/>
  <c r="BK899" i="3" s="1"/>
  <c r="BI898" i="3"/>
  <c r="BH898" i="3"/>
  <c r="BG898" i="3"/>
  <c r="BF898" i="3"/>
  <c r="X898" i="3"/>
  <c r="V898" i="3"/>
  <c r="T898" i="3"/>
  <c r="R898" i="3"/>
  <c r="Q898" i="3"/>
  <c r="P898" i="3"/>
  <c r="BK898" i="3" s="1"/>
  <c r="BI897" i="3"/>
  <c r="BH897" i="3"/>
  <c r="BG897" i="3"/>
  <c r="BF897" i="3"/>
  <c r="X897" i="3"/>
  <c r="V897" i="3"/>
  <c r="T897" i="3"/>
  <c r="R897" i="3"/>
  <c r="Q897" i="3"/>
  <c r="P897" i="3"/>
  <c r="BK897" i="3" s="1"/>
  <c r="BI896" i="3"/>
  <c r="BH896" i="3"/>
  <c r="BG896" i="3"/>
  <c r="BF896" i="3"/>
  <c r="X896" i="3"/>
  <c r="V896" i="3"/>
  <c r="T896" i="3"/>
  <c r="R896" i="3"/>
  <c r="Q896" i="3"/>
  <c r="P896" i="3"/>
  <c r="BK896" i="3" s="1"/>
  <c r="BI895" i="3"/>
  <c r="BH895" i="3"/>
  <c r="BG895" i="3"/>
  <c r="BF895" i="3"/>
  <c r="X895" i="3"/>
  <c r="V895" i="3"/>
  <c r="T895" i="3"/>
  <c r="R895" i="3"/>
  <c r="Q895" i="3"/>
  <c r="P895" i="3"/>
  <c r="BK895" i="3" s="1"/>
  <c r="BI894" i="3"/>
  <c r="BH894" i="3"/>
  <c r="BG894" i="3"/>
  <c r="BF894" i="3"/>
  <c r="X894" i="3"/>
  <c r="V894" i="3"/>
  <c r="T894" i="3"/>
  <c r="R894" i="3"/>
  <c r="Q894" i="3"/>
  <c r="P894" i="3"/>
  <c r="BK894" i="3" s="1"/>
  <c r="BI893" i="3"/>
  <c r="BH893" i="3"/>
  <c r="BG893" i="3"/>
  <c r="BF893" i="3"/>
  <c r="X893" i="3"/>
  <c r="V893" i="3"/>
  <c r="T893" i="3"/>
  <c r="R893" i="3"/>
  <c r="Q893" i="3"/>
  <c r="P893" i="3"/>
  <c r="BK893" i="3" s="1"/>
  <c r="BI892" i="3"/>
  <c r="BH892" i="3"/>
  <c r="BG892" i="3"/>
  <c r="BF892" i="3"/>
  <c r="X892" i="3"/>
  <c r="V892" i="3"/>
  <c r="T892" i="3"/>
  <c r="R892" i="3"/>
  <c r="Q892" i="3"/>
  <c r="P892" i="3"/>
  <c r="K892" i="3" s="1"/>
  <c r="BE892" i="3" s="1"/>
  <c r="BI891" i="3"/>
  <c r="BH891" i="3"/>
  <c r="BG891" i="3"/>
  <c r="BF891" i="3"/>
  <c r="X891" i="3"/>
  <c r="V891" i="3"/>
  <c r="T891" i="3"/>
  <c r="R891" i="3"/>
  <c r="Q891" i="3"/>
  <c r="P891" i="3"/>
  <c r="BK891" i="3" s="1"/>
  <c r="BI890" i="3"/>
  <c r="BH890" i="3"/>
  <c r="BG890" i="3"/>
  <c r="BF890" i="3"/>
  <c r="X890" i="3"/>
  <c r="V890" i="3"/>
  <c r="T890" i="3"/>
  <c r="R890" i="3"/>
  <c r="Q890" i="3"/>
  <c r="P890" i="3"/>
  <c r="BK890" i="3" s="1"/>
  <c r="BI888" i="3"/>
  <c r="BH888" i="3"/>
  <c r="BG888" i="3"/>
  <c r="BF888" i="3"/>
  <c r="BE888" i="3"/>
  <c r="X888" i="3"/>
  <c r="V888" i="3"/>
  <c r="T888" i="3"/>
  <c r="R888" i="3"/>
  <c r="Q888" i="3"/>
  <c r="P888" i="3"/>
  <c r="BK888" i="3" s="1"/>
  <c r="BI889" i="3"/>
  <c r="BH889" i="3"/>
  <c r="BG889" i="3"/>
  <c r="BF889" i="3"/>
  <c r="X889" i="3"/>
  <c r="V889" i="3"/>
  <c r="T889" i="3"/>
  <c r="R889" i="3"/>
  <c r="Q889" i="3"/>
  <c r="P889" i="3"/>
  <c r="BK889" i="3" s="1"/>
  <c r="BI991" i="3"/>
  <c r="BH991" i="3"/>
  <c r="BG991" i="3"/>
  <c r="BF991" i="3"/>
  <c r="BE991" i="3"/>
  <c r="X991" i="3"/>
  <c r="V991" i="3"/>
  <c r="T991" i="3"/>
  <c r="R991" i="3"/>
  <c r="Q991" i="3"/>
  <c r="P991" i="3"/>
  <c r="BK991" i="3" s="1"/>
  <c r="BI959" i="3"/>
  <c r="BH959" i="3"/>
  <c r="BG959" i="3"/>
  <c r="BF959" i="3"/>
  <c r="X959" i="3"/>
  <c r="V959" i="3"/>
  <c r="T959" i="3"/>
  <c r="R959" i="3"/>
  <c r="Q959" i="3"/>
  <c r="P959" i="3"/>
  <c r="BK959" i="3" s="1"/>
  <c r="BI958" i="3"/>
  <c r="BH958" i="3"/>
  <c r="BG958" i="3"/>
  <c r="BF958" i="3"/>
  <c r="X958" i="3"/>
  <c r="V958" i="3"/>
  <c r="T958" i="3"/>
  <c r="R958" i="3"/>
  <c r="Q958" i="3"/>
  <c r="P958" i="3"/>
  <c r="BK958" i="3" s="1"/>
  <c r="BI957" i="3"/>
  <c r="BH957" i="3"/>
  <c r="BG957" i="3"/>
  <c r="BF957" i="3"/>
  <c r="X957" i="3"/>
  <c r="V957" i="3"/>
  <c r="T957" i="3"/>
  <c r="R957" i="3"/>
  <c r="Q957" i="3"/>
  <c r="P957" i="3"/>
  <c r="BK957" i="3" s="1"/>
  <c r="BI956" i="3"/>
  <c r="BH956" i="3"/>
  <c r="BG956" i="3"/>
  <c r="BF956" i="3"/>
  <c r="X956" i="3"/>
  <c r="V956" i="3"/>
  <c r="T956" i="3"/>
  <c r="R956" i="3"/>
  <c r="Q956" i="3"/>
  <c r="P956" i="3"/>
  <c r="BK956" i="3" s="1"/>
  <c r="BI955" i="3"/>
  <c r="BH955" i="3"/>
  <c r="BG955" i="3"/>
  <c r="BF955" i="3"/>
  <c r="X955" i="3"/>
  <c r="V955" i="3"/>
  <c r="T955" i="3"/>
  <c r="R955" i="3"/>
  <c r="Q955" i="3"/>
  <c r="P955" i="3"/>
  <c r="K955" i="3" s="1"/>
  <c r="BE955" i="3" s="1"/>
  <c r="BI954" i="3"/>
  <c r="BH954" i="3"/>
  <c r="BG954" i="3"/>
  <c r="BF954" i="3"/>
  <c r="X954" i="3"/>
  <c r="V954" i="3"/>
  <c r="T954" i="3"/>
  <c r="R954" i="3"/>
  <c r="Q954" i="3"/>
  <c r="P954" i="3"/>
  <c r="BK954" i="3" s="1"/>
  <c r="BI953" i="3"/>
  <c r="BH953" i="3"/>
  <c r="BG953" i="3"/>
  <c r="BF953" i="3"/>
  <c r="X953" i="3"/>
  <c r="V953" i="3"/>
  <c r="T953" i="3"/>
  <c r="R953" i="3"/>
  <c r="Q953" i="3"/>
  <c r="P953" i="3"/>
  <c r="K953" i="3" s="1"/>
  <c r="BE953" i="3" s="1"/>
  <c r="BI952" i="3"/>
  <c r="BH952" i="3"/>
  <c r="BG952" i="3"/>
  <c r="BF952" i="3"/>
  <c r="X952" i="3"/>
  <c r="V952" i="3"/>
  <c r="T952" i="3"/>
  <c r="R952" i="3"/>
  <c r="Q952" i="3"/>
  <c r="P952" i="3"/>
  <c r="BK952" i="3" s="1"/>
  <c r="BI951" i="3"/>
  <c r="BH951" i="3"/>
  <c r="BG951" i="3"/>
  <c r="BF951" i="3"/>
  <c r="X951" i="3"/>
  <c r="V951" i="3"/>
  <c r="T951" i="3"/>
  <c r="R951" i="3"/>
  <c r="Q951" i="3"/>
  <c r="P951" i="3"/>
  <c r="BK951" i="3" s="1"/>
  <c r="BI950" i="3"/>
  <c r="BH950" i="3"/>
  <c r="BG950" i="3"/>
  <c r="BF950" i="3"/>
  <c r="X950" i="3"/>
  <c r="V950" i="3"/>
  <c r="T950" i="3"/>
  <c r="R950" i="3"/>
  <c r="Q950" i="3"/>
  <c r="P950" i="3"/>
  <c r="BK950" i="3" s="1"/>
  <c r="BI949" i="3"/>
  <c r="BH949" i="3"/>
  <c r="BG949" i="3"/>
  <c r="BF949" i="3"/>
  <c r="X949" i="3"/>
  <c r="V949" i="3"/>
  <c r="T949" i="3"/>
  <c r="R949" i="3"/>
  <c r="Q949" i="3"/>
  <c r="P949" i="3"/>
  <c r="BK949" i="3" s="1"/>
  <c r="BI948" i="3"/>
  <c r="BH948" i="3"/>
  <c r="BG948" i="3"/>
  <c r="BF948" i="3"/>
  <c r="X948" i="3"/>
  <c r="V948" i="3"/>
  <c r="T948" i="3"/>
  <c r="R948" i="3"/>
  <c r="Q948" i="3"/>
  <c r="P948" i="3"/>
  <c r="BK948" i="3" s="1"/>
  <c r="BI947" i="3"/>
  <c r="BH947" i="3"/>
  <c r="BG947" i="3"/>
  <c r="BF947" i="3"/>
  <c r="X947" i="3"/>
  <c r="V947" i="3"/>
  <c r="T947" i="3"/>
  <c r="R947" i="3"/>
  <c r="Q947" i="3"/>
  <c r="P947" i="3"/>
  <c r="BK947" i="3" s="1"/>
  <c r="BI946" i="3"/>
  <c r="BH946" i="3"/>
  <c r="BG946" i="3"/>
  <c r="BF946" i="3"/>
  <c r="X946" i="3"/>
  <c r="V946" i="3"/>
  <c r="T946" i="3"/>
  <c r="R946" i="3"/>
  <c r="Q946" i="3"/>
  <c r="P946" i="3"/>
  <c r="BK946" i="3" s="1"/>
  <c r="BI945" i="3"/>
  <c r="BH945" i="3"/>
  <c r="BG945" i="3"/>
  <c r="BF945" i="3"/>
  <c r="X945" i="3"/>
  <c r="V945" i="3"/>
  <c r="T945" i="3"/>
  <c r="R945" i="3"/>
  <c r="Q945" i="3"/>
  <c r="P945" i="3"/>
  <c r="BK945" i="3" s="1"/>
  <c r="BI944" i="3"/>
  <c r="BH944" i="3"/>
  <c r="BG944" i="3"/>
  <c r="BF944" i="3"/>
  <c r="X944" i="3"/>
  <c r="V944" i="3"/>
  <c r="T944" i="3"/>
  <c r="R944" i="3"/>
  <c r="Q944" i="3"/>
  <c r="P944" i="3"/>
  <c r="K944" i="3" s="1"/>
  <c r="BE944" i="3" s="1"/>
  <c r="BI943" i="3"/>
  <c r="BH943" i="3"/>
  <c r="BG943" i="3"/>
  <c r="BF943" i="3"/>
  <c r="X943" i="3"/>
  <c r="V943" i="3"/>
  <c r="T943" i="3"/>
  <c r="R943" i="3"/>
  <c r="Q943" i="3"/>
  <c r="P943" i="3"/>
  <c r="BK943" i="3" s="1"/>
  <c r="BI942" i="3"/>
  <c r="BH942" i="3"/>
  <c r="BG942" i="3"/>
  <c r="BF942" i="3"/>
  <c r="X942" i="3"/>
  <c r="V942" i="3"/>
  <c r="T942" i="3"/>
  <c r="R942" i="3"/>
  <c r="Q942" i="3"/>
  <c r="P942" i="3"/>
  <c r="BK942" i="3" s="1"/>
  <c r="BI940" i="3"/>
  <c r="BH940" i="3"/>
  <c r="BG940" i="3"/>
  <c r="BF940" i="3"/>
  <c r="X940" i="3"/>
  <c r="V940" i="3"/>
  <c r="T940" i="3"/>
  <c r="R940" i="3"/>
  <c r="Q940" i="3"/>
  <c r="P940" i="3"/>
  <c r="BK940" i="3" s="1"/>
  <c r="BI938" i="3"/>
  <c r="BH938" i="3"/>
  <c r="BG938" i="3"/>
  <c r="BF938" i="3"/>
  <c r="X938" i="3"/>
  <c r="V938" i="3"/>
  <c r="T938" i="3"/>
  <c r="R938" i="3"/>
  <c r="Q938" i="3"/>
  <c r="P938" i="3"/>
  <c r="BK938" i="3" s="1"/>
  <c r="BI937" i="3"/>
  <c r="BH937" i="3"/>
  <c r="BG937" i="3"/>
  <c r="BF937" i="3"/>
  <c r="X937" i="3"/>
  <c r="V937" i="3"/>
  <c r="T937" i="3"/>
  <c r="R937" i="3"/>
  <c r="Q937" i="3"/>
  <c r="P937" i="3"/>
  <c r="BK937" i="3" s="1"/>
  <c r="BI935" i="3"/>
  <c r="BH935" i="3"/>
  <c r="BG935" i="3"/>
  <c r="BF935" i="3"/>
  <c r="X935" i="3"/>
  <c r="V935" i="3"/>
  <c r="T935" i="3"/>
  <c r="R935" i="3"/>
  <c r="Q935" i="3"/>
  <c r="P935" i="3"/>
  <c r="BK935" i="3" s="1"/>
  <c r="BI934" i="3"/>
  <c r="BH934" i="3"/>
  <c r="BG934" i="3"/>
  <c r="BF934" i="3"/>
  <c r="X934" i="3"/>
  <c r="V934" i="3"/>
  <c r="T934" i="3"/>
  <c r="R934" i="3"/>
  <c r="Q934" i="3"/>
  <c r="P934" i="3"/>
  <c r="BK934" i="3" s="1"/>
  <c r="BI930" i="3"/>
  <c r="BH930" i="3"/>
  <c r="BG930" i="3"/>
  <c r="BF930" i="3"/>
  <c r="BE930" i="3"/>
  <c r="X930" i="3"/>
  <c r="V930" i="3"/>
  <c r="T930" i="3"/>
  <c r="R930" i="3"/>
  <c r="Q930" i="3"/>
  <c r="P930" i="3"/>
  <c r="BK930" i="3" s="1"/>
  <c r="BI960" i="3"/>
  <c r="BH960" i="3"/>
  <c r="BG960" i="3"/>
  <c r="BF960" i="3"/>
  <c r="BE960" i="3"/>
  <c r="X960" i="3"/>
  <c r="V960" i="3"/>
  <c r="T960" i="3"/>
  <c r="R960" i="3"/>
  <c r="Q960" i="3"/>
  <c r="P960" i="3"/>
  <c r="BK960" i="3" s="1"/>
  <c r="BI990" i="3"/>
  <c r="BH990" i="3"/>
  <c r="BG990" i="3"/>
  <c r="BF990" i="3"/>
  <c r="X990" i="3"/>
  <c r="V990" i="3"/>
  <c r="T990" i="3"/>
  <c r="R990" i="3"/>
  <c r="Q990" i="3"/>
  <c r="P990" i="3"/>
  <c r="BK990" i="3" s="1"/>
  <c r="BI989" i="3"/>
  <c r="BH989" i="3"/>
  <c r="BG989" i="3"/>
  <c r="BF989" i="3"/>
  <c r="X989" i="3"/>
  <c r="V989" i="3"/>
  <c r="T989" i="3"/>
  <c r="R989" i="3"/>
  <c r="Q989" i="3"/>
  <c r="P989" i="3"/>
  <c r="BK989" i="3" s="1"/>
  <c r="BI988" i="3"/>
  <c r="BH988" i="3"/>
  <c r="BG988" i="3"/>
  <c r="BF988" i="3"/>
  <c r="X988" i="3"/>
  <c r="V988" i="3"/>
  <c r="T988" i="3"/>
  <c r="R988" i="3"/>
  <c r="Q988" i="3"/>
  <c r="P988" i="3"/>
  <c r="BK988" i="3" s="1"/>
  <c r="BI987" i="3"/>
  <c r="BH987" i="3"/>
  <c r="BG987" i="3"/>
  <c r="BF987" i="3"/>
  <c r="X987" i="3"/>
  <c r="V987" i="3"/>
  <c r="T987" i="3"/>
  <c r="R987" i="3"/>
  <c r="Q987" i="3"/>
  <c r="P987" i="3"/>
  <c r="BK987" i="3" s="1"/>
  <c r="BI986" i="3"/>
  <c r="BH986" i="3"/>
  <c r="BG986" i="3"/>
  <c r="BF986" i="3"/>
  <c r="X986" i="3"/>
  <c r="V986" i="3"/>
  <c r="T986" i="3"/>
  <c r="R986" i="3"/>
  <c r="Q986" i="3"/>
  <c r="P986" i="3"/>
  <c r="BK986" i="3" s="1"/>
  <c r="BI985" i="3"/>
  <c r="BH985" i="3"/>
  <c r="BG985" i="3"/>
  <c r="BF985" i="3"/>
  <c r="X985" i="3"/>
  <c r="V985" i="3"/>
  <c r="T985" i="3"/>
  <c r="R985" i="3"/>
  <c r="Q985" i="3"/>
  <c r="P985" i="3"/>
  <c r="BK985" i="3" s="1"/>
  <c r="BI984" i="3"/>
  <c r="BH984" i="3"/>
  <c r="BG984" i="3"/>
  <c r="BF984" i="3"/>
  <c r="X984" i="3"/>
  <c r="V984" i="3"/>
  <c r="T984" i="3"/>
  <c r="R984" i="3"/>
  <c r="Q984" i="3"/>
  <c r="P984" i="3"/>
  <c r="BK984" i="3" s="1"/>
  <c r="BI983" i="3"/>
  <c r="BH983" i="3"/>
  <c r="BG983" i="3"/>
  <c r="BF983" i="3"/>
  <c r="X983" i="3"/>
  <c r="V983" i="3"/>
  <c r="T983" i="3"/>
  <c r="R983" i="3"/>
  <c r="Q983" i="3"/>
  <c r="P983" i="3"/>
  <c r="BK983" i="3" s="1"/>
  <c r="BI982" i="3"/>
  <c r="BH982" i="3"/>
  <c r="BG982" i="3"/>
  <c r="BF982" i="3"/>
  <c r="X982" i="3"/>
  <c r="V982" i="3"/>
  <c r="T982" i="3"/>
  <c r="R982" i="3"/>
  <c r="Q982" i="3"/>
  <c r="P982" i="3"/>
  <c r="K982" i="3" s="1"/>
  <c r="BE982" i="3" s="1"/>
  <c r="BI981" i="3"/>
  <c r="BH981" i="3"/>
  <c r="BG981" i="3"/>
  <c r="BF981" i="3"/>
  <c r="X981" i="3"/>
  <c r="V981" i="3"/>
  <c r="T981" i="3"/>
  <c r="R981" i="3"/>
  <c r="Q981" i="3"/>
  <c r="P981" i="3"/>
  <c r="BK981" i="3" s="1"/>
  <c r="BI980" i="3"/>
  <c r="BH980" i="3"/>
  <c r="BG980" i="3"/>
  <c r="BF980" i="3"/>
  <c r="X980" i="3"/>
  <c r="V980" i="3"/>
  <c r="T980" i="3"/>
  <c r="R980" i="3"/>
  <c r="Q980" i="3"/>
  <c r="P980" i="3"/>
  <c r="BK980" i="3" s="1"/>
  <c r="BI979" i="3"/>
  <c r="BH979" i="3"/>
  <c r="BG979" i="3"/>
  <c r="BF979" i="3"/>
  <c r="X979" i="3"/>
  <c r="V979" i="3"/>
  <c r="T979" i="3"/>
  <c r="R979" i="3"/>
  <c r="Q979" i="3"/>
  <c r="P979" i="3"/>
  <c r="BK979" i="3" s="1"/>
  <c r="BI978" i="3"/>
  <c r="BH978" i="3"/>
  <c r="BG978" i="3"/>
  <c r="BF978" i="3"/>
  <c r="X978" i="3"/>
  <c r="V978" i="3"/>
  <c r="T978" i="3"/>
  <c r="R978" i="3"/>
  <c r="Q978" i="3"/>
  <c r="P978" i="3"/>
  <c r="BK978" i="3" s="1"/>
  <c r="BI977" i="3"/>
  <c r="BH977" i="3"/>
  <c r="BG977" i="3"/>
  <c r="BF977" i="3"/>
  <c r="X977" i="3"/>
  <c r="V977" i="3"/>
  <c r="T977" i="3"/>
  <c r="R977" i="3"/>
  <c r="Q977" i="3"/>
  <c r="P977" i="3"/>
  <c r="BK977" i="3" s="1"/>
  <c r="BI976" i="3"/>
  <c r="BH976" i="3"/>
  <c r="BG976" i="3"/>
  <c r="BF976" i="3"/>
  <c r="X976" i="3"/>
  <c r="V976" i="3"/>
  <c r="T976" i="3"/>
  <c r="R976" i="3"/>
  <c r="Q976" i="3"/>
  <c r="P976" i="3"/>
  <c r="BK976" i="3" s="1"/>
  <c r="BI975" i="3"/>
  <c r="BH975" i="3"/>
  <c r="BG975" i="3"/>
  <c r="BF975" i="3"/>
  <c r="X975" i="3"/>
  <c r="V975" i="3"/>
  <c r="T975" i="3"/>
  <c r="R975" i="3"/>
  <c r="Q975" i="3"/>
  <c r="P975" i="3"/>
  <c r="BK975" i="3" s="1"/>
  <c r="BI974" i="3"/>
  <c r="BH974" i="3"/>
  <c r="BG974" i="3"/>
  <c r="BF974" i="3"/>
  <c r="X974" i="3"/>
  <c r="V974" i="3"/>
  <c r="T974" i="3"/>
  <c r="R974" i="3"/>
  <c r="Q974" i="3"/>
  <c r="P974" i="3"/>
  <c r="BK974" i="3" s="1"/>
  <c r="BI973" i="3"/>
  <c r="BH973" i="3"/>
  <c r="BG973" i="3"/>
  <c r="BF973" i="3"/>
  <c r="X973" i="3"/>
  <c r="V973" i="3"/>
  <c r="T973" i="3"/>
  <c r="R973" i="3"/>
  <c r="Q973" i="3"/>
  <c r="P973" i="3"/>
  <c r="BK973" i="3" s="1"/>
  <c r="BI972" i="3"/>
  <c r="BH972" i="3"/>
  <c r="BG972" i="3"/>
  <c r="BF972" i="3"/>
  <c r="X972" i="3"/>
  <c r="V972" i="3"/>
  <c r="T972" i="3"/>
  <c r="R972" i="3"/>
  <c r="Q972" i="3"/>
  <c r="P972" i="3"/>
  <c r="K972" i="3" s="1"/>
  <c r="BE972" i="3" s="1"/>
  <c r="BI971" i="3"/>
  <c r="BH971" i="3"/>
  <c r="BG971" i="3"/>
  <c r="BF971" i="3"/>
  <c r="X971" i="3"/>
  <c r="V971" i="3"/>
  <c r="T971" i="3"/>
  <c r="R971" i="3"/>
  <c r="Q971" i="3"/>
  <c r="P971" i="3"/>
  <c r="K971" i="3" s="1"/>
  <c r="BE971" i="3" s="1"/>
  <c r="BI970" i="3"/>
  <c r="BH970" i="3"/>
  <c r="BG970" i="3"/>
  <c r="BF970" i="3"/>
  <c r="X970" i="3"/>
  <c r="V970" i="3"/>
  <c r="T970" i="3"/>
  <c r="R970" i="3"/>
  <c r="Q970" i="3"/>
  <c r="P970" i="3"/>
  <c r="K970" i="3" s="1"/>
  <c r="BE970" i="3" s="1"/>
  <c r="BI969" i="3"/>
  <c r="BH969" i="3"/>
  <c r="BG969" i="3"/>
  <c r="BF969" i="3"/>
  <c r="X969" i="3"/>
  <c r="V969" i="3"/>
  <c r="T969" i="3"/>
  <c r="R969" i="3"/>
  <c r="Q969" i="3"/>
  <c r="P969" i="3"/>
  <c r="BK969" i="3" s="1"/>
  <c r="BI968" i="3"/>
  <c r="BH968" i="3"/>
  <c r="BG968" i="3"/>
  <c r="BF968" i="3"/>
  <c r="X968" i="3"/>
  <c r="V968" i="3"/>
  <c r="T968" i="3"/>
  <c r="R968" i="3"/>
  <c r="Q968" i="3"/>
  <c r="P968" i="3"/>
  <c r="BK968" i="3" s="1"/>
  <c r="BI967" i="3"/>
  <c r="BH967" i="3"/>
  <c r="BG967" i="3"/>
  <c r="BF967" i="3"/>
  <c r="X967" i="3"/>
  <c r="V967" i="3"/>
  <c r="T967" i="3"/>
  <c r="R967" i="3"/>
  <c r="Q967" i="3"/>
  <c r="P967" i="3"/>
  <c r="BK967" i="3" s="1"/>
  <c r="BI966" i="3"/>
  <c r="BH966" i="3"/>
  <c r="BG966" i="3"/>
  <c r="BF966" i="3"/>
  <c r="X966" i="3"/>
  <c r="V966" i="3"/>
  <c r="T966" i="3"/>
  <c r="R966" i="3"/>
  <c r="Q966" i="3"/>
  <c r="P966" i="3"/>
  <c r="BK966" i="3" s="1"/>
  <c r="BI965" i="3"/>
  <c r="BH965" i="3"/>
  <c r="BG965" i="3"/>
  <c r="BF965" i="3"/>
  <c r="X965" i="3"/>
  <c r="V965" i="3"/>
  <c r="T965" i="3"/>
  <c r="R965" i="3"/>
  <c r="Q965" i="3"/>
  <c r="P965" i="3"/>
  <c r="BK965" i="3" s="1"/>
  <c r="BI964" i="3"/>
  <c r="BH964" i="3"/>
  <c r="BG964" i="3"/>
  <c r="BF964" i="3"/>
  <c r="X964" i="3"/>
  <c r="V964" i="3"/>
  <c r="T964" i="3"/>
  <c r="R964" i="3"/>
  <c r="Q964" i="3"/>
  <c r="P964" i="3"/>
  <c r="BK964" i="3" s="1"/>
  <c r="BI963" i="3"/>
  <c r="BH963" i="3"/>
  <c r="BG963" i="3"/>
  <c r="BF963" i="3"/>
  <c r="X963" i="3"/>
  <c r="V963" i="3"/>
  <c r="T963" i="3"/>
  <c r="R963" i="3"/>
  <c r="Q963" i="3"/>
  <c r="P963" i="3"/>
  <c r="BK963" i="3" s="1"/>
  <c r="BI962" i="3"/>
  <c r="BH962" i="3"/>
  <c r="BG962" i="3"/>
  <c r="BF962" i="3"/>
  <c r="X962" i="3"/>
  <c r="V962" i="3"/>
  <c r="T962" i="3"/>
  <c r="R962" i="3"/>
  <c r="Q962" i="3"/>
  <c r="P962" i="3"/>
  <c r="BK962" i="3" s="1"/>
  <c r="BI961" i="3"/>
  <c r="BH961" i="3"/>
  <c r="BG961" i="3"/>
  <c r="BF961" i="3"/>
  <c r="X961" i="3"/>
  <c r="V961" i="3"/>
  <c r="T961" i="3"/>
  <c r="R961" i="3"/>
  <c r="Q961" i="3"/>
  <c r="P961" i="3"/>
  <c r="BK961" i="3" s="1"/>
  <c r="K907" i="3" l="1"/>
  <c r="BE907" i="3" s="1"/>
  <c r="K896" i="3"/>
  <c r="BE896" i="3" s="1"/>
  <c r="K910" i="3"/>
  <c r="BE910" i="3" s="1"/>
  <c r="K905" i="3"/>
  <c r="BE905" i="3" s="1"/>
  <c r="BK911" i="3"/>
  <c r="K919" i="3"/>
  <c r="BE919" i="3" s="1"/>
  <c r="BK928" i="3"/>
  <c r="K921" i="3"/>
  <c r="BE921" i="3" s="1"/>
  <c r="K922" i="3"/>
  <c r="BE922" i="3" s="1"/>
  <c r="K909" i="3"/>
  <c r="BE909" i="3" s="1"/>
  <c r="K926" i="3"/>
  <c r="BE926" i="3" s="1"/>
  <c r="BK892" i="3"/>
  <c r="K906" i="3"/>
  <c r="BE906" i="3" s="1"/>
  <c r="BK914" i="3"/>
  <c r="K916" i="3"/>
  <c r="BE916" i="3" s="1"/>
  <c r="K912" i="3"/>
  <c r="BE912" i="3" s="1"/>
  <c r="K924" i="3"/>
  <c r="BE924" i="3" s="1"/>
  <c r="K904" i="3"/>
  <c r="BE904" i="3" s="1"/>
  <c r="K918" i="3"/>
  <c r="BE918" i="3" s="1"/>
  <c r="K920" i="3"/>
  <c r="BE920" i="3" s="1"/>
  <c r="K923" i="3"/>
  <c r="BE923" i="3" s="1"/>
  <c r="K925" i="3"/>
  <c r="BE925" i="3" s="1"/>
  <c r="K927" i="3"/>
  <c r="BE927" i="3" s="1"/>
  <c r="K929" i="3"/>
  <c r="BE929" i="3" s="1"/>
  <c r="K908" i="3"/>
  <c r="BE908" i="3" s="1"/>
  <c r="K913" i="3"/>
  <c r="BE913" i="3" s="1"/>
  <c r="K915" i="3"/>
  <c r="BE915" i="3" s="1"/>
  <c r="K917" i="3"/>
  <c r="BE917" i="3" s="1"/>
  <c r="K900" i="3"/>
  <c r="BE900" i="3" s="1"/>
  <c r="K901" i="3"/>
  <c r="BE901" i="3" s="1"/>
  <c r="K899" i="3"/>
  <c r="BE899" i="3" s="1"/>
  <c r="K894" i="3"/>
  <c r="BE894" i="3" s="1"/>
  <c r="K890" i="3"/>
  <c r="BE890" i="3" s="1"/>
  <c r="K898" i="3"/>
  <c r="BE898" i="3" s="1"/>
  <c r="K902" i="3"/>
  <c r="BE902" i="3" s="1"/>
  <c r="K903" i="3"/>
  <c r="BE903" i="3" s="1"/>
  <c r="K897" i="3"/>
  <c r="BE897" i="3" s="1"/>
  <c r="K895" i="3"/>
  <c r="BE895" i="3" s="1"/>
  <c r="K893" i="3"/>
  <c r="BE893" i="3" s="1"/>
  <c r="K891" i="3"/>
  <c r="BE891" i="3" s="1"/>
  <c r="K938" i="3"/>
  <c r="BE938" i="3" s="1"/>
  <c r="K889" i="3"/>
  <c r="BE889" i="3" s="1"/>
  <c r="K935" i="3"/>
  <c r="BE935" i="3" s="1"/>
  <c r="K948" i="3"/>
  <c r="BE948" i="3" s="1"/>
  <c r="K958" i="3"/>
  <c r="BE958" i="3" s="1"/>
  <c r="K950" i="3"/>
  <c r="BE950" i="3" s="1"/>
  <c r="K937" i="3"/>
  <c r="BE937" i="3" s="1"/>
  <c r="BK955" i="3"/>
  <c r="BK944" i="3"/>
  <c r="BK953" i="3"/>
  <c r="K959" i="3"/>
  <c r="BE959" i="3" s="1"/>
  <c r="K957" i="3"/>
  <c r="BE957" i="3" s="1"/>
  <c r="K956" i="3"/>
  <c r="BE956" i="3" s="1"/>
  <c r="K954" i="3"/>
  <c r="BE954" i="3" s="1"/>
  <c r="K952" i="3"/>
  <c r="BE952" i="3" s="1"/>
  <c r="K951" i="3"/>
  <c r="BE951" i="3" s="1"/>
  <c r="K949" i="3"/>
  <c r="BE949" i="3" s="1"/>
  <c r="K946" i="3"/>
  <c r="BE946" i="3" s="1"/>
  <c r="K947" i="3"/>
  <c r="BE947" i="3" s="1"/>
  <c r="K945" i="3"/>
  <c r="BE945" i="3" s="1"/>
  <c r="K943" i="3"/>
  <c r="BE943" i="3" s="1"/>
  <c r="K942" i="3"/>
  <c r="BE942" i="3" s="1"/>
  <c r="K940" i="3"/>
  <c r="BE940" i="3" s="1"/>
  <c r="K934" i="3"/>
  <c r="BE934" i="3" s="1"/>
  <c r="K962" i="3"/>
  <c r="BE962" i="3" s="1"/>
  <c r="K975" i="3"/>
  <c r="BE975" i="3" s="1"/>
  <c r="K967" i="3"/>
  <c r="BE967" i="3" s="1"/>
  <c r="K986" i="3"/>
  <c r="BE986" i="3" s="1"/>
  <c r="K964" i="3"/>
  <c r="BE964" i="3" s="1"/>
  <c r="K987" i="3"/>
  <c r="BE987" i="3" s="1"/>
  <c r="K965" i="3"/>
  <c r="BE965" i="3" s="1"/>
  <c r="BK982" i="3"/>
  <c r="K990" i="3"/>
  <c r="BE990" i="3" s="1"/>
  <c r="BK970" i="3"/>
  <c r="BK971" i="3"/>
  <c r="BK972" i="3"/>
  <c r="K988" i="3"/>
  <c r="BE988" i="3" s="1"/>
  <c r="K974" i="3"/>
  <c r="BE974" i="3" s="1"/>
  <c r="K977" i="3"/>
  <c r="BE977" i="3" s="1"/>
  <c r="K984" i="3"/>
  <c r="BE984" i="3" s="1"/>
  <c r="K980" i="3"/>
  <c r="BE980" i="3" s="1"/>
  <c r="K989" i="3"/>
  <c r="BE989" i="3" s="1"/>
  <c r="K981" i="3"/>
  <c r="BE981" i="3" s="1"/>
  <c r="K983" i="3"/>
  <c r="BE983" i="3" s="1"/>
  <c r="K985" i="3"/>
  <c r="BE985" i="3" s="1"/>
  <c r="K973" i="3"/>
  <c r="BE973" i="3" s="1"/>
  <c r="K976" i="3"/>
  <c r="BE976" i="3" s="1"/>
  <c r="K978" i="3"/>
  <c r="BE978" i="3" s="1"/>
  <c r="K979" i="3"/>
  <c r="BE979" i="3" s="1"/>
  <c r="K969" i="3"/>
  <c r="BE969" i="3" s="1"/>
  <c r="K968" i="3"/>
  <c r="BE968" i="3" s="1"/>
  <c r="K966" i="3"/>
  <c r="BE966" i="3" s="1"/>
  <c r="K963" i="3"/>
  <c r="BE963" i="3" s="1"/>
  <c r="K961" i="3"/>
  <c r="BE961" i="3" s="1"/>
  <c r="P152" i="6" l="1"/>
  <c r="K152" i="6" s="1"/>
  <c r="BE152" i="6" s="1"/>
  <c r="Q152" i="6"/>
  <c r="R152" i="6"/>
  <c r="T152" i="6"/>
  <c r="V152" i="6"/>
  <c r="X152" i="6"/>
  <c r="BF152" i="6"/>
  <c r="BG152" i="6"/>
  <c r="BH152" i="6"/>
  <c r="BI152" i="6"/>
  <c r="BI155" i="6"/>
  <c r="BH155" i="6"/>
  <c r="BG155" i="6"/>
  <c r="BF155" i="6"/>
  <c r="X155" i="6"/>
  <c r="V155" i="6"/>
  <c r="T155" i="6"/>
  <c r="R155" i="6"/>
  <c r="Q155" i="6"/>
  <c r="P155" i="6"/>
  <c r="BK155" i="6" s="1"/>
  <c r="BI153" i="6"/>
  <c r="BH153" i="6"/>
  <c r="BG153" i="6"/>
  <c r="BF153" i="6"/>
  <c r="X153" i="6"/>
  <c r="V153" i="6"/>
  <c r="T153" i="6"/>
  <c r="R153" i="6"/>
  <c r="Q153" i="6"/>
  <c r="P153" i="6"/>
  <c r="BK153" i="6" s="1"/>
  <c r="BI151" i="6"/>
  <c r="BH151" i="6"/>
  <c r="BG151" i="6"/>
  <c r="BF151" i="6"/>
  <c r="X151" i="6"/>
  <c r="V151" i="6"/>
  <c r="T151" i="6"/>
  <c r="R151" i="6"/>
  <c r="Q151" i="6"/>
  <c r="P151" i="6"/>
  <c r="BK151" i="6" s="1"/>
  <c r="BI150" i="6"/>
  <c r="BH150" i="6"/>
  <c r="BG150" i="6"/>
  <c r="BF150" i="6"/>
  <c r="X150" i="6"/>
  <c r="V150" i="6"/>
  <c r="T150" i="6"/>
  <c r="R150" i="6"/>
  <c r="Q150" i="6"/>
  <c r="P150" i="6"/>
  <c r="BK150" i="6" s="1"/>
  <c r="BI149" i="6"/>
  <c r="BH149" i="6"/>
  <c r="BG149" i="6"/>
  <c r="BF149" i="6"/>
  <c r="X149" i="6"/>
  <c r="V149" i="6"/>
  <c r="T149" i="6"/>
  <c r="R149" i="6"/>
  <c r="Q149" i="6"/>
  <c r="P149" i="6"/>
  <c r="K149" i="6" s="1"/>
  <c r="BE149" i="6" s="1"/>
  <c r="BI148" i="6"/>
  <c r="BH148" i="6"/>
  <c r="BG148" i="6"/>
  <c r="BF148" i="6"/>
  <c r="X148" i="6"/>
  <c r="V148" i="6"/>
  <c r="T148" i="6"/>
  <c r="R148" i="6"/>
  <c r="Q148" i="6"/>
  <c r="P148" i="6"/>
  <c r="BK148" i="6" s="1"/>
  <c r="BI147" i="6"/>
  <c r="BH147" i="6"/>
  <c r="BG147" i="6"/>
  <c r="BF147" i="6"/>
  <c r="X147" i="6"/>
  <c r="V147" i="6"/>
  <c r="T147" i="6"/>
  <c r="R147" i="6"/>
  <c r="Q147" i="6"/>
  <c r="P147" i="6"/>
  <c r="BK147" i="6" s="1"/>
  <c r="BI146" i="6"/>
  <c r="BH146" i="6"/>
  <c r="BG146" i="6"/>
  <c r="BF146" i="6"/>
  <c r="X146" i="6"/>
  <c r="V146" i="6"/>
  <c r="T146" i="6"/>
  <c r="R146" i="6"/>
  <c r="Q146" i="6"/>
  <c r="P146" i="6"/>
  <c r="BK146" i="6" s="1"/>
  <c r="BI145" i="6"/>
  <c r="BH145" i="6"/>
  <c r="BG145" i="6"/>
  <c r="BF145" i="6"/>
  <c r="X145" i="6"/>
  <c r="V145" i="6"/>
  <c r="T145" i="6"/>
  <c r="R145" i="6"/>
  <c r="Q145" i="6"/>
  <c r="P145" i="6"/>
  <c r="BK145" i="6" s="1"/>
  <c r="BI144" i="6"/>
  <c r="BH144" i="6"/>
  <c r="BG144" i="6"/>
  <c r="BF144" i="6"/>
  <c r="X144" i="6"/>
  <c r="V144" i="6"/>
  <c r="T144" i="6"/>
  <c r="R144" i="6"/>
  <c r="Q144" i="6"/>
  <c r="P144" i="6"/>
  <c r="BK144" i="6" s="1"/>
  <c r="BI143" i="6"/>
  <c r="BH143" i="6"/>
  <c r="BG143" i="6"/>
  <c r="BF143" i="6"/>
  <c r="X143" i="6"/>
  <c r="V143" i="6"/>
  <c r="T143" i="6"/>
  <c r="R143" i="6"/>
  <c r="Q143" i="6"/>
  <c r="P143" i="6"/>
  <c r="BK143" i="6" s="1"/>
  <c r="BI142" i="6"/>
  <c r="BH142" i="6"/>
  <c r="BG142" i="6"/>
  <c r="BF142" i="6"/>
  <c r="X142" i="6"/>
  <c r="V142" i="6"/>
  <c r="T142" i="6"/>
  <c r="R142" i="6"/>
  <c r="Q142" i="6"/>
  <c r="P142" i="6"/>
  <c r="BK142" i="6" s="1"/>
  <c r="BI141" i="6"/>
  <c r="BH141" i="6"/>
  <c r="BG141" i="6"/>
  <c r="BF141" i="6"/>
  <c r="X141" i="6"/>
  <c r="V141" i="6"/>
  <c r="T141" i="6"/>
  <c r="R141" i="6"/>
  <c r="Q141" i="6"/>
  <c r="P141" i="6"/>
  <c r="BK141" i="6" s="1"/>
  <c r="BI140" i="6"/>
  <c r="BH140" i="6"/>
  <c r="BG140" i="6"/>
  <c r="BF140" i="6"/>
  <c r="X140" i="6"/>
  <c r="V140" i="6"/>
  <c r="T140" i="6"/>
  <c r="R140" i="6"/>
  <c r="Q140" i="6"/>
  <c r="P140" i="6"/>
  <c r="BK140" i="6" s="1"/>
  <c r="BI139" i="6"/>
  <c r="BH139" i="6"/>
  <c r="BG139" i="6"/>
  <c r="BF139" i="6"/>
  <c r="X139" i="6"/>
  <c r="V139" i="6"/>
  <c r="T139" i="6"/>
  <c r="R139" i="6"/>
  <c r="Q139" i="6"/>
  <c r="P139" i="6"/>
  <c r="BK139" i="6" s="1"/>
  <c r="BI138" i="6"/>
  <c r="BH138" i="6"/>
  <c r="BG138" i="6"/>
  <c r="BF138" i="6"/>
  <c r="X138" i="6"/>
  <c r="V138" i="6"/>
  <c r="T138" i="6"/>
  <c r="R138" i="6"/>
  <c r="Q138" i="6"/>
  <c r="P138" i="6"/>
  <c r="BK138" i="6" s="1"/>
  <c r="BI137" i="6"/>
  <c r="BH137" i="6"/>
  <c r="BG137" i="6"/>
  <c r="BF137" i="6"/>
  <c r="X137" i="6"/>
  <c r="V137" i="6"/>
  <c r="T137" i="6"/>
  <c r="R137" i="6"/>
  <c r="Q137" i="6"/>
  <c r="P137" i="6"/>
  <c r="K137" i="6" s="1"/>
  <c r="BE137" i="6" s="1"/>
  <c r="BI136" i="6"/>
  <c r="BH136" i="6"/>
  <c r="BG136" i="6"/>
  <c r="BF136" i="6"/>
  <c r="X136" i="6"/>
  <c r="V136" i="6"/>
  <c r="T136" i="6"/>
  <c r="R136" i="6"/>
  <c r="Q136" i="6"/>
  <c r="P136" i="6"/>
  <c r="BK136" i="6" s="1"/>
  <c r="BI135" i="6"/>
  <c r="BH135" i="6"/>
  <c r="BG135" i="6"/>
  <c r="BF135" i="6"/>
  <c r="X135" i="6"/>
  <c r="V135" i="6"/>
  <c r="T135" i="6"/>
  <c r="R135" i="6"/>
  <c r="Q135" i="6"/>
  <c r="P135" i="6"/>
  <c r="BK135" i="6" s="1"/>
  <c r="BI134" i="6"/>
  <c r="BH134" i="6"/>
  <c r="BG134" i="6"/>
  <c r="BF134" i="6"/>
  <c r="X134" i="6"/>
  <c r="V134" i="6"/>
  <c r="T134" i="6"/>
  <c r="R134" i="6"/>
  <c r="Q134" i="6"/>
  <c r="P134" i="6"/>
  <c r="BK134" i="6" s="1"/>
  <c r="BI133" i="6"/>
  <c r="BH133" i="6"/>
  <c r="BG133" i="6"/>
  <c r="BF133" i="6"/>
  <c r="X133" i="6"/>
  <c r="V133" i="6"/>
  <c r="T133" i="6"/>
  <c r="R133" i="6"/>
  <c r="Q133" i="6"/>
  <c r="P133" i="6"/>
  <c r="BK133" i="6" s="1"/>
  <c r="BI132" i="6"/>
  <c r="BH132" i="6"/>
  <c r="BG132" i="6"/>
  <c r="BF132" i="6"/>
  <c r="X132" i="6"/>
  <c r="V132" i="6"/>
  <c r="T132" i="6"/>
  <c r="R132" i="6"/>
  <c r="Q132" i="6"/>
  <c r="P132" i="6"/>
  <c r="BK132" i="6" s="1"/>
  <c r="BI131" i="6"/>
  <c r="BH131" i="6"/>
  <c r="BG131" i="6"/>
  <c r="BF131" i="6"/>
  <c r="X131" i="6"/>
  <c r="V131" i="6"/>
  <c r="T131" i="6"/>
  <c r="R131" i="6"/>
  <c r="Q131" i="6"/>
  <c r="P131" i="6"/>
  <c r="BK131" i="6" s="1"/>
  <c r="BI130" i="6"/>
  <c r="BH130" i="6"/>
  <c r="BG130" i="6"/>
  <c r="BF130" i="6"/>
  <c r="X130" i="6"/>
  <c r="V130" i="6"/>
  <c r="T130" i="6"/>
  <c r="R130" i="6"/>
  <c r="Q130" i="6"/>
  <c r="P130" i="6"/>
  <c r="BK130" i="6" s="1"/>
  <c r="BI129" i="6"/>
  <c r="BH129" i="6"/>
  <c r="BG129" i="6"/>
  <c r="BF129" i="6"/>
  <c r="X129" i="6"/>
  <c r="V129" i="6"/>
  <c r="T129" i="6"/>
  <c r="R129" i="6"/>
  <c r="Q129" i="6"/>
  <c r="P129" i="6"/>
  <c r="BK129" i="6" s="1"/>
  <c r="BI128" i="6"/>
  <c r="BH128" i="6"/>
  <c r="BG128" i="6"/>
  <c r="BF128" i="6"/>
  <c r="X128" i="6"/>
  <c r="V128" i="6"/>
  <c r="T128" i="6"/>
  <c r="R128" i="6"/>
  <c r="Q128" i="6"/>
  <c r="P128" i="6"/>
  <c r="BK128" i="6" s="1"/>
  <c r="BI127" i="6"/>
  <c r="BH127" i="6"/>
  <c r="BG127" i="6"/>
  <c r="BF127" i="6"/>
  <c r="X127" i="6"/>
  <c r="V127" i="6"/>
  <c r="T127" i="6"/>
  <c r="R127" i="6"/>
  <c r="Q127" i="6"/>
  <c r="P127" i="6"/>
  <c r="K127" i="6" s="1"/>
  <c r="BE127" i="6" s="1"/>
  <c r="BI126" i="6"/>
  <c r="BH126" i="6"/>
  <c r="BG126" i="6"/>
  <c r="BF126" i="6"/>
  <c r="X126" i="6"/>
  <c r="V126" i="6"/>
  <c r="T126" i="6"/>
  <c r="R126" i="6"/>
  <c r="Q126" i="6"/>
  <c r="P126" i="6"/>
  <c r="BK126" i="6" s="1"/>
  <c r="BI125" i="6"/>
  <c r="BH125" i="6"/>
  <c r="BG125" i="6"/>
  <c r="BF125" i="6"/>
  <c r="X125" i="6"/>
  <c r="V125" i="6"/>
  <c r="T125" i="6"/>
  <c r="R125" i="6"/>
  <c r="Q125" i="6"/>
  <c r="P125" i="6"/>
  <c r="K125" i="6" s="1"/>
  <c r="BE125" i="6" s="1"/>
  <c r="BI123" i="6"/>
  <c r="BH123" i="6"/>
  <c r="BG123" i="6"/>
  <c r="BF123" i="6"/>
  <c r="X123" i="6"/>
  <c r="V123" i="6"/>
  <c r="T123" i="6"/>
  <c r="R123" i="6"/>
  <c r="Q123" i="6"/>
  <c r="P123" i="6"/>
  <c r="BK123" i="6" s="1"/>
  <c r="BI122" i="6"/>
  <c r="BH122" i="6"/>
  <c r="BG122" i="6"/>
  <c r="BF122" i="6"/>
  <c r="X122" i="6"/>
  <c r="V122" i="6"/>
  <c r="T122" i="6"/>
  <c r="R122" i="6"/>
  <c r="Q122" i="6"/>
  <c r="P122" i="6"/>
  <c r="BK122" i="6" s="1"/>
  <c r="BI121" i="6"/>
  <c r="BH121" i="6"/>
  <c r="BG121" i="6"/>
  <c r="BF121" i="6"/>
  <c r="X121" i="6"/>
  <c r="V121" i="6"/>
  <c r="T121" i="6"/>
  <c r="R121" i="6"/>
  <c r="Q121" i="6"/>
  <c r="P121" i="6"/>
  <c r="K121" i="6" s="1"/>
  <c r="BE121" i="6" s="1"/>
  <c r="BI144" i="5"/>
  <c r="BH144" i="5"/>
  <c r="BG144" i="5"/>
  <c r="BF144" i="5"/>
  <c r="X144" i="5"/>
  <c r="V144" i="5"/>
  <c r="T144" i="5"/>
  <c r="R144" i="5"/>
  <c r="Q144" i="5"/>
  <c r="P144" i="5"/>
  <c r="BK144" i="5" s="1"/>
  <c r="BI143" i="5"/>
  <c r="BH143" i="5"/>
  <c r="BG143" i="5"/>
  <c r="BF143" i="5"/>
  <c r="X143" i="5"/>
  <c r="V143" i="5"/>
  <c r="T143" i="5"/>
  <c r="R143" i="5"/>
  <c r="Q143" i="5"/>
  <c r="P143" i="5"/>
  <c r="K143" i="5" s="1"/>
  <c r="BE143" i="5" s="1"/>
  <c r="BI142" i="5"/>
  <c r="BH142" i="5"/>
  <c r="BG142" i="5"/>
  <c r="BF142" i="5"/>
  <c r="X142" i="5"/>
  <c r="V142" i="5"/>
  <c r="T142" i="5"/>
  <c r="R142" i="5"/>
  <c r="Q142" i="5"/>
  <c r="P142" i="5"/>
  <c r="BK142" i="5" s="1"/>
  <c r="BI141" i="5"/>
  <c r="BH141" i="5"/>
  <c r="BG141" i="5"/>
  <c r="BF141" i="5"/>
  <c r="X141" i="5"/>
  <c r="V141" i="5"/>
  <c r="T141" i="5"/>
  <c r="R141" i="5"/>
  <c r="Q141" i="5"/>
  <c r="P141" i="5"/>
  <c r="K141" i="5" s="1"/>
  <c r="BE141" i="5" s="1"/>
  <c r="BI140" i="5"/>
  <c r="BH140" i="5"/>
  <c r="BG140" i="5"/>
  <c r="BF140" i="5"/>
  <c r="X140" i="5"/>
  <c r="V140" i="5"/>
  <c r="T140" i="5"/>
  <c r="R140" i="5"/>
  <c r="Q140" i="5"/>
  <c r="P140" i="5"/>
  <c r="K140" i="5" s="1"/>
  <c r="BE140" i="5" s="1"/>
  <c r="BI139" i="5"/>
  <c r="BH139" i="5"/>
  <c r="BG139" i="5"/>
  <c r="BF139" i="5"/>
  <c r="X139" i="5"/>
  <c r="V139" i="5"/>
  <c r="T139" i="5"/>
  <c r="R139" i="5"/>
  <c r="Q139" i="5"/>
  <c r="P139" i="5"/>
  <c r="BK139" i="5" s="1"/>
  <c r="BI138" i="5"/>
  <c r="BH138" i="5"/>
  <c r="BG138" i="5"/>
  <c r="BF138" i="5"/>
  <c r="X138" i="5"/>
  <c r="V138" i="5"/>
  <c r="T138" i="5"/>
  <c r="R138" i="5"/>
  <c r="Q138" i="5"/>
  <c r="P138" i="5"/>
  <c r="BK138" i="5" s="1"/>
  <c r="BI137" i="5"/>
  <c r="BH137" i="5"/>
  <c r="BG137" i="5"/>
  <c r="BF137" i="5"/>
  <c r="X137" i="5"/>
  <c r="V137" i="5"/>
  <c r="T137" i="5"/>
  <c r="R137" i="5"/>
  <c r="Q137" i="5"/>
  <c r="P137" i="5"/>
  <c r="K137" i="5" s="1"/>
  <c r="BE137" i="5" s="1"/>
  <c r="BI136" i="5"/>
  <c r="BH136" i="5"/>
  <c r="BG136" i="5"/>
  <c r="BF136" i="5"/>
  <c r="X136" i="5"/>
  <c r="V136" i="5"/>
  <c r="T136" i="5"/>
  <c r="R136" i="5"/>
  <c r="Q136" i="5"/>
  <c r="P136" i="5"/>
  <c r="K136" i="5" s="1"/>
  <c r="BE136" i="5" s="1"/>
  <c r="BI135" i="5"/>
  <c r="BH135" i="5"/>
  <c r="BG135" i="5"/>
  <c r="BF135" i="5"/>
  <c r="X135" i="5"/>
  <c r="V135" i="5"/>
  <c r="T135" i="5"/>
  <c r="R135" i="5"/>
  <c r="Q135" i="5"/>
  <c r="P135" i="5"/>
  <c r="K135" i="5" s="1"/>
  <c r="BE135" i="5" s="1"/>
  <c r="BI134" i="5"/>
  <c r="BH134" i="5"/>
  <c r="BG134" i="5"/>
  <c r="BF134" i="5"/>
  <c r="X134" i="5"/>
  <c r="V134" i="5"/>
  <c r="T134" i="5"/>
  <c r="R134" i="5"/>
  <c r="Q134" i="5"/>
  <c r="P134" i="5"/>
  <c r="BK134" i="5" s="1"/>
  <c r="BI133" i="5"/>
  <c r="BH133" i="5"/>
  <c r="BG133" i="5"/>
  <c r="BF133" i="5"/>
  <c r="X133" i="5"/>
  <c r="V133" i="5"/>
  <c r="T133" i="5"/>
  <c r="R133" i="5"/>
  <c r="Q133" i="5"/>
  <c r="P133" i="5"/>
  <c r="BK133" i="5" s="1"/>
  <c r="BI132" i="5"/>
  <c r="BH132" i="5"/>
  <c r="BG132" i="5"/>
  <c r="BF132" i="5"/>
  <c r="X132" i="5"/>
  <c r="V132" i="5"/>
  <c r="T132" i="5"/>
  <c r="R132" i="5"/>
  <c r="Q132" i="5"/>
  <c r="P132" i="5"/>
  <c r="BK132" i="5" s="1"/>
  <c r="BI131" i="5"/>
  <c r="BH131" i="5"/>
  <c r="BG131" i="5"/>
  <c r="BF131" i="5"/>
  <c r="X131" i="5"/>
  <c r="V131" i="5"/>
  <c r="T131" i="5"/>
  <c r="R131" i="5"/>
  <c r="Q131" i="5"/>
  <c r="P131" i="5"/>
  <c r="BK131" i="5" s="1"/>
  <c r="BI130" i="5"/>
  <c r="BH130" i="5"/>
  <c r="BG130" i="5"/>
  <c r="BF130" i="5"/>
  <c r="X130" i="5"/>
  <c r="V130" i="5"/>
  <c r="T130" i="5"/>
  <c r="R130" i="5"/>
  <c r="Q130" i="5"/>
  <c r="P130" i="5"/>
  <c r="BK130" i="5" s="1"/>
  <c r="BI129" i="5"/>
  <c r="BH129" i="5"/>
  <c r="BG129" i="5"/>
  <c r="BF129" i="5"/>
  <c r="X129" i="5"/>
  <c r="V129" i="5"/>
  <c r="T129" i="5"/>
  <c r="R129" i="5"/>
  <c r="Q129" i="5"/>
  <c r="P129" i="5"/>
  <c r="BK129" i="5" s="1"/>
  <c r="BI128" i="5"/>
  <c r="BH128" i="5"/>
  <c r="BG128" i="5"/>
  <c r="BF128" i="5"/>
  <c r="X128" i="5"/>
  <c r="V128" i="5"/>
  <c r="T128" i="5"/>
  <c r="R128" i="5"/>
  <c r="Q128" i="5"/>
  <c r="P128" i="5"/>
  <c r="BK128" i="5" s="1"/>
  <c r="BI127" i="5"/>
  <c r="BH127" i="5"/>
  <c r="BG127" i="5"/>
  <c r="BF127" i="5"/>
  <c r="X127" i="5"/>
  <c r="V127" i="5"/>
  <c r="T127" i="5"/>
  <c r="R127" i="5"/>
  <c r="Q127" i="5"/>
  <c r="P127" i="5"/>
  <c r="K127" i="5" s="1"/>
  <c r="BE127" i="5" s="1"/>
  <c r="BI126" i="5"/>
  <c r="BH126" i="5"/>
  <c r="BG126" i="5"/>
  <c r="BF126" i="5"/>
  <c r="X126" i="5"/>
  <c r="V126" i="5"/>
  <c r="T126" i="5"/>
  <c r="R126" i="5"/>
  <c r="Q126" i="5"/>
  <c r="P126" i="5"/>
  <c r="BK126" i="5" s="1"/>
  <c r="BI125" i="5"/>
  <c r="BH125" i="5"/>
  <c r="BG125" i="5"/>
  <c r="BF125" i="5"/>
  <c r="X125" i="5"/>
  <c r="V125" i="5"/>
  <c r="T125" i="5"/>
  <c r="R125" i="5"/>
  <c r="Q125" i="5"/>
  <c r="P125" i="5"/>
  <c r="BK125" i="5" s="1"/>
  <c r="BI124" i="5"/>
  <c r="BH124" i="5"/>
  <c r="BG124" i="5"/>
  <c r="BF124" i="5"/>
  <c r="X124" i="5"/>
  <c r="V124" i="5"/>
  <c r="T124" i="5"/>
  <c r="R124" i="5"/>
  <c r="Q124" i="5"/>
  <c r="P124" i="5"/>
  <c r="BK124" i="5" s="1"/>
  <c r="BI123" i="5"/>
  <c r="BH123" i="5"/>
  <c r="BG123" i="5"/>
  <c r="BF123" i="5"/>
  <c r="X123" i="5"/>
  <c r="V123" i="5"/>
  <c r="T123" i="5"/>
  <c r="R123" i="5"/>
  <c r="Q123" i="5"/>
  <c r="P123" i="5"/>
  <c r="K123" i="5" s="1"/>
  <c r="BE123" i="5" s="1"/>
  <c r="BI122" i="5"/>
  <c r="BH122" i="5"/>
  <c r="BG122" i="5"/>
  <c r="BF122" i="5"/>
  <c r="X122" i="5"/>
  <c r="V122" i="5"/>
  <c r="T122" i="5"/>
  <c r="R122" i="5"/>
  <c r="Q122" i="5"/>
  <c r="P122" i="5"/>
  <c r="BK122" i="5" s="1"/>
  <c r="BI785" i="3"/>
  <c r="BH785" i="3"/>
  <c r="BG785" i="3"/>
  <c r="BF785" i="3"/>
  <c r="X785" i="3"/>
  <c r="V785" i="3"/>
  <c r="T785" i="3"/>
  <c r="R785" i="3"/>
  <c r="Q785" i="3"/>
  <c r="P785" i="3"/>
  <c r="BK785" i="3" s="1"/>
  <c r="BI786" i="3"/>
  <c r="BH786" i="3"/>
  <c r="BG786" i="3"/>
  <c r="BF786" i="3"/>
  <c r="X786" i="3"/>
  <c r="V786" i="3"/>
  <c r="T786" i="3"/>
  <c r="R786" i="3"/>
  <c r="Q786" i="3"/>
  <c r="P786" i="3"/>
  <c r="BK786" i="3" s="1"/>
  <c r="BI779" i="3"/>
  <c r="BH779" i="3"/>
  <c r="BG779" i="3"/>
  <c r="BF779" i="3"/>
  <c r="X779" i="3"/>
  <c r="V779" i="3"/>
  <c r="T779" i="3"/>
  <c r="R779" i="3"/>
  <c r="Q779" i="3"/>
  <c r="P779" i="3"/>
  <c r="BK779" i="3" s="1"/>
  <c r="BI778" i="3"/>
  <c r="BH778" i="3"/>
  <c r="BG778" i="3"/>
  <c r="BF778" i="3"/>
  <c r="X778" i="3"/>
  <c r="V778" i="3"/>
  <c r="T778" i="3"/>
  <c r="R778" i="3"/>
  <c r="Q778" i="3"/>
  <c r="P778" i="3"/>
  <c r="BK778" i="3" s="1"/>
  <c r="BI777" i="3"/>
  <c r="BH777" i="3"/>
  <c r="BG777" i="3"/>
  <c r="BF777" i="3"/>
  <c r="X777" i="3"/>
  <c r="V777" i="3"/>
  <c r="T777" i="3"/>
  <c r="R777" i="3"/>
  <c r="Q777" i="3"/>
  <c r="P777" i="3"/>
  <c r="BK777" i="3" s="1"/>
  <c r="BI776" i="3"/>
  <c r="BH776" i="3"/>
  <c r="BG776" i="3"/>
  <c r="BF776" i="3"/>
  <c r="X776" i="3"/>
  <c r="V776" i="3"/>
  <c r="T776" i="3"/>
  <c r="R776" i="3"/>
  <c r="Q776" i="3"/>
  <c r="P776" i="3"/>
  <c r="BK776" i="3" s="1"/>
  <c r="BI775" i="3"/>
  <c r="BH775" i="3"/>
  <c r="BG775" i="3"/>
  <c r="BF775" i="3"/>
  <c r="X775" i="3"/>
  <c r="V775" i="3"/>
  <c r="T775" i="3"/>
  <c r="R775" i="3"/>
  <c r="Q775" i="3"/>
  <c r="P775" i="3"/>
  <c r="BK775" i="3" s="1"/>
  <c r="BI774" i="3"/>
  <c r="BH774" i="3"/>
  <c r="BG774" i="3"/>
  <c r="BF774" i="3"/>
  <c r="X774" i="3"/>
  <c r="V774" i="3"/>
  <c r="T774" i="3"/>
  <c r="R774" i="3"/>
  <c r="Q774" i="3"/>
  <c r="P774" i="3"/>
  <c r="BK774" i="3" s="1"/>
  <c r="BI773" i="3"/>
  <c r="BH773" i="3"/>
  <c r="BG773" i="3"/>
  <c r="BF773" i="3"/>
  <c r="X773" i="3"/>
  <c r="V773" i="3"/>
  <c r="T773" i="3"/>
  <c r="R773" i="3"/>
  <c r="Q773" i="3"/>
  <c r="P773" i="3"/>
  <c r="BK773" i="3" s="1"/>
  <c r="BI772" i="3"/>
  <c r="BH772" i="3"/>
  <c r="BG772" i="3"/>
  <c r="BF772" i="3"/>
  <c r="X772" i="3"/>
  <c r="V772" i="3"/>
  <c r="T772" i="3"/>
  <c r="R772" i="3"/>
  <c r="Q772" i="3"/>
  <c r="P772" i="3"/>
  <c r="BK772" i="3" s="1"/>
  <c r="BI771" i="3"/>
  <c r="BH771" i="3"/>
  <c r="BG771" i="3"/>
  <c r="BF771" i="3"/>
  <c r="X771" i="3"/>
  <c r="V771" i="3"/>
  <c r="T771" i="3"/>
  <c r="R771" i="3"/>
  <c r="Q771" i="3"/>
  <c r="P771" i="3"/>
  <c r="BK771" i="3" s="1"/>
  <c r="BI770" i="3"/>
  <c r="BH770" i="3"/>
  <c r="BG770" i="3"/>
  <c r="BF770" i="3"/>
  <c r="X770" i="3"/>
  <c r="V770" i="3"/>
  <c r="T770" i="3"/>
  <c r="R770" i="3"/>
  <c r="Q770" i="3"/>
  <c r="P770" i="3"/>
  <c r="BK770" i="3" s="1"/>
  <c r="BI769" i="3"/>
  <c r="BH769" i="3"/>
  <c r="BG769" i="3"/>
  <c r="BF769" i="3"/>
  <c r="X769" i="3"/>
  <c r="V769" i="3"/>
  <c r="T769" i="3"/>
  <c r="R769" i="3"/>
  <c r="Q769" i="3"/>
  <c r="P769" i="3"/>
  <c r="BK769" i="3" s="1"/>
  <c r="BI768" i="3"/>
  <c r="BH768" i="3"/>
  <c r="BG768" i="3"/>
  <c r="BF768" i="3"/>
  <c r="X768" i="3"/>
  <c r="V768" i="3"/>
  <c r="T768" i="3"/>
  <c r="R768" i="3"/>
  <c r="Q768" i="3"/>
  <c r="P768" i="3"/>
  <c r="BK768" i="3" s="1"/>
  <c r="BI767" i="3"/>
  <c r="BH767" i="3"/>
  <c r="BG767" i="3"/>
  <c r="BF767" i="3"/>
  <c r="X767" i="3"/>
  <c r="V767" i="3"/>
  <c r="T767" i="3"/>
  <c r="R767" i="3"/>
  <c r="Q767" i="3"/>
  <c r="P767" i="3"/>
  <c r="K767" i="3" s="1"/>
  <c r="BE767" i="3" s="1"/>
  <c r="BI766" i="3"/>
  <c r="BH766" i="3"/>
  <c r="BG766" i="3"/>
  <c r="BF766" i="3"/>
  <c r="X766" i="3"/>
  <c r="V766" i="3"/>
  <c r="T766" i="3"/>
  <c r="R766" i="3"/>
  <c r="Q766" i="3"/>
  <c r="P766" i="3"/>
  <c r="BK766" i="3" s="1"/>
  <c r="BI765" i="3"/>
  <c r="BH765" i="3"/>
  <c r="BG765" i="3"/>
  <c r="BF765" i="3"/>
  <c r="X765" i="3"/>
  <c r="V765" i="3"/>
  <c r="T765" i="3"/>
  <c r="R765" i="3"/>
  <c r="Q765" i="3"/>
  <c r="P765" i="3"/>
  <c r="BK765" i="3" s="1"/>
  <c r="BI764" i="3"/>
  <c r="BH764" i="3"/>
  <c r="BG764" i="3"/>
  <c r="BF764" i="3"/>
  <c r="X764" i="3"/>
  <c r="V764" i="3"/>
  <c r="T764" i="3"/>
  <c r="R764" i="3"/>
  <c r="Q764" i="3"/>
  <c r="P764" i="3"/>
  <c r="BK764" i="3" s="1"/>
  <c r="BI763" i="3"/>
  <c r="BH763" i="3"/>
  <c r="BG763" i="3"/>
  <c r="BF763" i="3"/>
  <c r="X763" i="3"/>
  <c r="V763" i="3"/>
  <c r="T763" i="3"/>
  <c r="R763" i="3"/>
  <c r="Q763" i="3"/>
  <c r="P763" i="3"/>
  <c r="BK763" i="3" s="1"/>
  <c r="BI762" i="3"/>
  <c r="BH762" i="3"/>
  <c r="BG762" i="3"/>
  <c r="BF762" i="3"/>
  <c r="X762" i="3"/>
  <c r="V762" i="3"/>
  <c r="T762" i="3"/>
  <c r="R762" i="3"/>
  <c r="Q762" i="3"/>
  <c r="P762" i="3"/>
  <c r="BK762" i="3" s="1"/>
  <c r="BI761" i="3"/>
  <c r="BH761" i="3"/>
  <c r="BG761" i="3"/>
  <c r="BF761" i="3"/>
  <c r="X761" i="3"/>
  <c r="V761" i="3"/>
  <c r="T761" i="3"/>
  <c r="R761" i="3"/>
  <c r="Q761" i="3"/>
  <c r="P761" i="3"/>
  <c r="BK761" i="3" s="1"/>
  <c r="BI760" i="3"/>
  <c r="BH760" i="3"/>
  <c r="BG760" i="3"/>
  <c r="BF760" i="3"/>
  <c r="X760" i="3"/>
  <c r="V760" i="3"/>
  <c r="T760" i="3"/>
  <c r="R760" i="3"/>
  <c r="Q760" i="3"/>
  <c r="P760" i="3"/>
  <c r="BK760" i="3" s="1"/>
  <c r="BI759" i="3"/>
  <c r="BH759" i="3"/>
  <c r="BG759" i="3"/>
  <c r="BF759" i="3"/>
  <c r="X759" i="3"/>
  <c r="V759" i="3"/>
  <c r="T759" i="3"/>
  <c r="R759" i="3"/>
  <c r="Q759" i="3"/>
  <c r="P759" i="3"/>
  <c r="BK759" i="3" s="1"/>
  <c r="BI758" i="3"/>
  <c r="BH758" i="3"/>
  <c r="BG758" i="3"/>
  <c r="BF758" i="3"/>
  <c r="X758" i="3"/>
  <c r="V758" i="3"/>
  <c r="T758" i="3"/>
  <c r="R758" i="3"/>
  <c r="Q758" i="3"/>
  <c r="P758" i="3"/>
  <c r="BK758" i="3" s="1"/>
  <c r="BI757" i="3"/>
  <c r="BH757" i="3"/>
  <c r="BG757" i="3"/>
  <c r="BF757" i="3"/>
  <c r="X757" i="3"/>
  <c r="V757" i="3"/>
  <c r="T757" i="3"/>
  <c r="R757" i="3"/>
  <c r="Q757" i="3"/>
  <c r="P757" i="3"/>
  <c r="K757" i="3" s="1"/>
  <c r="BE757" i="3" s="1"/>
  <c r="BI756" i="3"/>
  <c r="BH756" i="3"/>
  <c r="BG756" i="3"/>
  <c r="BF756" i="3"/>
  <c r="X756" i="3"/>
  <c r="V756" i="3"/>
  <c r="T756" i="3"/>
  <c r="R756" i="3"/>
  <c r="Q756" i="3"/>
  <c r="P756" i="3"/>
  <c r="BK756" i="3" s="1"/>
  <c r="BI755" i="3"/>
  <c r="BH755" i="3"/>
  <c r="BG755" i="3"/>
  <c r="BF755" i="3"/>
  <c r="X755" i="3"/>
  <c r="V755" i="3"/>
  <c r="T755" i="3"/>
  <c r="R755" i="3"/>
  <c r="Q755" i="3"/>
  <c r="P755" i="3"/>
  <c r="BK755" i="3" s="1"/>
  <c r="BI754" i="3"/>
  <c r="BH754" i="3"/>
  <c r="BG754" i="3"/>
  <c r="BF754" i="3"/>
  <c r="X754" i="3"/>
  <c r="V754" i="3"/>
  <c r="T754" i="3"/>
  <c r="R754" i="3"/>
  <c r="Q754" i="3"/>
  <c r="P754" i="3"/>
  <c r="BK754" i="3" s="1"/>
  <c r="BI753" i="3"/>
  <c r="BH753" i="3"/>
  <c r="BG753" i="3"/>
  <c r="BF753" i="3"/>
  <c r="X753" i="3"/>
  <c r="V753" i="3"/>
  <c r="T753" i="3"/>
  <c r="R753" i="3"/>
  <c r="Q753" i="3"/>
  <c r="P753" i="3"/>
  <c r="BK753" i="3" s="1"/>
  <c r="BI752" i="3"/>
  <c r="BH752" i="3"/>
  <c r="BG752" i="3"/>
  <c r="BF752" i="3"/>
  <c r="X752" i="3"/>
  <c r="V752" i="3"/>
  <c r="T752" i="3"/>
  <c r="R752" i="3"/>
  <c r="Q752" i="3"/>
  <c r="P752" i="3"/>
  <c r="BK752" i="3" s="1"/>
  <c r="BI751" i="3"/>
  <c r="BH751" i="3"/>
  <c r="BG751" i="3"/>
  <c r="BF751" i="3"/>
  <c r="X751" i="3"/>
  <c r="V751" i="3"/>
  <c r="T751" i="3"/>
  <c r="R751" i="3"/>
  <c r="Q751" i="3"/>
  <c r="P751" i="3"/>
  <c r="BK751" i="3" s="1"/>
  <c r="BI750" i="3"/>
  <c r="BH750" i="3"/>
  <c r="BG750" i="3"/>
  <c r="BF750" i="3"/>
  <c r="X750" i="3"/>
  <c r="V750" i="3"/>
  <c r="T750" i="3"/>
  <c r="R750" i="3"/>
  <c r="Q750" i="3"/>
  <c r="P750" i="3"/>
  <c r="BK750" i="3" s="1"/>
  <c r="BI749" i="3"/>
  <c r="BH749" i="3"/>
  <c r="BG749" i="3"/>
  <c r="BF749" i="3"/>
  <c r="X749" i="3"/>
  <c r="V749" i="3"/>
  <c r="T749" i="3"/>
  <c r="R749" i="3"/>
  <c r="Q749" i="3"/>
  <c r="P749" i="3"/>
  <c r="BK749" i="3" s="1"/>
  <c r="BI748" i="3"/>
  <c r="BH748" i="3"/>
  <c r="BG748" i="3"/>
  <c r="BF748" i="3"/>
  <c r="X748" i="3"/>
  <c r="V748" i="3"/>
  <c r="T748" i="3"/>
  <c r="R748" i="3"/>
  <c r="Q748" i="3"/>
  <c r="P748" i="3"/>
  <c r="BK748" i="3" s="1"/>
  <c r="BI747" i="3"/>
  <c r="BH747" i="3"/>
  <c r="BG747" i="3"/>
  <c r="BF747" i="3"/>
  <c r="X747" i="3"/>
  <c r="V747" i="3"/>
  <c r="T747" i="3"/>
  <c r="R747" i="3"/>
  <c r="Q747" i="3"/>
  <c r="P747" i="3"/>
  <c r="BK747" i="3" s="1"/>
  <c r="BI745" i="3"/>
  <c r="BH745" i="3"/>
  <c r="BG745" i="3"/>
  <c r="BF745" i="3"/>
  <c r="X745" i="3"/>
  <c r="V745" i="3"/>
  <c r="T745" i="3"/>
  <c r="R745" i="3"/>
  <c r="Q745" i="3"/>
  <c r="P745" i="3"/>
  <c r="BK745" i="3" s="1"/>
  <c r="BI781" i="3"/>
  <c r="BH781" i="3"/>
  <c r="BG781" i="3"/>
  <c r="BF781" i="3"/>
  <c r="X781" i="3"/>
  <c r="V781" i="3"/>
  <c r="T781" i="3"/>
  <c r="R781" i="3"/>
  <c r="Q781" i="3"/>
  <c r="P781" i="3"/>
  <c r="BK781" i="3" s="1"/>
  <c r="BI780" i="3"/>
  <c r="BH780" i="3"/>
  <c r="BG780" i="3"/>
  <c r="BF780" i="3"/>
  <c r="X780" i="3"/>
  <c r="V780" i="3"/>
  <c r="T780" i="3"/>
  <c r="R780" i="3"/>
  <c r="Q780" i="3"/>
  <c r="P780" i="3"/>
  <c r="BK780" i="3" s="1"/>
  <c r="BI782" i="3"/>
  <c r="BH782" i="3"/>
  <c r="BG782" i="3"/>
  <c r="BF782" i="3"/>
  <c r="X782" i="3"/>
  <c r="V782" i="3"/>
  <c r="T782" i="3"/>
  <c r="R782" i="3"/>
  <c r="Q782" i="3"/>
  <c r="P782" i="3"/>
  <c r="BK782" i="3" s="1"/>
  <c r="BI784" i="3"/>
  <c r="BH784" i="3"/>
  <c r="BG784" i="3"/>
  <c r="BF784" i="3"/>
  <c r="X784" i="3"/>
  <c r="V784" i="3"/>
  <c r="T784" i="3"/>
  <c r="R784" i="3"/>
  <c r="Q784" i="3"/>
  <c r="P784" i="3"/>
  <c r="BK784" i="3" s="1"/>
  <c r="BI783" i="3"/>
  <c r="BH783" i="3"/>
  <c r="BG783" i="3"/>
  <c r="BF783" i="3"/>
  <c r="X783" i="3"/>
  <c r="V783" i="3"/>
  <c r="T783" i="3"/>
  <c r="R783" i="3"/>
  <c r="Q783" i="3"/>
  <c r="P783" i="3"/>
  <c r="BK783" i="3" s="1"/>
  <c r="BI816" i="3"/>
  <c r="BH816" i="3"/>
  <c r="BG816" i="3"/>
  <c r="BF816" i="3"/>
  <c r="BE816" i="3"/>
  <c r="X816" i="3"/>
  <c r="V816" i="3"/>
  <c r="T816" i="3"/>
  <c r="R816" i="3"/>
  <c r="Q816" i="3"/>
  <c r="P816" i="3"/>
  <c r="BK816" i="3" s="1"/>
  <c r="BI807" i="3"/>
  <c r="BH807" i="3"/>
  <c r="BG807" i="3"/>
  <c r="BF807" i="3"/>
  <c r="BE807" i="3"/>
  <c r="X807" i="3"/>
  <c r="V807" i="3"/>
  <c r="T807" i="3"/>
  <c r="R807" i="3"/>
  <c r="Q807" i="3"/>
  <c r="P807" i="3"/>
  <c r="BK807" i="3" s="1"/>
  <c r="BI789" i="3"/>
  <c r="BH789" i="3"/>
  <c r="BG789" i="3"/>
  <c r="BF789" i="3"/>
  <c r="BE789" i="3"/>
  <c r="X789" i="3"/>
  <c r="V789" i="3"/>
  <c r="T789" i="3"/>
  <c r="R789" i="3"/>
  <c r="Q789" i="3"/>
  <c r="P789" i="3"/>
  <c r="BK789" i="3" s="1"/>
  <c r="BI803" i="3"/>
  <c r="BH803" i="3"/>
  <c r="BG803" i="3"/>
  <c r="BF803" i="3"/>
  <c r="X803" i="3"/>
  <c r="V803" i="3"/>
  <c r="T803" i="3"/>
  <c r="R803" i="3"/>
  <c r="Q803" i="3"/>
  <c r="P803" i="3"/>
  <c r="BK803" i="3" s="1"/>
  <c r="BI802" i="3"/>
  <c r="BH802" i="3"/>
  <c r="BG802" i="3"/>
  <c r="BF802" i="3"/>
  <c r="X802" i="3"/>
  <c r="V802" i="3"/>
  <c r="T802" i="3"/>
  <c r="R802" i="3"/>
  <c r="Q802" i="3"/>
  <c r="P802" i="3"/>
  <c r="BK802" i="3" s="1"/>
  <c r="BI801" i="3"/>
  <c r="BH801" i="3"/>
  <c r="BG801" i="3"/>
  <c r="BF801" i="3"/>
  <c r="X801" i="3"/>
  <c r="V801" i="3"/>
  <c r="T801" i="3"/>
  <c r="R801" i="3"/>
  <c r="Q801" i="3"/>
  <c r="P801" i="3"/>
  <c r="BK801" i="3" s="1"/>
  <c r="BI800" i="3"/>
  <c r="BH800" i="3"/>
  <c r="BG800" i="3"/>
  <c r="BF800" i="3"/>
  <c r="X800" i="3"/>
  <c r="V800" i="3"/>
  <c r="T800" i="3"/>
  <c r="R800" i="3"/>
  <c r="Q800" i="3"/>
  <c r="P800" i="3"/>
  <c r="BK800" i="3" s="1"/>
  <c r="BI799" i="3"/>
  <c r="BH799" i="3"/>
  <c r="BG799" i="3"/>
  <c r="BF799" i="3"/>
  <c r="X799" i="3"/>
  <c r="V799" i="3"/>
  <c r="T799" i="3"/>
  <c r="R799" i="3"/>
  <c r="Q799" i="3"/>
  <c r="P799" i="3"/>
  <c r="BK799" i="3" s="1"/>
  <c r="BI798" i="3"/>
  <c r="BH798" i="3"/>
  <c r="BG798" i="3"/>
  <c r="BF798" i="3"/>
  <c r="X798" i="3"/>
  <c r="V798" i="3"/>
  <c r="T798" i="3"/>
  <c r="R798" i="3"/>
  <c r="Q798" i="3"/>
  <c r="P798" i="3"/>
  <c r="BK798" i="3" s="1"/>
  <c r="BI797" i="3"/>
  <c r="BH797" i="3"/>
  <c r="BG797" i="3"/>
  <c r="BF797" i="3"/>
  <c r="X797" i="3"/>
  <c r="V797" i="3"/>
  <c r="T797" i="3"/>
  <c r="R797" i="3"/>
  <c r="Q797" i="3"/>
  <c r="P797" i="3"/>
  <c r="K797" i="3" s="1"/>
  <c r="BE797" i="3" s="1"/>
  <c r="BI796" i="3"/>
  <c r="BH796" i="3"/>
  <c r="BG796" i="3"/>
  <c r="BF796" i="3"/>
  <c r="X796" i="3"/>
  <c r="V796" i="3"/>
  <c r="T796" i="3"/>
  <c r="R796" i="3"/>
  <c r="Q796" i="3"/>
  <c r="P796" i="3"/>
  <c r="BK796" i="3" s="1"/>
  <c r="BI818" i="3"/>
  <c r="BH818" i="3"/>
  <c r="BG818" i="3"/>
  <c r="BF818" i="3"/>
  <c r="X818" i="3"/>
  <c r="V818" i="3"/>
  <c r="T818" i="3"/>
  <c r="R818" i="3"/>
  <c r="Q818" i="3"/>
  <c r="P818" i="3"/>
  <c r="BK818" i="3" s="1"/>
  <c r="BI817" i="3"/>
  <c r="BH817" i="3"/>
  <c r="BG817" i="3"/>
  <c r="BF817" i="3"/>
  <c r="X817" i="3"/>
  <c r="V817" i="3"/>
  <c r="T817" i="3"/>
  <c r="R817" i="3"/>
  <c r="Q817" i="3"/>
  <c r="P817" i="3"/>
  <c r="BK817" i="3" s="1"/>
  <c r="BI815" i="3"/>
  <c r="BH815" i="3"/>
  <c r="BG815" i="3"/>
  <c r="BF815" i="3"/>
  <c r="X815" i="3"/>
  <c r="V815" i="3"/>
  <c r="T815" i="3"/>
  <c r="R815" i="3"/>
  <c r="Q815" i="3"/>
  <c r="P815" i="3"/>
  <c r="BK815" i="3" s="1"/>
  <c r="BI814" i="3"/>
  <c r="BH814" i="3"/>
  <c r="BG814" i="3"/>
  <c r="BF814" i="3"/>
  <c r="X814" i="3"/>
  <c r="V814" i="3"/>
  <c r="T814" i="3"/>
  <c r="R814" i="3"/>
  <c r="Q814" i="3"/>
  <c r="P814" i="3"/>
  <c r="K814" i="3" s="1"/>
  <c r="BE814" i="3" s="1"/>
  <c r="BI813" i="3"/>
  <c r="BH813" i="3"/>
  <c r="BG813" i="3"/>
  <c r="BF813" i="3"/>
  <c r="X813" i="3"/>
  <c r="V813" i="3"/>
  <c r="T813" i="3"/>
  <c r="R813" i="3"/>
  <c r="Q813" i="3"/>
  <c r="P813" i="3"/>
  <c r="BK813" i="3" s="1"/>
  <c r="BI812" i="3"/>
  <c r="BH812" i="3"/>
  <c r="BG812" i="3"/>
  <c r="BF812" i="3"/>
  <c r="X812" i="3"/>
  <c r="V812" i="3"/>
  <c r="T812" i="3"/>
  <c r="R812" i="3"/>
  <c r="Q812" i="3"/>
  <c r="P812" i="3"/>
  <c r="BK812" i="3" s="1"/>
  <c r="BI811" i="3"/>
  <c r="BH811" i="3"/>
  <c r="BG811" i="3"/>
  <c r="BF811" i="3"/>
  <c r="X811" i="3"/>
  <c r="V811" i="3"/>
  <c r="T811" i="3"/>
  <c r="R811" i="3"/>
  <c r="Q811" i="3"/>
  <c r="P811" i="3"/>
  <c r="K811" i="3" s="1"/>
  <c r="BE811" i="3" s="1"/>
  <c r="BI810" i="3"/>
  <c r="BH810" i="3"/>
  <c r="BG810" i="3"/>
  <c r="BF810" i="3"/>
  <c r="X810" i="3"/>
  <c r="V810" i="3"/>
  <c r="T810" i="3"/>
  <c r="R810" i="3"/>
  <c r="Q810" i="3"/>
  <c r="P810" i="3"/>
  <c r="K810" i="3" s="1"/>
  <c r="BE810" i="3" s="1"/>
  <c r="BI809" i="3"/>
  <c r="BH809" i="3"/>
  <c r="BG809" i="3"/>
  <c r="BF809" i="3"/>
  <c r="X809" i="3"/>
  <c r="V809" i="3"/>
  <c r="T809" i="3"/>
  <c r="R809" i="3"/>
  <c r="Q809" i="3"/>
  <c r="P809" i="3"/>
  <c r="BK809" i="3" s="1"/>
  <c r="BI808" i="3"/>
  <c r="BH808" i="3"/>
  <c r="BG808" i="3"/>
  <c r="BF808" i="3"/>
  <c r="X808" i="3"/>
  <c r="V808" i="3"/>
  <c r="T808" i="3"/>
  <c r="R808" i="3"/>
  <c r="Q808" i="3"/>
  <c r="P808" i="3"/>
  <c r="BK808" i="3" s="1"/>
  <c r="BI806" i="3"/>
  <c r="BH806" i="3"/>
  <c r="BG806" i="3"/>
  <c r="BF806" i="3"/>
  <c r="X806" i="3"/>
  <c r="V806" i="3"/>
  <c r="T806" i="3"/>
  <c r="R806" i="3"/>
  <c r="Q806" i="3"/>
  <c r="P806" i="3"/>
  <c r="BK806" i="3" s="1"/>
  <c r="BI805" i="3"/>
  <c r="BH805" i="3"/>
  <c r="BG805" i="3"/>
  <c r="BF805" i="3"/>
  <c r="X805" i="3"/>
  <c r="V805" i="3"/>
  <c r="T805" i="3"/>
  <c r="R805" i="3"/>
  <c r="Q805" i="3"/>
  <c r="P805" i="3"/>
  <c r="BK805" i="3" s="1"/>
  <c r="BI804" i="3"/>
  <c r="BH804" i="3"/>
  <c r="BG804" i="3"/>
  <c r="BF804" i="3"/>
  <c r="X804" i="3"/>
  <c r="V804" i="3"/>
  <c r="T804" i="3"/>
  <c r="R804" i="3"/>
  <c r="Q804" i="3"/>
  <c r="P804" i="3"/>
  <c r="BK804" i="3" s="1"/>
  <c r="BI795" i="3"/>
  <c r="BH795" i="3"/>
  <c r="BG795" i="3"/>
  <c r="BF795" i="3"/>
  <c r="X795" i="3"/>
  <c r="V795" i="3"/>
  <c r="T795" i="3"/>
  <c r="R795" i="3"/>
  <c r="Q795" i="3"/>
  <c r="P795" i="3"/>
  <c r="K795" i="3" s="1"/>
  <c r="BE795" i="3" s="1"/>
  <c r="BI794" i="3"/>
  <c r="BH794" i="3"/>
  <c r="BG794" i="3"/>
  <c r="BF794" i="3"/>
  <c r="X794" i="3"/>
  <c r="V794" i="3"/>
  <c r="T794" i="3"/>
  <c r="R794" i="3"/>
  <c r="Q794" i="3"/>
  <c r="P794" i="3"/>
  <c r="BK794" i="3" s="1"/>
  <c r="BI793" i="3"/>
  <c r="BH793" i="3"/>
  <c r="BG793" i="3"/>
  <c r="BF793" i="3"/>
  <c r="X793" i="3"/>
  <c r="V793" i="3"/>
  <c r="T793" i="3"/>
  <c r="R793" i="3"/>
  <c r="Q793" i="3"/>
  <c r="P793" i="3"/>
  <c r="BK793" i="3" s="1"/>
  <c r="BI792" i="3"/>
  <c r="BH792" i="3"/>
  <c r="BG792" i="3"/>
  <c r="BF792" i="3"/>
  <c r="X792" i="3"/>
  <c r="V792" i="3"/>
  <c r="T792" i="3"/>
  <c r="R792" i="3"/>
  <c r="Q792" i="3"/>
  <c r="P792" i="3"/>
  <c r="BK792" i="3" s="1"/>
  <c r="BI791" i="3"/>
  <c r="BH791" i="3"/>
  <c r="BG791" i="3"/>
  <c r="BF791" i="3"/>
  <c r="X791" i="3"/>
  <c r="V791" i="3"/>
  <c r="T791" i="3"/>
  <c r="R791" i="3"/>
  <c r="Q791" i="3"/>
  <c r="P791" i="3"/>
  <c r="BK791" i="3" s="1"/>
  <c r="BI790" i="3"/>
  <c r="BH790" i="3"/>
  <c r="BG790" i="3"/>
  <c r="BF790" i="3"/>
  <c r="X790" i="3"/>
  <c r="V790" i="3"/>
  <c r="T790" i="3"/>
  <c r="R790" i="3"/>
  <c r="Q790" i="3"/>
  <c r="P790" i="3"/>
  <c r="BK790" i="3" s="1"/>
  <c r="BI822" i="3"/>
  <c r="BH822" i="3"/>
  <c r="BG822" i="3"/>
  <c r="BF822" i="3"/>
  <c r="X822" i="3"/>
  <c r="V822" i="3"/>
  <c r="T822" i="3"/>
  <c r="R822" i="3"/>
  <c r="Q822" i="3"/>
  <c r="P822" i="3"/>
  <c r="BK822" i="3" s="1"/>
  <c r="BI821" i="3"/>
  <c r="BH821" i="3"/>
  <c r="BG821" i="3"/>
  <c r="BF821" i="3"/>
  <c r="X821" i="3"/>
  <c r="V821" i="3"/>
  <c r="T821" i="3"/>
  <c r="R821" i="3"/>
  <c r="Q821" i="3"/>
  <c r="P821" i="3"/>
  <c r="BK821" i="3" s="1"/>
  <c r="BI820" i="3"/>
  <c r="BH820" i="3"/>
  <c r="BG820" i="3"/>
  <c r="BF820" i="3"/>
  <c r="X820" i="3"/>
  <c r="V820" i="3"/>
  <c r="T820" i="3"/>
  <c r="R820" i="3"/>
  <c r="Q820" i="3"/>
  <c r="P820" i="3"/>
  <c r="BK820" i="3" s="1"/>
  <c r="BI819" i="3"/>
  <c r="BH819" i="3"/>
  <c r="BG819" i="3"/>
  <c r="BF819" i="3"/>
  <c r="X819" i="3"/>
  <c r="V819" i="3"/>
  <c r="T819" i="3"/>
  <c r="R819" i="3"/>
  <c r="Q819" i="3"/>
  <c r="P819" i="3"/>
  <c r="BK819" i="3" s="1"/>
  <c r="K131" i="5" l="1"/>
  <c r="BE131" i="5" s="1"/>
  <c r="BK152" i="6"/>
  <c r="K130" i="6"/>
  <c r="BE130" i="6" s="1"/>
  <c r="K155" i="6"/>
  <c r="BE155" i="6" s="1"/>
  <c r="K132" i="6"/>
  <c r="BE132" i="6" s="1"/>
  <c r="K142" i="6"/>
  <c r="BE142" i="6" s="1"/>
  <c r="K134" i="6"/>
  <c r="BE134" i="6" s="1"/>
  <c r="K140" i="6"/>
  <c r="BE140" i="6" s="1"/>
  <c r="K146" i="6"/>
  <c r="BE146" i="6" s="1"/>
  <c r="K139" i="6"/>
  <c r="BE139" i="6" s="1"/>
  <c r="BK127" i="6"/>
  <c r="K151" i="6"/>
  <c r="BE151" i="6" s="1"/>
  <c r="K128" i="6"/>
  <c r="BE128" i="6" s="1"/>
  <c r="K144" i="6"/>
  <c r="BE144" i="6" s="1"/>
  <c r="BK125" i="6"/>
  <c r="BK137" i="6"/>
  <c r="BK121" i="6"/>
  <c r="BK149" i="6"/>
  <c r="K126" i="6"/>
  <c r="BE126" i="6" s="1"/>
  <c r="K138" i="6"/>
  <c r="BE138" i="6" s="1"/>
  <c r="K150" i="6"/>
  <c r="BE150" i="6" s="1"/>
  <c r="K129" i="6"/>
  <c r="BE129" i="6" s="1"/>
  <c r="K141" i="6"/>
  <c r="BE141" i="6" s="1"/>
  <c r="K131" i="6"/>
  <c r="BE131" i="6" s="1"/>
  <c r="K143" i="6"/>
  <c r="BE143" i="6" s="1"/>
  <c r="K153" i="6"/>
  <c r="BE153" i="6" s="1"/>
  <c r="K133" i="6"/>
  <c r="BE133" i="6" s="1"/>
  <c r="K145" i="6"/>
  <c r="BE145" i="6" s="1"/>
  <c r="K122" i="6"/>
  <c r="BE122" i="6" s="1"/>
  <c r="K135" i="6"/>
  <c r="BE135" i="6" s="1"/>
  <c r="K147" i="6"/>
  <c r="BE147" i="6" s="1"/>
  <c r="K123" i="6"/>
  <c r="BE123" i="6" s="1"/>
  <c r="K136" i="6"/>
  <c r="BE136" i="6" s="1"/>
  <c r="K148" i="6"/>
  <c r="BE148" i="6" s="1"/>
  <c r="K134" i="5"/>
  <c r="BE134" i="5" s="1"/>
  <c r="BK143" i="5"/>
  <c r="K144" i="5"/>
  <c r="BE144" i="5" s="1"/>
  <c r="BK140" i="5"/>
  <c r="BK141" i="5"/>
  <c r="BK135" i="5"/>
  <c r="BK136" i="5"/>
  <c r="BK137" i="5"/>
  <c r="K142" i="5"/>
  <c r="BE142" i="5" s="1"/>
  <c r="K138" i="5"/>
  <c r="BE138" i="5" s="1"/>
  <c r="K139" i="5"/>
  <c r="BE139" i="5" s="1"/>
  <c r="K132" i="5"/>
  <c r="BE132" i="5" s="1"/>
  <c r="K133" i="5"/>
  <c r="BE133" i="5" s="1"/>
  <c r="K130" i="5"/>
  <c r="BE130" i="5" s="1"/>
  <c r="K126" i="5"/>
  <c r="BE126" i="5" s="1"/>
  <c r="K128" i="5"/>
  <c r="BE128" i="5" s="1"/>
  <c r="K125" i="5"/>
  <c r="BE125" i="5" s="1"/>
  <c r="BK127" i="5"/>
  <c r="K129" i="5"/>
  <c r="BE129" i="5" s="1"/>
  <c r="BK123" i="5"/>
  <c r="K124" i="5"/>
  <c r="BE124" i="5" s="1"/>
  <c r="K122" i="5"/>
  <c r="BE122" i="5" s="1"/>
  <c r="K775" i="3"/>
  <c r="BE775" i="3" s="1"/>
  <c r="K785" i="3"/>
  <c r="BE785" i="3" s="1"/>
  <c r="K786" i="3"/>
  <c r="BE786" i="3" s="1"/>
  <c r="K747" i="3"/>
  <c r="BE747" i="3" s="1"/>
  <c r="BK767" i="3"/>
  <c r="K752" i="3"/>
  <c r="BE752" i="3" s="1"/>
  <c r="BK757" i="3"/>
  <c r="K750" i="3"/>
  <c r="BE750" i="3" s="1"/>
  <c r="K777" i="3"/>
  <c r="BE777" i="3" s="1"/>
  <c r="K762" i="3"/>
  <c r="BE762" i="3" s="1"/>
  <c r="K759" i="3"/>
  <c r="BE759" i="3" s="1"/>
  <c r="K769" i="3"/>
  <c r="BE769" i="3" s="1"/>
  <c r="K755" i="3"/>
  <c r="BE755" i="3" s="1"/>
  <c r="K766" i="3"/>
  <c r="BE766" i="3" s="1"/>
  <c r="K745" i="3"/>
  <c r="BE745" i="3" s="1"/>
  <c r="K779" i="3"/>
  <c r="BE779" i="3" s="1"/>
  <c r="K774" i="3"/>
  <c r="BE774" i="3" s="1"/>
  <c r="K776" i="3"/>
  <c r="BE776" i="3" s="1"/>
  <c r="K778" i="3"/>
  <c r="BE778" i="3" s="1"/>
  <c r="K770" i="3"/>
  <c r="BE770" i="3" s="1"/>
  <c r="K771" i="3"/>
  <c r="BE771" i="3" s="1"/>
  <c r="K772" i="3"/>
  <c r="BE772" i="3" s="1"/>
  <c r="K773" i="3"/>
  <c r="BE773" i="3" s="1"/>
  <c r="K764" i="3"/>
  <c r="BE764" i="3" s="1"/>
  <c r="K765" i="3"/>
  <c r="BE765" i="3" s="1"/>
  <c r="K768" i="3"/>
  <c r="BE768" i="3" s="1"/>
  <c r="K760" i="3"/>
  <c r="BE760" i="3" s="1"/>
  <c r="K761" i="3"/>
  <c r="BE761" i="3" s="1"/>
  <c r="K763" i="3"/>
  <c r="BE763" i="3" s="1"/>
  <c r="K754" i="3"/>
  <c r="BE754" i="3" s="1"/>
  <c r="K756" i="3"/>
  <c r="BE756" i="3" s="1"/>
  <c r="K758" i="3"/>
  <c r="BE758" i="3" s="1"/>
  <c r="K749" i="3"/>
  <c r="BE749" i="3" s="1"/>
  <c r="K751" i="3"/>
  <c r="BE751" i="3" s="1"/>
  <c r="K753" i="3"/>
  <c r="BE753" i="3" s="1"/>
  <c r="K748" i="3"/>
  <c r="BE748" i="3" s="1"/>
  <c r="K780" i="3"/>
  <c r="BE780" i="3" s="1"/>
  <c r="K781" i="3"/>
  <c r="BE781" i="3" s="1"/>
  <c r="K782" i="3"/>
  <c r="BE782" i="3" s="1"/>
  <c r="K784" i="3"/>
  <c r="BE784" i="3" s="1"/>
  <c r="K783" i="3"/>
  <c r="BE783" i="3" s="1"/>
  <c r="K800" i="3"/>
  <c r="BE800" i="3" s="1"/>
  <c r="BK795" i="3"/>
  <c r="K796" i="3"/>
  <c r="BE796" i="3" s="1"/>
  <c r="K817" i="3"/>
  <c r="BE817" i="3" s="1"/>
  <c r="K791" i="3"/>
  <c r="BE791" i="3" s="1"/>
  <c r="K802" i="3"/>
  <c r="BE802" i="3" s="1"/>
  <c r="BK797" i="3"/>
  <c r="K793" i="3"/>
  <c r="BE793" i="3" s="1"/>
  <c r="BK814" i="3"/>
  <c r="K799" i="3"/>
  <c r="BE799" i="3" s="1"/>
  <c r="K801" i="3"/>
  <c r="BE801" i="3" s="1"/>
  <c r="K798" i="3"/>
  <c r="BE798" i="3" s="1"/>
  <c r="K803" i="3"/>
  <c r="BE803" i="3" s="1"/>
  <c r="BK810" i="3"/>
  <c r="BK811" i="3"/>
  <c r="K812" i="3"/>
  <c r="BE812" i="3" s="1"/>
  <c r="K813" i="3"/>
  <c r="BE813" i="3" s="1"/>
  <c r="K815" i="3"/>
  <c r="BE815" i="3" s="1"/>
  <c r="K808" i="3"/>
  <c r="BE808" i="3" s="1"/>
  <c r="K809" i="3"/>
  <c r="BE809" i="3" s="1"/>
  <c r="K818" i="3"/>
  <c r="BE818" i="3" s="1"/>
  <c r="K794" i="3"/>
  <c r="BE794" i="3" s="1"/>
  <c r="K804" i="3"/>
  <c r="BE804" i="3" s="1"/>
  <c r="K805" i="3"/>
  <c r="BE805" i="3" s="1"/>
  <c r="K790" i="3"/>
  <c r="BE790" i="3" s="1"/>
  <c r="K806" i="3"/>
  <c r="BE806" i="3" s="1"/>
  <c r="K792" i="3"/>
  <c r="BE792" i="3" s="1"/>
  <c r="K821" i="3"/>
  <c r="BE821" i="3" s="1"/>
  <c r="K819" i="3"/>
  <c r="BE819" i="3" s="1"/>
  <c r="K820" i="3"/>
  <c r="BE820" i="3" s="1"/>
  <c r="K822" i="3"/>
  <c r="BE822" i="3" s="1"/>
  <c r="BI932" i="3" l="1"/>
  <c r="BH932" i="3"/>
  <c r="BG932" i="3"/>
  <c r="BF932" i="3"/>
  <c r="X932" i="3"/>
  <c r="V932" i="3"/>
  <c r="T932" i="3"/>
  <c r="R932" i="3"/>
  <c r="Q932" i="3"/>
  <c r="P932" i="3"/>
  <c r="BK932" i="3" s="1"/>
  <c r="BI825" i="3"/>
  <c r="BH825" i="3"/>
  <c r="BG825" i="3"/>
  <c r="BF825" i="3"/>
  <c r="BE825" i="3"/>
  <c r="X825" i="3"/>
  <c r="V825" i="3"/>
  <c r="T825" i="3"/>
  <c r="R825" i="3"/>
  <c r="Q825" i="3"/>
  <c r="P825" i="3"/>
  <c r="BK825" i="3" s="1"/>
  <c r="BI882" i="3"/>
  <c r="BH882" i="3"/>
  <c r="BG882" i="3"/>
  <c r="BF882" i="3"/>
  <c r="BE882" i="3"/>
  <c r="X882" i="3"/>
  <c r="V882" i="3"/>
  <c r="T882" i="3"/>
  <c r="R882" i="3"/>
  <c r="Q882" i="3"/>
  <c r="P882" i="3"/>
  <c r="BK882" i="3" s="1"/>
  <c r="BI863" i="3"/>
  <c r="BH863" i="3"/>
  <c r="BG863" i="3"/>
  <c r="BF863" i="3"/>
  <c r="X863" i="3"/>
  <c r="V863" i="3"/>
  <c r="T863" i="3"/>
  <c r="R863" i="3"/>
  <c r="Q863" i="3"/>
  <c r="P863" i="3"/>
  <c r="BK863" i="3" s="1"/>
  <c r="BI862" i="3"/>
  <c r="BH862" i="3"/>
  <c r="BG862" i="3"/>
  <c r="BF862" i="3"/>
  <c r="X862" i="3"/>
  <c r="V862" i="3"/>
  <c r="T862" i="3"/>
  <c r="R862" i="3"/>
  <c r="Q862" i="3"/>
  <c r="P862" i="3"/>
  <c r="BK862" i="3" s="1"/>
  <c r="BI861" i="3"/>
  <c r="BH861" i="3"/>
  <c r="BG861" i="3"/>
  <c r="BF861" i="3"/>
  <c r="X861" i="3"/>
  <c r="V861" i="3"/>
  <c r="T861" i="3"/>
  <c r="R861" i="3"/>
  <c r="Q861" i="3"/>
  <c r="P861" i="3"/>
  <c r="BK861" i="3" s="1"/>
  <c r="BI860" i="3"/>
  <c r="BH860" i="3"/>
  <c r="BG860" i="3"/>
  <c r="BF860" i="3"/>
  <c r="X860" i="3"/>
  <c r="V860" i="3"/>
  <c r="T860" i="3"/>
  <c r="R860" i="3"/>
  <c r="Q860" i="3"/>
  <c r="P860" i="3"/>
  <c r="BK860" i="3" s="1"/>
  <c r="BI859" i="3"/>
  <c r="BH859" i="3"/>
  <c r="BG859" i="3"/>
  <c r="BF859" i="3"/>
  <c r="X859" i="3"/>
  <c r="V859" i="3"/>
  <c r="T859" i="3"/>
  <c r="R859" i="3"/>
  <c r="Q859" i="3"/>
  <c r="P859" i="3"/>
  <c r="BK859" i="3" s="1"/>
  <c r="BI858" i="3"/>
  <c r="BH858" i="3"/>
  <c r="BG858" i="3"/>
  <c r="BF858" i="3"/>
  <c r="X858" i="3"/>
  <c r="V858" i="3"/>
  <c r="T858" i="3"/>
  <c r="R858" i="3"/>
  <c r="Q858" i="3"/>
  <c r="P858" i="3"/>
  <c r="K858" i="3" s="1"/>
  <c r="BE858" i="3" s="1"/>
  <c r="BI857" i="3"/>
  <c r="BH857" i="3"/>
  <c r="BG857" i="3"/>
  <c r="BF857" i="3"/>
  <c r="X857" i="3"/>
  <c r="V857" i="3"/>
  <c r="T857" i="3"/>
  <c r="R857" i="3"/>
  <c r="Q857" i="3"/>
  <c r="P857" i="3"/>
  <c r="BK857" i="3" s="1"/>
  <c r="BI856" i="3"/>
  <c r="BH856" i="3"/>
  <c r="BG856" i="3"/>
  <c r="BF856" i="3"/>
  <c r="X856" i="3"/>
  <c r="V856" i="3"/>
  <c r="T856" i="3"/>
  <c r="R856" i="3"/>
  <c r="Q856" i="3"/>
  <c r="P856" i="3"/>
  <c r="K856" i="3" s="1"/>
  <c r="BE856" i="3" s="1"/>
  <c r="BI855" i="3"/>
  <c r="BH855" i="3"/>
  <c r="BG855" i="3"/>
  <c r="BF855" i="3"/>
  <c r="X855" i="3"/>
  <c r="V855" i="3"/>
  <c r="T855" i="3"/>
  <c r="R855" i="3"/>
  <c r="Q855" i="3"/>
  <c r="P855" i="3"/>
  <c r="BK855" i="3" s="1"/>
  <c r="BI854" i="3"/>
  <c r="BH854" i="3"/>
  <c r="BG854" i="3"/>
  <c r="BF854" i="3"/>
  <c r="X854" i="3"/>
  <c r="V854" i="3"/>
  <c r="T854" i="3"/>
  <c r="R854" i="3"/>
  <c r="Q854" i="3"/>
  <c r="P854" i="3"/>
  <c r="K854" i="3" s="1"/>
  <c r="BE854" i="3" s="1"/>
  <c r="BI853" i="3"/>
  <c r="BH853" i="3"/>
  <c r="BG853" i="3"/>
  <c r="BF853" i="3"/>
  <c r="X853" i="3"/>
  <c r="V853" i="3"/>
  <c r="T853" i="3"/>
  <c r="R853" i="3"/>
  <c r="Q853" i="3"/>
  <c r="P853" i="3"/>
  <c r="BK853" i="3" s="1"/>
  <c r="BI852" i="3"/>
  <c r="BH852" i="3"/>
  <c r="BG852" i="3"/>
  <c r="BF852" i="3"/>
  <c r="X852" i="3"/>
  <c r="V852" i="3"/>
  <c r="T852" i="3"/>
  <c r="R852" i="3"/>
  <c r="Q852" i="3"/>
  <c r="P852" i="3"/>
  <c r="K852" i="3" s="1"/>
  <c r="BE852" i="3" s="1"/>
  <c r="BI851" i="3"/>
  <c r="BH851" i="3"/>
  <c r="BG851" i="3"/>
  <c r="BF851" i="3"/>
  <c r="X851" i="3"/>
  <c r="V851" i="3"/>
  <c r="T851" i="3"/>
  <c r="R851" i="3"/>
  <c r="Q851" i="3"/>
  <c r="P851" i="3"/>
  <c r="BK851" i="3" s="1"/>
  <c r="BI850" i="3"/>
  <c r="BH850" i="3"/>
  <c r="BG850" i="3"/>
  <c r="BF850" i="3"/>
  <c r="X850" i="3"/>
  <c r="V850" i="3"/>
  <c r="T850" i="3"/>
  <c r="R850" i="3"/>
  <c r="Q850" i="3"/>
  <c r="P850" i="3"/>
  <c r="K850" i="3" s="1"/>
  <c r="BE850" i="3" s="1"/>
  <c r="BI849" i="3"/>
  <c r="BH849" i="3"/>
  <c r="BG849" i="3"/>
  <c r="BF849" i="3"/>
  <c r="X849" i="3"/>
  <c r="V849" i="3"/>
  <c r="T849" i="3"/>
  <c r="R849" i="3"/>
  <c r="Q849" i="3"/>
  <c r="P849" i="3"/>
  <c r="BK849" i="3" s="1"/>
  <c r="BI848" i="3"/>
  <c r="BH848" i="3"/>
  <c r="BG848" i="3"/>
  <c r="BF848" i="3"/>
  <c r="X848" i="3"/>
  <c r="V848" i="3"/>
  <c r="T848" i="3"/>
  <c r="R848" i="3"/>
  <c r="Q848" i="3"/>
  <c r="P848" i="3"/>
  <c r="K848" i="3" s="1"/>
  <c r="BE848" i="3" s="1"/>
  <c r="BI847" i="3"/>
  <c r="BH847" i="3"/>
  <c r="BG847" i="3"/>
  <c r="BF847" i="3"/>
  <c r="X847" i="3"/>
  <c r="V847" i="3"/>
  <c r="T847" i="3"/>
  <c r="R847" i="3"/>
  <c r="Q847" i="3"/>
  <c r="P847" i="3"/>
  <c r="BK847" i="3" s="1"/>
  <c r="BI846" i="3"/>
  <c r="BH846" i="3"/>
  <c r="BG846" i="3"/>
  <c r="BF846" i="3"/>
  <c r="X846" i="3"/>
  <c r="V846" i="3"/>
  <c r="T846" i="3"/>
  <c r="R846" i="3"/>
  <c r="Q846" i="3"/>
  <c r="P846" i="3"/>
  <c r="BK846" i="3" s="1"/>
  <c r="BI845" i="3"/>
  <c r="BH845" i="3"/>
  <c r="BG845" i="3"/>
  <c r="BF845" i="3"/>
  <c r="X845" i="3"/>
  <c r="V845" i="3"/>
  <c r="T845" i="3"/>
  <c r="R845" i="3"/>
  <c r="Q845" i="3"/>
  <c r="P845" i="3"/>
  <c r="BK845" i="3" s="1"/>
  <c r="BI844" i="3"/>
  <c r="BH844" i="3"/>
  <c r="BG844" i="3"/>
  <c r="BF844" i="3"/>
  <c r="X844" i="3"/>
  <c r="V844" i="3"/>
  <c r="T844" i="3"/>
  <c r="R844" i="3"/>
  <c r="Q844" i="3"/>
  <c r="P844" i="3"/>
  <c r="BK844" i="3" s="1"/>
  <c r="BI843" i="3"/>
  <c r="BH843" i="3"/>
  <c r="BG843" i="3"/>
  <c r="BF843" i="3"/>
  <c r="X843" i="3"/>
  <c r="V843" i="3"/>
  <c r="T843" i="3"/>
  <c r="R843" i="3"/>
  <c r="Q843" i="3"/>
  <c r="P843" i="3"/>
  <c r="BK843" i="3" s="1"/>
  <c r="BI842" i="3"/>
  <c r="BH842" i="3"/>
  <c r="BG842" i="3"/>
  <c r="BF842" i="3"/>
  <c r="X842" i="3"/>
  <c r="V842" i="3"/>
  <c r="T842" i="3"/>
  <c r="R842" i="3"/>
  <c r="Q842" i="3"/>
  <c r="P842" i="3"/>
  <c r="BK842" i="3" s="1"/>
  <c r="BI841" i="3"/>
  <c r="BH841" i="3"/>
  <c r="BG841" i="3"/>
  <c r="BF841" i="3"/>
  <c r="X841" i="3"/>
  <c r="V841" i="3"/>
  <c r="T841" i="3"/>
  <c r="R841" i="3"/>
  <c r="Q841" i="3"/>
  <c r="P841" i="3"/>
  <c r="BK841" i="3" s="1"/>
  <c r="BI840" i="3"/>
  <c r="BH840" i="3"/>
  <c r="BG840" i="3"/>
  <c r="BF840" i="3"/>
  <c r="X840" i="3"/>
  <c r="V840" i="3"/>
  <c r="T840" i="3"/>
  <c r="R840" i="3"/>
  <c r="Q840" i="3"/>
  <c r="P840" i="3"/>
  <c r="BK840" i="3" s="1"/>
  <c r="BI839" i="3"/>
  <c r="BH839" i="3"/>
  <c r="BG839" i="3"/>
  <c r="BF839" i="3"/>
  <c r="X839" i="3"/>
  <c r="V839" i="3"/>
  <c r="T839" i="3"/>
  <c r="R839" i="3"/>
  <c r="Q839" i="3"/>
  <c r="P839" i="3"/>
  <c r="K839" i="3" s="1"/>
  <c r="BE839" i="3" s="1"/>
  <c r="BI838" i="3"/>
  <c r="BH838" i="3"/>
  <c r="BG838" i="3"/>
  <c r="BF838" i="3"/>
  <c r="X838" i="3"/>
  <c r="V838" i="3"/>
  <c r="T838" i="3"/>
  <c r="R838" i="3"/>
  <c r="Q838" i="3"/>
  <c r="P838" i="3"/>
  <c r="K838" i="3" s="1"/>
  <c r="BE838" i="3" s="1"/>
  <c r="BI837" i="3"/>
  <c r="BH837" i="3"/>
  <c r="BG837" i="3"/>
  <c r="BF837" i="3"/>
  <c r="X837" i="3"/>
  <c r="V837" i="3"/>
  <c r="T837" i="3"/>
  <c r="R837" i="3"/>
  <c r="Q837" i="3"/>
  <c r="P837" i="3"/>
  <c r="BK837" i="3" s="1"/>
  <c r="BI836" i="3"/>
  <c r="BH836" i="3"/>
  <c r="BG836" i="3"/>
  <c r="BF836" i="3"/>
  <c r="X836" i="3"/>
  <c r="V836" i="3"/>
  <c r="T836" i="3"/>
  <c r="R836" i="3"/>
  <c r="Q836" i="3"/>
  <c r="P836" i="3"/>
  <c r="K836" i="3" s="1"/>
  <c r="BE836" i="3" s="1"/>
  <c r="BI835" i="3"/>
  <c r="BH835" i="3"/>
  <c r="BG835" i="3"/>
  <c r="BF835" i="3"/>
  <c r="X835" i="3"/>
  <c r="V835" i="3"/>
  <c r="T835" i="3"/>
  <c r="R835" i="3"/>
  <c r="Q835" i="3"/>
  <c r="P835" i="3"/>
  <c r="BK835" i="3" s="1"/>
  <c r="BI834" i="3"/>
  <c r="BH834" i="3"/>
  <c r="BG834" i="3"/>
  <c r="BF834" i="3"/>
  <c r="X834" i="3"/>
  <c r="V834" i="3"/>
  <c r="T834" i="3"/>
  <c r="R834" i="3"/>
  <c r="Q834" i="3"/>
  <c r="P834" i="3"/>
  <c r="K834" i="3" s="1"/>
  <c r="BE834" i="3" s="1"/>
  <c r="BI833" i="3"/>
  <c r="BH833" i="3"/>
  <c r="BG833" i="3"/>
  <c r="BF833" i="3"/>
  <c r="X833" i="3"/>
  <c r="V833" i="3"/>
  <c r="T833" i="3"/>
  <c r="R833" i="3"/>
  <c r="Q833" i="3"/>
  <c r="P833" i="3"/>
  <c r="BK833" i="3" s="1"/>
  <c r="BI832" i="3"/>
  <c r="BH832" i="3"/>
  <c r="BG832" i="3"/>
  <c r="BF832" i="3"/>
  <c r="X832" i="3"/>
  <c r="V832" i="3"/>
  <c r="T832" i="3"/>
  <c r="R832" i="3"/>
  <c r="Q832" i="3"/>
  <c r="P832" i="3"/>
  <c r="BK832" i="3" s="1"/>
  <c r="BI886" i="3"/>
  <c r="BH886" i="3"/>
  <c r="BG886" i="3"/>
  <c r="BF886" i="3"/>
  <c r="X886" i="3"/>
  <c r="V886" i="3"/>
  <c r="T886" i="3"/>
  <c r="R886" i="3"/>
  <c r="Q886" i="3"/>
  <c r="P886" i="3"/>
  <c r="BK886" i="3" s="1"/>
  <c r="BI885" i="3"/>
  <c r="BH885" i="3"/>
  <c r="BG885" i="3"/>
  <c r="BF885" i="3"/>
  <c r="X885" i="3"/>
  <c r="V885" i="3"/>
  <c r="T885" i="3"/>
  <c r="R885" i="3"/>
  <c r="Q885" i="3"/>
  <c r="P885" i="3"/>
  <c r="BK885" i="3" s="1"/>
  <c r="BI884" i="3"/>
  <c r="BH884" i="3"/>
  <c r="BG884" i="3"/>
  <c r="BF884" i="3"/>
  <c r="X884" i="3"/>
  <c r="V884" i="3"/>
  <c r="T884" i="3"/>
  <c r="R884" i="3"/>
  <c r="Q884" i="3"/>
  <c r="P884" i="3"/>
  <c r="BK884" i="3" s="1"/>
  <c r="BI883" i="3"/>
  <c r="BH883" i="3"/>
  <c r="BG883" i="3"/>
  <c r="BF883" i="3"/>
  <c r="X883" i="3"/>
  <c r="V883" i="3"/>
  <c r="T883" i="3"/>
  <c r="R883" i="3"/>
  <c r="Q883" i="3"/>
  <c r="P883" i="3"/>
  <c r="K883" i="3" s="1"/>
  <c r="BE883" i="3" s="1"/>
  <c r="BI881" i="3"/>
  <c r="BH881" i="3"/>
  <c r="BG881" i="3"/>
  <c r="BF881" i="3"/>
  <c r="X881" i="3"/>
  <c r="V881" i="3"/>
  <c r="T881" i="3"/>
  <c r="R881" i="3"/>
  <c r="Q881" i="3"/>
  <c r="P881" i="3"/>
  <c r="BK881" i="3" s="1"/>
  <c r="BI880" i="3"/>
  <c r="BH880" i="3"/>
  <c r="BG880" i="3"/>
  <c r="BF880" i="3"/>
  <c r="X880" i="3"/>
  <c r="V880" i="3"/>
  <c r="T880" i="3"/>
  <c r="R880" i="3"/>
  <c r="Q880" i="3"/>
  <c r="P880" i="3"/>
  <c r="K880" i="3" s="1"/>
  <c r="BE880" i="3" s="1"/>
  <c r="BI879" i="3"/>
  <c r="BH879" i="3"/>
  <c r="BG879" i="3"/>
  <c r="BF879" i="3"/>
  <c r="X879" i="3"/>
  <c r="V879" i="3"/>
  <c r="T879" i="3"/>
  <c r="R879" i="3"/>
  <c r="Q879" i="3"/>
  <c r="P879" i="3"/>
  <c r="BK879" i="3" s="1"/>
  <c r="BI878" i="3"/>
  <c r="BH878" i="3"/>
  <c r="BG878" i="3"/>
  <c r="BF878" i="3"/>
  <c r="X878" i="3"/>
  <c r="V878" i="3"/>
  <c r="T878" i="3"/>
  <c r="R878" i="3"/>
  <c r="Q878" i="3"/>
  <c r="P878" i="3"/>
  <c r="BK878" i="3" s="1"/>
  <c r="BI876" i="3"/>
  <c r="BH876" i="3"/>
  <c r="BG876" i="3"/>
  <c r="BF876" i="3"/>
  <c r="X876" i="3"/>
  <c r="V876" i="3"/>
  <c r="T876" i="3"/>
  <c r="R876" i="3"/>
  <c r="Q876" i="3"/>
  <c r="P876" i="3"/>
  <c r="BK876" i="3" s="1"/>
  <c r="BI875" i="3"/>
  <c r="BH875" i="3"/>
  <c r="BG875" i="3"/>
  <c r="BF875" i="3"/>
  <c r="X875" i="3"/>
  <c r="V875" i="3"/>
  <c r="T875" i="3"/>
  <c r="R875" i="3"/>
  <c r="Q875" i="3"/>
  <c r="P875" i="3"/>
  <c r="K875" i="3" s="1"/>
  <c r="BE875" i="3" s="1"/>
  <c r="BI874" i="3"/>
  <c r="BH874" i="3"/>
  <c r="BG874" i="3"/>
  <c r="BF874" i="3"/>
  <c r="X874" i="3"/>
  <c r="V874" i="3"/>
  <c r="T874" i="3"/>
  <c r="R874" i="3"/>
  <c r="Q874" i="3"/>
  <c r="P874" i="3"/>
  <c r="BK874" i="3" s="1"/>
  <c r="BI873" i="3"/>
  <c r="BH873" i="3"/>
  <c r="BG873" i="3"/>
  <c r="BF873" i="3"/>
  <c r="X873" i="3"/>
  <c r="V873" i="3"/>
  <c r="T873" i="3"/>
  <c r="R873" i="3"/>
  <c r="Q873" i="3"/>
  <c r="P873" i="3"/>
  <c r="BK873" i="3" s="1"/>
  <c r="BI872" i="3"/>
  <c r="BH872" i="3"/>
  <c r="BG872" i="3"/>
  <c r="BF872" i="3"/>
  <c r="X872" i="3"/>
  <c r="V872" i="3"/>
  <c r="T872" i="3"/>
  <c r="R872" i="3"/>
  <c r="Q872" i="3"/>
  <c r="P872" i="3"/>
  <c r="BK872" i="3" s="1"/>
  <c r="BI871" i="3"/>
  <c r="BH871" i="3"/>
  <c r="BG871" i="3"/>
  <c r="BF871" i="3"/>
  <c r="X871" i="3"/>
  <c r="V871" i="3"/>
  <c r="T871" i="3"/>
  <c r="R871" i="3"/>
  <c r="Q871" i="3"/>
  <c r="P871" i="3"/>
  <c r="BK871" i="3" s="1"/>
  <c r="BI870" i="3"/>
  <c r="BH870" i="3"/>
  <c r="BG870" i="3"/>
  <c r="BF870" i="3"/>
  <c r="X870" i="3"/>
  <c r="V870" i="3"/>
  <c r="T870" i="3"/>
  <c r="R870" i="3"/>
  <c r="Q870" i="3"/>
  <c r="P870" i="3"/>
  <c r="BK870" i="3" s="1"/>
  <c r="BI869" i="3"/>
  <c r="BH869" i="3"/>
  <c r="BG869" i="3"/>
  <c r="BF869" i="3"/>
  <c r="X869" i="3"/>
  <c r="V869" i="3"/>
  <c r="T869" i="3"/>
  <c r="R869" i="3"/>
  <c r="Q869" i="3"/>
  <c r="P869" i="3"/>
  <c r="K869" i="3" s="1"/>
  <c r="BE869" i="3" s="1"/>
  <c r="BI868" i="3"/>
  <c r="BH868" i="3"/>
  <c r="BG868" i="3"/>
  <c r="BF868" i="3"/>
  <c r="X868" i="3"/>
  <c r="V868" i="3"/>
  <c r="T868" i="3"/>
  <c r="R868" i="3"/>
  <c r="Q868" i="3"/>
  <c r="P868" i="3"/>
  <c r="K868" i="3" s="1"/>
  <c r="BE868" i="3" s="1"/>
  <c r="BI867" i="3"/>
  <c r="BH867" i="3"/>
  <c r="BG867" i="3"/>
  <c r="BF867" i="3"/>
  <c r="X867" i="3"/>
  <c r="V867" i="3"/>
  <c r="T867" i="3"/>
  <c r="R867" i="3"/>
  <c r="Q867" i="3"/>
  <c r="P867" i="3"/>
  <c r="K867" i="3" s="1"/>
  <c r="BE867" i="3" s="1"/>
  <c r="BI866" i="3"/>
  <c r="BH866" i="3"/>
  <c r="BG866" i="3"/>
  <c r="BF866" i="3"/>
  <c r="X866" i="3"/>
  <c r="V866" i="3"/>
  <c r="T866" i="3"/>
  <c r="R866" i="3"/>
  <c r="Q866" i="3"/>
  <c r="P866" i="3"/>
  <c r="K866" i="3" s="1"/>
  <c r="BE866" i="3" s="1"/>
  <c r="BI865" i="3"/>
  <c r="BH865" i="3"/>
  <c r="BG865" i="3"/>
  <c r="BF865" i="3"/>
  <c r="X865" i="3"/>
  <c r="V865" i="3"/>
  <c r="T865" i="3"/>
  <c r="R865" i="3"/>
  <c r="Q865" i="3"/>
  <c r="P865" i="3"/>
  <c r="K865" i="3" s="1"/>
  <c r="BE865" i="3" s="1"/>
  <c r="BI864" i="3"/>
  <c r="BH864" i="3"/>
  <c r="BG864" i="3"/>
  <c r="BF864" i="3"/>
  <c r="X864" i="3"/>
  <c r="V864" i="3"/>
  <c r="T864" i="3"/>
  <c r="R864" i="3"/>
  <c r="Q864" i="3"/>
  <c r="P864" i="3"/>
  <c r="BK864" i="3" s="1"/>
  <c r="BI831" i="3"/>
  <c r="BH831" i="3"/>
  <c r="BG831" i="3"/>
  <c r="BF831" i="3"/>
  <c r="X831" i="3"/>
  <c r="V831" i="3"/>
  <c r="T831" i="3"/>
  <c r="R831" i="3"/>
  <c r="Q831" i="3"/>
  <c r="P831" i="3"/>
  <c r="K831" i="3" s="1"/>
  <c r="BE831" i="3" s="1"/>
  <c r="BI830" i="3"/>
  <c r="BH830" i="3"/>
  <c r="BG830" i="3"/>
  <c r="BF830" i="3"/>
  <c r="X830" i="3"/>
  <c r="V830" i="3"/>
  <c r="T830" i="3"/>
  <c r="R830" i="3"/>
  <c r="Q830" i="3"/>
  <c r="P830" i="3"/>
  <c r="BK830" i="3" s="1"/>
  <c r="BI829" i="3"/>
  <c r="BH829" i="3"/>
  <c r="BG829" i="3"/>
  <c r="BF829" i="3"/>
  <c r="X829" i="3"/>
  <c r="V829" i="3"/>
  <c r="T829" i="3"/>
  <c r="R829" i="3"/>
  <c r="Q829" i="3"/>
  <c r="P829" i="3"/>
  <c r="BK829" i="3" s="1"/>
  <c r="BI877" i="3"/>
  <c r="BH877" i="3"/>
  <c r="BG877" i="3"/>
  <c r="BF877" i="3"/>
  <c r="X877" i="3"/>
  <c r="V877" i="3"/>
  <c r="T877" i="3"/>
  <c r="R877" i="3"/>
  <c r="Q877" i="3"/>
  <c r="P877" i="3"/>
  <c r="BK877" i="3" s="1"/>
  <c r="BI828" i="3"/>
  <c r="BH828" i="3"/>
  <c r="BG828" i="3"/>
  <c r="BF828" i="3"/>
  <c r="X828" i="3"/>
  <c r="V828" i="3"/>
  <c r="T828" i="3"/>
  <c r="R828" i="3"/>
  <c r="Q828" i="3"/>
  <c r="P828" i="3"/>
  <c r="BK828" i="3" s="1"/>
  <c r="BI1210" i="3"/>
  <c r="BH1210" i="3"/>
  <c r="BG1210" i="3"/>
  <c r="BF1210" i="3"/>
  <c r="BE1210" i="3"/>
  <c r="X1210" i="3"/>
  <c r="V1210" i="3"/>
  <c r="T1210" i="3"/>
  <c r="R1210" i="3"/>
  <c r="Q1210" i="3"/>
  <c r="P1210" i="3"/>
  <c r="BK1210" i="3" s="1"/>
  <c r="BI1209" i="3"/>
  <c r="BH1209" i="3"/>
  <c r="BG1209" i="3"/>
  <c r="BF1209" i="3"/>
  <c r="X1209" i="3"/>
  <c r="V1209" i="3"/>
  <c r="T1209" i="3"/>
  <c r="R1209" i="3"/>
  <c r="Q1209" i="3"/>
  <c r="P1209" i="3"/>
  <c r="BK1209" i="3" s="1"/>
  <c r="BI1206" i="3"/>
  <c r="BH1206" i="3"/>
  <c r="BG1206" i="3"/>
  <c r="BF1206" i="3"/>
  <c r="BE1206" i="3"/>
  <c r="X1206" i="3"/>
  <c r="V1206" i="3"/>
  <c r="T1206" i="3"/>
  <c r="R1206" i="3"/>
  <c r="Q1206" i="3"/>
  <c r="P1206" i="3"/>
  <c r="BK1206" i="3" s="1"/>
  <c r="BI1199" i="3"/>
  <c r="BH1199" i="3"/>
  <c r="BG1199" i="3"/>
  <c r="BF1199" i="3"/>
  <c r="BE1199" i="3"/>
  <c r="X1199" i="3"/>
  <c r="V1199" i="3"/>
  <c r="T1199" i="3"/>
  <c r="R1199" i="3"/>
  <c r="Q1199" i="3"/>
  <c r="P1199" i="3"/>
  <c r="BK1199" i="3" s="1"/>
  <c r="BI1208" i="3"/>
  <c r="BH1208" i="3"/>
  <c r="BG1208" i="3"/>
  <c r="BF1208" i="3"/>
  <c r="X1208" i="3"/>
  <c r="V1208" i="3"/>
  <c r="T1208" i="3"/>
  <c r="R1208" i="3"/>
  <c r="Q1208" i="3"/>
  <c r="P1208" i="3"/>
  <c r="BK1208" i="3" s="1"/>
  <c r="BI1207" i="3"/>
  <c r="BH1207" i="3"/>
  <c r="BG1207" i="3"/>
  <c r="BF1207" i="3"/>
  <c r="X1207" i="3"/>
  <c r="V1207" i="3"/>
  <c r="T1207" i="3"/>
  <c r="R1207" i="3"/>
  <c r="Q1207" i="3"/>
  <c r="P1207" i="3"/>
  <c r="BK1207" i="3" s="1"/>
  <c r="BI1205" i="3"/>
  <c r="BH1205" i="3"/>
  <c r="BG1205" i="3"/>
  <c r="BF1205" i="3"/>
  <c r="X1205" i="3"/>
  <c r="V1205" i="3"/>
  <c r="T1205" i="3"/>
  <c r="R1205" i="3"/>
  <c r="Q1205" i="3"/>
  <c r="P1205" i="3"/>
  <c r="BK1205" i="3" s="1"/>
  <c r="BI1204" i="3"/>
  <c r="BH1204" i="3"/>
  <c r="BG1204" i="3"/>
  <c r="BF1204" i="3"/>
  <c r="X1204" i="3"/>
  <c r="V1204" i="3"/>
  <c r="T1204" i="3"/>
  <c r="R1204" i="3"/>
  <c r="Q1204" i="3"/>
  <c r="P1204" i="3"/>
  <c r="K1204" i="3" s="1"/>
  <c r="BE1204" i="3" s="1"/>
  <c r="BI1203" i="3"/>
  <c r="BH1203" i="3"/>
  <c r="BG1203" i="3"/>
  <c r="BF1203" i="3"/>
  <c r="X1203" i="3"/>
  <c r="V1203" i="3"/>
  <c r="T1203" i="3"/>
  <c r="R1203" i="3"/>
  <c r="Q1203" i="3"/>
  <c r="P1203" i="3"/>
  <c r="BK1203" i="3" s="1"/>
  <c r="BI1201" i="3"/>
  <c r="BH1201" i="3"/>
  <c r="BG1201" i="3"/>
  <c r="BF1201" i="3"/>
  <c r="X1201" i="3"/>
  <c r="V1201" i="3"/>
  <c r="T1201" i="3"/>
  <c r="R1201" i="3"/>
  <c r="Q1201" i="3"/>
  <c r="P1201" i="3"/>
  <c r="BK1201" i="3" s="1"/>
  <c r="BI1200" i="3"/>
  <c r="BH1200" i="3"/>
  <c r="BG1200" i="3"/>
  <c r="BF1200" i="3"/>
  <c r="X1200" i="3"/>
  <c r="V1200" i="3"/>
  <c r="T1200" i="3"/>
  <c r="R1200" i="3"/>
  <c r="Q1200" i="3"/>
  <c r="P1200" i="3"/>
  <c r="BK1200" i="3" s="1"/>
  <c r="BI1198" i="3"/>
  <c r="BH1198" i="3"/>
  <c r="BG1198" i="3"/>
  <c r="BF1198" i="3"/>
  <c r="X1198" i="3"/>
  <c r="V1198" i="3"/>
  <c r="T1198" i="3"/>
  <c r="R1198" i="3"/>
  <c r="Q1198" i="3"/>
  <c r="P1198" i="3"/>
  <c r="BK1198" i="3" s="1"/>
  <c r="BI1197" i="3"/>
  <c r="BH1197" i="3"/>
  <c r="BG1197" i="3"/>
  <c r="BF1197" i="3"/>
  <c r="X1197" i="3"/>
  <c r="V1197" i="3"/>
  <c r="T1197" i="3"/>
  <c r="R1197" i="3"/>
  <c r="Q1197" i="3"/>
  <c r="P1197" i="3"/>
  <c r="K1197" i="3" s="1"/>
  <c r="BE1197" i="3" s="1"/>
  <c r="BI1135" i="3"/>
  <c r="BH1135" i="3"/>
  <c r="BG1135" i="3"/>
  <c r="BF1135" i="3"/>
  <c r="X1135" i="3"/>
  <c r="V1135" i="3"/>
  <c r="T1135" i="3"/>
  <c r="R1135" i="3"/>
  <c r="Q1135" i="3"/>
  <c r="P1135" i="3"/>
  <c r="BK1135" i="3" s="1"/>
  <c r="BI1189" i="3"/>
  <c r="BH1189" i="3"/>
  <c r="BG1189" i="3"/>
  <c r="BF1189" i="3"/>
  <c r="BE1189" i="3"/>
  <c r="X1189" i="3"/>
  <c r="V1189" i="3"/>
  <c r="T1189" i="3"/>
  <c r="R1189" i="3"/>
  <c r="Q1189" i="3"/>
  <c r="P1189" i="3"/>
  <c r="BK1189" i="3" s="1"/>
  <c r="BI1188" i="3"/>
  <c r="BH1188" i="3"/>
  <c r="BG1188" i="3"/>
  <c r="BF1188" i="3"/>
  <c r="X1188" i="3"/>
  <c r="V1188" i="3"/>
  <c r="T1188" i="3"/>
  <c r="R1188" i="3"/>
  <c r="Q1188" i="3"/>
  <c r="P1188" i="3"/>
  <c r="BK1188" i="3" s="1"/>
  <c r="BI1187" i="3"/>
  <c r="BH1187" i="3"/>
  <c r="BG1187" i="3"/>
  <c r="BF1187" i="3"/>
  <c r="X1187" i="3"/>
  <c r="V1187" i="3"/>
  <c r="T1187" i="3"/>
  <c r="R1187" i="3"/>
  <c r="Q1187" i="3"/>
  <c r="P1187" i="3"/>
  <c r="BK1187" i="3" s="1"/>
  <c r="BI1186" i="3"/>
  <c r="BH1186" i="3"/>
  <c r="BG1186" i="3"/>
  <c r="BF1186" i="3"/>
  <c r="X1186" i="3"/>
  <c r="V1186" i="3"/>
  <c r="T1186" i="3"/>
  <c r="R1186" i="3"/>
  <c r="Q1186" i="3"/>
  <c r="P1186" i="3"/>
  <c r="BK1186" i="3" s="1"/>
  <c r="BI1185" i="3"/>
  <c r="BH1185" i="3"/>
  <c r="BG1185" i="3"/>
  <c r="BF1185" i="3"/>
  <c r="X1185" i="3"/>
  <c r="V1185" i="3"/>
  <c r="T1185" i="3"/>
  <c r="R1185" i="3"/>
  <c r="Q1185" i="3"/>
  <c r="P1185" i="3"/>
  <c r="BK1185" i="3" s="1"/>
  <c r="BI1184" i="3"/>
  <c r="BH1184" i="3"/>
  <c r="BG1184" i="3"/>
  <c r="BF1184" i="3"/>
  <c r="X1184" i="3"/>
  <c r="V1184" i="3"/>
  <c r="T1184" i="3"/>
  <c r="R1184" i="3"/>
  <c r="Q1184" i="3"/>
  <c r="P1184" i="3"/>
  <c r="BK1184" i="3" s="1"/>
  <c r="BI1183" i="3"/>
  <c r="BH1183" i="3"/>
  <c r="BG1183" i="3"/>
  <c r="BF1183" i="3"/>
  <c r="X1183" i="3"/>
  <c r="V1183" i="3"/>
  <c r="T1183" i="3"/>
  <c r="R1183" i="3"/>
  <c r="Q1183" i="3"/>
  <c r="P1183" i="3"/>
  <c r="BK1183" i="3" s="1"/>
  <c r="BI1182" i="3"/>
  <c r="BH1182" i="3"/>
  <c r="BG1182" i="3"/>
  <c r="BF1182" i="3"/>
  <c r="X1182" i="3"/>
  <c r="V1182" i="3"/>
  <c r="T1182" i="3"/>
  <c r="R1182" i="3"/>
  <c r="Q1182" i="3"/>
  <c r="P1182" i="3"/>
  <c r="BK1182" i="3" s="1"/>
  <c r="BI1181" i="3"/>
  <c r="BH1181" i="3"/>
  <c r="BG1181" i="3"/>
  <c r="BF1181" i="3"/>
  <c r="X1181" i="3"/>
  <c r="V1181" i="3"/>
  <c r="T1181" i="3"/>
  <c r="R1181" i="3"/>
  <c r="Q1181" i="3"/>
  <c r="P1181" i="3"/>
  <c r="BK1181" i="3" s="1"/>
  <c r="BI1180" i="3"/>
  <c r="BH1180" i="3"/>
  <c r="BG1180" i="3"/>
  <c r="BF1180" i="3"/>
  <c r="X1180" i="3"/>
  <c r="V1180" i="3"/>
  <c r="T1180" i="3"/>
  <c r="R1180" i="3"/>
  <c r="Q1180" i="3"/>
  <c r="P1180" i="3"/>
  <c r="K1180" i="3" s="1"/>
  <c r="BE1180" i="3" s="1"/>
  <c r="BI1179" i="3"/>
  <c r="BH1179" i="3"/>
  <c r="BG1179" i="3"/>
  <c r="BF1179" i="3"/>
  <c r="X1179" i="3"/>
  <c r="V1179" i="3"/>
  <c r="T1179" i="3"/>
  <c r="R1179" i="3"/>
  <c r="Q1179" i="3"/>
  <c r="P1179" i="3"/>
  <c r="BK1179" i="3" s="1"/>
  <c r="BI1178" i="3"/>
  <c r="BH1178" i="3"/>
  <c r="BG1178" i="3"/>
  <c r="BF1178" i="3"/>
  <c r="X1178" i="3"/>
  <c r="V1178" i="3"/>
  <c r="T1178" i="3"/>
  <c r="R1178" i="3"/>
  <c r="Q1178" i="3"/>
  <c r="P1178" i="3"/>
  <c r="BK1178" i="3" s="1"/>
  <c r="BI1177" i="3"/>
  <c r="BH1177" i="3"/>
  <c r="BG1177" i="3"/>
  <c r="BF1177" i="3"/>
  <c r="X1177" i="3"/>
  <c r="V1177" i="3"/>
  <c r="T1177" i="3"/>
  <c r="R1177" i="3"/>
  <c r="Q1177" i="3"/>
  <c r="P1177" i="3"/>
  <c r="BK1177" i="3" s="1"/>
  <c r="BI1176" i="3"/>
  <c r="BH1176" i="3"/>
  <c r="BG1176" i="3"/>
  <c r="BF1176" i="3"/>
  <c r="X1176" i="3"/>
  <c r="V1176" i="3"/>
  <c r="T1176" i="3"/>
  <c r="R1176" i="3"/>
  <c r="Q1176" i="3"/>
  <c r="P1176" i="3"/>
  <c r="K1176" i="3" s="1"/>
  <c r="BE1176" i="3" s="1"/>
  <c r="BI1175" i="3"/>
  <c r="BH1175" i="3"/>
  <c r="BG1175" i="3"/>
  <c r="BF1175" i="3"/>
  <c r="X1175" i="3"/>
  <c r="V1175" i="3"/>
  <c r="T1175" i="3"/>
  <c r="R1175" i="3"/>
  <c r="Q1175" i="3"/>
  <c r="P1175" i="3"/>
  <c r="K1175" i="3" s="1"/>
  <c r="BE1175" i="3" s="1"/>
  <c r="BI1174" i="3"/>
  <c r="BH1174" i="3"/>
  <c r="BG1174" i="3"/>
  <c r="BF1174" i="3"/>
  <c r="X1174" i="3"/>
  <c r="V1174" i="3"/>
  <c r="T1174" i="3"/>
  <c r="R1174" i="3"/>
  <c r="Q1174" i="3"/>
  <c r="P1174" i="3"/>
  <c r="BK1174" i="3" s="1"/>
  <c r="BI1173" i="3"/>
  <c r="BH1173" i="3"/>
  <c r="BG1173" i="3"/>
  <c r="BF1173" i="3"/>
  <c r="X1173" i="3"/>
  <c r="V1173" i="3"/>
  <c r="T1173" i="3"/>
  <c r="R1173" i="3"/>
  <c r="Q1173" i="3"/>
  <c r="P1173" i="3"/>
  <c r="BK1173" i="3" s="1"/>
  <c r="BI1172" i="3"/>
  <c r="BH1172" i="3"/>
  <c r="BG1172" i="3"/>
  <c r="BF1172" i="3"/>
  <c r="X1172" i="3"/>
  <c r="V1172" i="3"/>
  <c r="T1172" i="3"/>
  <c r="R1172" i="3"/>
  <c r="Q1172" i="3"/>
  <c r="P1172" i="3"/>
  <c r="BK1172" i="3" s="1"/>
  <c r="BI1171" i="3"/>
  <c r="BH1171" i="3"/>
  <c r="BG1171" i="3"/>
  <c r="BF1171" i="3"/>
  <c r="X1171" i="3"/>
  <c r="V1171" i="3"/>
  <c r="T1171" i="3"/>
  <c r="R1171" i="3"/>
  <c r="Q1171" i="3"/>
  <c r="P1171" i="3"/>
  <c r="BK1171" i="3" s="1"/>
  <c r="BI1170" i="3"/>
  <c r="BH1170" i="3"/>
  <c r="BG1170" i="3"/>
  <c r="BF1170" i="3"/>
  <c r="X1170" i="3"/>
  <c r="V1170" i="3"/>
  <c r="T1170" i="3"/>
  <c r="R1170" i="3"/>
  <c r="Q1170" i="3"/>
  <c r="P1170" i="3"/>
  <c r="BK1170" i="3" s="1"/>
  <c r="BI1169" i="3"/>
  <c r="BH1169" i="3"/>
  <c r="BG1169" i="3"/>
  <c r="BF1169" i="3"/>
  <c r="X1169" i="3"/>
  <c r="V1169" i="3"/>
  <c r="T1169" i="3"/>
  <c r="R1169" i="3"/>
  <c r="Q1169" i="3"/>
  <c r="P1169" i="3"/>
  <c r="BK1169" i="3" s="1"/>
  <c r="BI1168" i="3"/>
  <c r="BH1168" i="3"/>
  <c r="BG1168" i="3"/>
  <c r="BF1168" i="3"/>
  <c r="X1168" i="3"/>
  <c r="V1168" i="3"/>
  <c r="T1168" i="3"/>
  <c r="R1168" i="3"/>
  <c r="Q1168" i="3"/>
  <c r="P1168" i="3"/>
  <c r="BK1168" i="3" s="1"/>
  <c r="BI1196" i="3"/>
  <c r="BH1196" i="3"/>
  <c r="BG1196" i="3"/>
  <c r="BF1196" i="3"/>
  <c r="X1196" i="3"/>
  <c r="V1196" i="3"/>
  <c r="T1196" i="3"/>
  <c r="R1196" i="3"/>
  <c r="Q1196" i="3"/>
  <c r="P1196" i="3"/>
  <c r="BK1196" i="3" s="1"/>
  <c r="BI1195" i="3"/>
  <c r="BH1195" i="3"/>
  <c r="BG1195" i="3"/>
  <c r="BF1195" i="3"/>
  <c r="X1195" i="3"/>
  <c r="V1195" i="3"/>
  <c r="T1195" i="3"/>
  <c r="R1195" i="3"/>
  <c r="Q1195" i="3"/>
  <c r="P1195" i="3"/>
  <c r="BK1195" i="3" s="1"/>
  <c r="BI1194" i="3"/>
  <c r="BH1194" i="3"/>
  <c r="BG1194" i="3"/>
  <c r="BF1194" i="3"/>
  <c r="X1194" i="3"/>
  <c r="V1194" i="3"/>
  <c r="T1194" i="3"/>
  <c r="R1194" i="3"/>
  <c r="Q1194" i="3"/>
  <c r="P1194" i="3"/>
  <c r="BK1194" i="3" s="1"/>
  <c r="BI1193" i="3"/>
  <c r="BH1193" i="3"/>
  <c r="BG1193" i="3"/>
  <c r="BF1193" i="3"/>
  <c r="X1193" i="3"/>
  <c r="V1193" i="3"/>
  <c r="T1193" i="3"/>
  <c r="R1193" i="3"/>
  <c r="Q1193" i="3"/>
  <c r="P1193" i="3"/>
  <c r="K1193" i="3" s="1"/>
  <c r="BE1193" i="3" s="1"/>
  <c r="BI1192" i="3"/>
  <c r="BH1192" i="3"/>
  <c r="BG1192" i="3"/>
  <c r="BF1192" i="3"/>
  <c r="X1192" i="3"/>
  <c r="V1192" i="3"/>
  <c r="T1192" i="3"/>
  <c r="R1192" i="3"/>
  <c r="Q1192" i="3"/>
  <c r="P1192" i="3"/>
  <c r="BK1192" i="3" s="1"/>
  <c r="BI1191" i="3"/>
  <c r="BH1191" i="3"/>
  <c r="BG1191" i="3"/>
  <c r="BF1191" i="3"/>
  <c r="X1191" i="3"/>
  <c r="V1191" i="3"/>
  <c r="T1191" i="3"/>
  <c r="R1191" i="3"/>
  <c r="Q1191" i="3"/>
  <c r="P1191" i="3"/>
  <c r="K1191" i="3" s="1"/>
  <c r="BE1191" i="3" s="1"/>
  <c r="BI1190" i="3"/>
  <c r="BH1190" i="3"/>
  <c r="BG1190" i="3"/>
  <c r="BF1190" i="3"/>
  <c r="X1190" i="3"/>
  <c r="V1190" i="3"/>
  <c r="T1190" i="3"/>
  <c r="R1190" i="3"/>
  <c r="Q1190" i="3"/>
  <c r="P1190" i="3"/>
  <c r="BK1190" i="3" s="1"/>
  <c r="BI1167" i="3"/>
  <c r="BH1167" i="3"/>
  <c r="BG1167" i="3"/>
  <c r="BF1167" i="3"/>
  <c r="X1167" i="3"/>
  <c r="V1167" i="3"/>
  <c r="T1167" i="3"/>
  <c r="R1167" i="3"/>
  <c r="Q1167" i="3"/>
  <c r="P1167" i="3"/>
  <c r="K1167" i="3" s="1"/>
  <c r="BE1167" i="3" s="1"/>
  <c r="BI1166" i="3"/>
  <c r="BH1166" i="3"/>
  <c r="BG1166" i="3"/>
  <c r="BF1166" i="3"/>
  <c r="X1166" i="3"/>
  <c r="V1166" i="3"/>
  <c r="T1166" i="3"/>
  <c r="R1166" i="3"/>
  <c r="Q1166" i="3"/>
  <c r="P1166" i="3"/>
  <c r="BK1166" i="3" s="1"/>
  <c r="BI1165" i="3"/>
  <c r="BH1165" i="3"/>
  <c r="BG1165" i="3"/>
  <c r="BF1165" i="3"/>
  <c r="X1165" i="3"/>
  <c r="V1165" i="3"/>
  <c r="T1165" i="3"/>
  <c r="R1165" i="3"/>
  <c r="Q1165" i="3"/>
  <c r="P1165" i="3"/>
  <c r="BK1165" i="3" s="1"/>
  <c r="BI1164" i="3"/>
  <c r="BH1164" i="3"/>
  <c r="BG1164" i="3"/>
  <c r="BF1164" i="3"/>
  <c r="X1164" i="3"/>
  <c r="V1164" i="3"/>
  <c r="T1164" i="3"/>
  <c r="R1164" i="3"/>
  <c r="Q1164" i="3"/>
  <c r="P1164" i="3"/>
  <c r="BK1164" i="3" s="1"/>
  <c r="BI1160" i="3"/>
  <c r="BH1160" i="3"/>
  <c r="BG1160" i="3"/>
  <c r="BF1160" i="3"/>
  <c r="BE1160" i="3"/>
  <c r="X1160" i="3"/>
  <c r="V1160" i="3"/>
  <c r="T1160" i="3"/>
  <c r="R1160" i="3"/>
  <c r="Q1160" i="3"/>
  <c r="P1160" i="3"/>
  <c r="BK1160" i="3" s="1"/>
  <c r="BI1134" i="3"/>
  <c r="BH1134" i="3"/>
  <c r="BG1134" i="3"/>
  <c r="BF1134" i="3"/>
  <c r="BE1134" i="3"/>
  <c r="X1134" i="3"/>
  <c r="V1134" i="3"/>
  <c r="T1134" i="3"/>
  <c r="R1134" i="3"/>
  <c r="Q1134" i="3"/>
  <c r="P1134" i="3"/>
  <c r="BK1134" i="3" s="1"/>
  <c r="BI1157" i="3"/>
  <c r="BH1157" i="3"/>
  <c r="BG1157" i="3"/>
  <c r="BF1157" i="3"/>
  <c r="X1157" i="3"/>
  <c r="V1157" i="3"/>
  <c r="T1157" i="3"/>
  <c r="R1157" i="3"/>
  <c r="Q1157" i="3"/>
  <c r="P1157" i="3"/>
  <c r="BK1157" i="3" s="1"/>
  <c r="BI1156" i="3"/>
  <c r="BH1156" i="3"/>
  <c r="BG1156" i="3"/>
  <c r="BF1156" i="3"/>
  <c r="X1156" i="3"/>
  <c r="V1156" i="3"/>
  <c r="T1156" i="3"/>
  <c r="R1156" i="3"/>
  <c r="Q1156" i="3"/>
  <c r="P1156" i="3"/>
  <c r="K1156" i="3" s="1"/>
  <c r="BE1156" i="3" s="1"/>
  <c r="BI1155" i="3"/>
  <c r="BH1155" i="3"/>
  <c r="BG1155" i="3"/>
  <c r="BF1155" i="3"/>
  <c r="X1155" i="3"/>
  <c r="V1155" i="3"/>
  <c r="T1155" i="3"/>
  <c r="R1155" i="3"/>
  <c r="Q1155" i="3"/>
  <c r="P1155" i="3"/>
  <c r="BK1155" i="3" s="1"/>
  <c r="BI1154" i="3"/>
  <c r="BH1154" i="3"/>
  <c r="BG1154" i="3"/>
  <c r="BF1154" i="3"/>
  <c r="X1154" i="3"/>
  <c r="V1154" i="3"/>
  <c r="T1154" i="3"/>
  <c r="R1154" i="3"/>
  <c r="Q1154" i="3"/>
  <c r="P1154" i="3"/>
  <c r="BK1154" i="3" s="1"/>
  <c r="BI1153" i="3"/>
  <c r="BH1153" i="3"/>
  <c r="BG1153" i="3"/>
  <c r="BF1153" i="3"/>
  <c r="X1153" i="3"/>
  <c r="V1153" i="3"/>
  <c r="T1153" i="3"/>
  <c r="R1153" i="3"/>
  <c r="Q1153" i="3"/>
  <c r="P1153" i="3"/>
  <c r="BK1153" i="3" s="1"/>
  <c r="BI1152" i="3"/>
  <c r="BH1152" i="3"/>
  <c r="BG1152" i="3"/>
  <c r="BF1152" i="3"/>
  <c r="X1152" i="3"/>
  <c r="V1152" i="3"/>
  <c r="T1152" i="3"/>
  <c r="R1152" i="3"/>
  <c r="Q1152" i="3"/>
  <c r="P1152" i="3"/>
  <c r="K1152" i="3" s="1"/>
  <c r="BE1152" i="3" s="1"/>
  <c r="BI1151" i="3"/>
  <c r="BH1151" i="3"/>
  <c r="BG1151" i="3"/>
  <c r="BF1151" i="3"/>
  <c r="X1151" i="3"/>
  <c r="V1151" i="3"/>
  <c r="T1151" i="3"/>
  <c r="R1151" i="3"/>
  <c r="Q1151" i="3"/>
  <c r="P1151" i="3"/>
  <c r="BK1151" i="3" s="1"/>
  <c r="BI1150" i="3"/>
  <c r="BH1150" i="3"/>
  <c r="BG1150" i="3"/>
  <c r="BF1150" i="3"/>
  <c r="X1150" i="3"/>
  <c r="V1150" i="3"/>
  <c r="T1150" i="3"/>
  <c r="R1150" i="3"/>
  <c r="Q1150" i="3"/>
  <c r="P1150" i="3"/>
  <c r="BK1150" i="3" s="1"/>
  <c r="BI1149" i="3"/>
  <c r="BH1149" i="3"/>
  <c r="BG1149" i="3"/>
  <c r="BF1149" i="3"/>
  <c r="X1149" i="3"/>
  <c r="V1149" i="3"/>
  <c r="T1149" i="3"/>
  <c r="R1149" i="3"/>
  <c r="Q1149" i="3"/>
  <c r="P1149" i="3"/>
  <c r="BK1149" i="3" s="1"/>
  <c r="BI1148" i="3"/>
  <c r="BH1148" i="3"/>
  <c r="BG1148" i="3"/>
  <c r="BF1148" i="3"/>
  <c r="X1148" i="3"/>
  <c r="V1148" i="3"/>
  <c r="T1148" i="3"/>
  <c r="R1148" i="3"/>
  <c r="Q1148" i="3"/>
  <c r="P1148" i="3"/>
  <c r="BK1148" i="3" s="1"/>
  <c r="BI1147" i="3"/>
  <c r="BH1147" i="3"/>
  <c r="BG1147" i="3"/>
  <c r="BF1147" i="3"/>
  <c r="X1147" i="3"/>
  <c r="V1147" i="3"/>
  <c r="T1147" i="3"/>
  <c r="R1147" i="3"/>
  <c r="Q1147" i="3"/>
  <c r="P1147" i="3"/>
  <c r="BK1147" i="3" s="1"/>
  <c r="BI1146" i="3"/>
  <c r="BH1146" i="3"/>
  <c r="BG1146" i="3"/>
  <c r="BF1146" i="3"/>
  <c r="X1146" i="3"/>
  <c r="V1146" i="3"/>
  <c r="T1146" i="3"/>
  <c r="R1146" i="3"/>
  <c r="Q1146" i="3"/>
  <c r="P1146" i="3"/>
  <c r="BK1146" i="3" s="1"/>
  <c r="BI1145" i="3"/>
  <c r="BH1145" i="3"/>
  <c r="BG1145" i="3"/>
  <c r="BF1145" i="3"/>
  <c r="X1145" i="3"/>
  <c r="V1145" i="3"/>
  <c r="T1145" i="3"/>
  <c r="R1145" i="3"/>
  <c r="Q1145" i="3"/>
  <c r="P1145" i="3"/>
  <c r="BK1145" i="3" s="1"/>
  <c r="BI1144" i="3"/>
  <c r="BH1144" i="3"/>
  <c r="BG1144" i="3"/>
  <c r="BF1144" i="3"/>
  <c r="X1144" i="3"/>
  <c r="V1144" i="3"/>
  <c r="T1144" i="3"/>
  <c r="R1144" i="3"/>
  <c r="Q1144" i="3"/>
  <c r="P1144" i="3"/>
  <c r="BK1144" i="3" s="1"/>
  <c r="BI1211" i="3"/>
  <c r="BH1211" i="3"/>
  <c r="BG1211" i="3"/>
  <c r="BF1211" i="3"/>
  <c r="X1211" i="3"/>
  <c r="V1211" i="3"/>
  <c r="T1211" i="3"/>
  <c r="R1211" i="3"/>
  <c r="Q1211" i="3"/>
  <c r="P1211" i="3"/>
  <c r="BK1211" i="3" s="1"/>
  <c r="BI1163" i="3"/>
  <c r="BH1163" i="3"/>
  <c r="BG1163" i="3"/>
  <c r="BF1163" i="3"/>
  <c r="X1163" i="3"/>
  <c r="V1163" i="3"/>
  <c r="T1163" i="3"/>
  <c r="R1163" i="3"/>
  <c r="Q1163" i="3"/>
  <c r="P1163" i="3"/>
  <c r="K1163" i="3" s="1"/>
  <c r="BE1163" i="3" s="1"/>
  <c r="BI1162" i="3"/>
  <c r="BH1162" i="3"/>
  <c r="BG1162" i="3"/>
  <c r="BF1162" i="3"/>
  <c r="X1162" i="3"/>
  <c r="V1162" i="3"/>
  <c r="T1162" i="3"/>
  <c r="R1162" i="3"/>
  <c r="Q1162" i="3"/>
  <c r="P1162" i="3"/>
  <c r="BK1162" i="3" s="1"/>
  <c r="BI1161" i="3"/>
  <c r="BH1161" i="3"/>
  <c r="BG1161" i="3"/>
  <c r="BF1161" i="3"/>
  <c r="X1161" i="3"/>
  <c r="V1161" i="3"/>
  <c r="T1161" i="3"/>
  <c r="R1161" i="3"/>
  <c r="Q1161" i="3"/>
  <c r="P1161" i="3"/>
  <c r="BK1161" i="3" s="1"/>
  <c r="BI1159" i="3"/>
  <c r="BH1159" i="3"/>
  <c r="BG1159" i="3"/>
  <c r="BF1159" i="3"/>
  <c r="X1159" i="3"/>
  <c r="V1159" i="3"/>
  <c r="T1159" i="3"/>
  <c r="R1159" i="3"/>
  <c r="Q1159" i="3"/>
  <c r="P1159" i="3"/>
  <c r="BK1159" i="3" s="1"/>
  <c r="BI1158" i="3"/>
  <c r="BH1158" i="3"/>
  <c r="BG1158" i="3"/>
  <c r="BF1158" i="3"/>
  <c r="X1158" i="3"/>
  <c r="V1158" i="3"/>
  <c r="T1158" i="3"/>
  <c r="R1158" i="3"/>
  <c r="Q1158" i="3"/>
  <c r="P1158" i="3"/>
  <c r="BK1158" i="3" s="1"/>
  <c r="BI1143" i="3"/>
  <c r="BH1143" i="3"/>
  <c r="BG1143" i="3"/>
  <c r="BF1143" i="3"/>
  <c r="X1143" i="3"/>
  <c r="V1143" i="3"/>
  <c r="T1143" i="3"/>
  <c r="R1143" i="3"/>
  <c r="Q1143" i="3"/>
  <c r="P1143" i="3"/>
  <c r="BK1143" i="3" s="1"/>
  <c r="BI1142" i="3"/>
  <c r="BH1142" i="3"/>
  <c r="BG1142" i="3"/>
  <c r="BF1142" i="3"/>
  <c r="X1142" i="3"/>
  <c r="V1142" i="3"/>
  <c r="T1142" i="3"/>
  <c r="R1142" i="3"/>
  <c r="Q1142" i="3"/>
  <c r="P1142" i="3"/>
  <c r="BK1142" i="3" s="1"/>
  <c r="BI1141" i="3"/>
  <c r="BH1141" i="3"/>
  <c r="BG1141" i="3"/>
  <c r="BF1141" i="3"/>
  <c r="X1141" i="3"/>
  <c r="V1141" i="3"/>
  <c r="T1141" i="3"/>
  <c r="R1141" i="3"/>
  <c r="Q1141" i="3"/>
  <c r="P1141" i="3"/>
  <c r="BK1141" i="3" s="1"/>
  <c r="BI1140" i="3"/>
  <c r="BH1140" i="3"/>
  <c r="BG1140" i="3"/>
  <c r="BF1140" i="3"/>
  <c r="X1140" i="3"/>
  <c r="V1140" i="3"/>
  <c r="T1140" i="3"/>
  <c r="R1140" i="3"/>
  <c r="Q1140" i="3"/>
  <c r="P1140" i="3"/>
  <c r="BK1140" i="3" s="1"/>
  <c r="BI1139" i="3"/>
  <c r="BH1139" i="3"/>
  <c r="BG1139" i="3"/>
  <c r="BF1139" i="3"/>
  <c r="X1139" i="3"/>
  <c r="V1139" i="3"/>
  <c r="T1139" i="3"/>
  <c r="R1139" i="3"/>
  <c r="Q1139" i="3"/>
  <c r="P1139" i="3"/>
  <c r="BK1139" i="3" s="1"/>
  <c r="BI1212" i="3"/>
  <c r="BH1212" i="3"/>
  <c r="BG1212" i="3"/>
  <c r="BF1212" i="3"/>
  <c r="X1212" i="3"/>
  <c r="V1212" i="3"/>
  <c r="T1212" i="3"/>
  <c r="R1212" i="3"/>
  <c r="Q1212" i="3"/>
  <c r="P1212" i="3"/>
  <c r="BK1212" i="3" s="1"/>
  <c r="BI1137" i="3"/>
  <c r="BH1137" i="3"/>
  <c r="BG1137" i="3"/>
  <c r="BF1137" i="3"/>
  <c r="X1137" i="3"/>
  <c r="V1137" i="3"/>
  <c r="T1137" i="3"/>
  <c r="R1137" i="3"/>
  <c r="Q1137" i="3"/>
  <c r="P1137" i="3"/>
  <c r="BK1137" i="3" s="1"/>
  <c r="BI1129" i="3"/>
  <c r="BH1129" i="3"/>
  <c r="BG1129" i="3"/>
  <c r="BF1129" i="3"/>
  <c r="BE1129" i="3"/>
  <c r="X1129" i="3"/>
  <c r="V1129" i="3"/>
  <c r="T1129" i="3"/>
  <c r="R1129" i="3"/>
  <c r="Q1129" i="3"/>
  <c r="P1129" i="3"/>
  <c r="BK1129" i="3" s="1"/>
  <c r="BI1086" i="3"/>
  <c r="BH1086" i="3"/>
  <c r="BG1086" i="3"/>
  <c r="BF1086" i="3"/>
  <c r="BE1086" i="3"/>
  <c r="X1086" i="3"/>
  <c r="V1086" i="3"/>
  <c r="T1086" i="3"/>
  <c r="R1086" i="3"/>
  <c r="Q1086" i="3"/>
  <c r="P1086" i="3"/>
  <c r="BK1086" i="3" s="1"/>
  <c r="BI1084" i="3"/>
  <c r="BH1084" i="3"/>
  <c r="BG1084" i="3"/>
  <c r="BF1084" i="3"/>
  <c r="X1084" i="3"/>
  <c r="V1084" i="3"/>
  <c r="T1084" i="3"/>
  <c r="R1084" i="3"/>
  <c r="Q1084" i="3"/>
  <c r="P1084" i="3"/>
  <c r="BK1084" i="3" s="1"/>
  <c r="BI1082" i="3"/>
  <c r="BH1082" i="3"/>
  <c r="BG1082" i="3"/>
  <c r="BF1082" i="3"/>
  <c r="X1082" i="3"/>
  <c r="V1082" i="3"/>
  <c r="T1082" i="3"/>
  <c r="R1082" i="3"/>
  <c r="Q1082" i="3"/>
  <c r="P1082" i="3"/>
  <c r="BK1082" i="3" s="1"/>
  <c r="BI1080" i="3"/>
  <c r="BH1080" i="3"/>
  <c r="BG1080" i="3"/>
  <c r="BF1080" i="3"/>
  <c r="X1080" i="3"/>
  <c r="V1080" i="3"/>
  <c r="T1080" i="3"/>
  <c r="R1080" i="3"/>
  <c r="Q1080" i="3"/>
  <c r="P1080" i="3"/>
  <c r="BK1080" i="3" s="1"/>
  <c r="BI1077" i="3"/>
  <c r="BH1077" i="3"/>
  <c r="BG1077" i="3"/>
  <c r="BF1077" i="3"/>
  <c r="BE1077" i="3"/>
  <c r="X1077" i="3"/>
  <c r="V1077" i="3"/>
  <c r="T1077" i="3"/>
  <c r="R1077" i="3"/>
  <c r="Q1077" i="3"/>
  <c r="P1077" i="3"/>
  <c r="BK1077" i="3" s="1"/>
  <c r="BI1064" i="3"/>
  <c r="BH1064" i="3"/>
  <c r="BG1064" i="3"/>
  <c r="BF1064" i="3"/>
  <c r="BE1064" i="3"/>
  <c r="X1064" i="3"/>
  <c r="V1064" i="3"/>
  <c r="T1064" i="3"/>
  <c r="R1064" i="3"/>
  <c r="Q1064" i="3"/>
  <c r="P1064" i="3"/>
  <c r="BK1064" i="3" s="1"/>
  <c r="BI1113" i="3"/>
  <c r="BH1113" i="3"/>
  <c r="BG1113" i="3"/>
  <c r="BF1113" i="3"/>
  <c r="X1113" i="3"/>
  <c r="V1113" i="3"/>
  <c r="T1113" i="3"/>
  <c r="R1113" i="3"/>
  <c r="Q1113" i="3"/>
  <c r="P1113" i="3"/>
  <c r="BK1113" i="3" s="1"/>
  <c r="BI1112" i="3"/>
  <c r="BH1112" i="3"/>
  <c r="BG1112" i="3"/>
  <c r="BF1112" i="3"/>
  <c r="X1112" i="3"/>
  <c r="V1112" i="3"/>
  <c r="T1112" i="3"/>
  <c r="R1112" i="3"/>
  <c r="Q1112" i="3"/>
  <c r="P1112" i="3"/>
  <c r="K1112" i="3" s="1"/>
  <c r="BE1112" i="3" s="1"/>
  <c r="BI1111" i="3"/>
  <c r="BH1111" i="3"/>
  <c r="BG1111" i="3"/>
  <c r="BF1111" i="3"/>
  <c r="X1111" i="3"/>
  <c r="V1111" i="3"/>
  <c r="T1111" i="3"/>
  <c r="R1111" i="3"/>
  <c r="Q1111" i="3"/>
  <c r="P1111" i="3"/>
  <c r="BK1111" i="3" s="1"/>
  <c r="BI1110" i="3"/>
  <c r="BH1110" i="3"/>
  <c r="BG1110" i="3"/>
  <c r="BF1110" i="3"/>
  <c r="X1110" i="3"/>
  <c r="V1110" i="3"/>
  <c r="T1110" i="3"/>
  <c r="R1110" i="3"/>
  <c r="Q1110" i="3"/>
  <c r="P1110" i="3"/>
  <c r="BK1110" i="3" s="1"/>
  <c r="BI1109" i="3"/>
  <c r="BH1109" i="3"/>
  <c r="BG1109" i="3"/>
  <c r="BF1109" i="3"/>
  <c r="X1109" i="3"/>
  <c r="V1109" i="3"/>
  <c r="T1109" i="3"/>
  <c r="R1109" i="3"/>
  <c r="Q1109" i="3"/>
  <c r="P1109" i="3"/>
  <c r="BK1109" i="3" s="1"/>
  <c r="BI1108" i="3"/>
  <c r="BH1108" i="3"/>
  <c r="BG1108" i="3"/>
  <c r="BF1108" i="3"/>
  <c r="X1108" i="3"/>
  <c r="V1108" i="3"/>
  <c r="T1108" i="3"/>
  <c r="R1108" i="3"/>
  <c r="Q1108" i="3"/>
  <c r="P1108" i="3"/>
  <c r="BK1108" i="3" s="1"/>
  <c r="BI1107" i="3"/>
  <c r="BH1107" i="3"/>
  <c r="BG1107" i="3"/>
  <c r="BF1107" i="3"/>
  <c r="X1107" i="3"/>
  <c r="V1107" i="3"/>
  <c r="T1107" i="3"/>
  <c r="R1107" i="3"/>
  <c r="Q1107" i="3"/>
  <c r="P1107" i="3"/>
  <c r="BK1107" i="3" s="1"/>
  <c r="BI1106" i="3"/>
  <c r="BH1106" i="3"/>
  <c r="BG1106" i="3"/>
  <c r="BF1106" i="3"/>
  <c r="X1106" i="3"/>
  <c r="V1106" i="3"/>
  <c r="T1106" i="3"/>
  <c r="R1106" i="3"/>
  <c r="Q1106" i="3"/>
  <c r="P1106" i="3"/>
  <c r="BK1106" i="3" s="1"/>
  <c r="BI1105" i="3"/>
  <c r="BH1105" i="3"/>
  <c r="BG1105" i="3"/>
  <c r="BF1105" i="3"/>
  <c r="X1105" i="3"/>
  <c r="V1105" i="3"/>
  <c r="T1105" i="3"/>
  <c r="R1105" i="3"/>
  <c r="Q1105" i="3"/>
  <c r="P1105" i="3"/>
  <c r="BK1105" i="3" s="1"/>
  <c r="BI1104" i="3"/>
  <c r="BH1104" i="3"/>
  <c r="BG1104" i="3"/>
  <c r="BF1104" i="3"/>
  <c r="X1104" i="3"/>
  <c r="V1104" i="3"/>
  <c r="T1104" i="3"/>
  <c r="R1104" i="3"/>
  <c r="Q1104" i="3"/>
  <c r="P1104" i="3"/>
  <c r="BK1104" i="3" s="1"/>
  <c r="BI1103" i="3"/>
  <c r="BH1103" i="3"/>
  <c r="BG1103" i="3"/>
  <c r="BF1103" i="3"/>
  <c r="X1103" i="3"/>
  <c r="V1103" i="3"/>
  <c r="T1103" i="3"/>
  <c r="R1103" i="3"/>
  <c r="Q1103" i="3"/>
  <c r="P1103" i="3"/>
  <c r="BK1103" i="3" s="1"/>
  <c r="BI1102" i="3"/>
  <c r="BH1102" i="3"/>
  <c r="BG1102" i="3"/>
  <c r="BF1102" i="3"/>
  <c r="X1102" i="3"/>
  <c r="V1102" i="3"/>
  <c r="T1102" i="3"/>
  <c r="R1102" i="3"/>
  <c r="Q1102" i="3"/>
  <c r="P1102" i="3"/>
  <c r="BK1102" i="3" s="1"/>
  <c r="BI1101" i="3"/>
  <c r="BH1101" i="3"/>
  <c r="BG1101" i="3"/>
  <c r="BF1101" i="3"/>
  <c r="X1101" i="3"/>
  <c r="V1101" i="3"/>
  <c r="T1101" i="3"/>
  <c r="R1101" i="3"/>
  <c r="Q1101" i="3"/>
  <c r="P1101" i="3"/>
  <c r="BK1101" i="3" s="1"/>
  <c r="BI1100" i="3"/>
  <c r="BH1100" i="3"/>
  <c r="BG1100" i="3"/>
  <c r="BF1100" i="3"/>
  <c r="X1100" i="3"/>
  <c r="V1100" i="3"/>
  <c r="T1100" i="3"/>
  <c r="R1100" i="3"/>
  <c r="Q1100" i="3"/>
  <c r="P1100" i="3"/>
  <c r="BK1100" i="3" s="1"/>
  <c r="BI1099" i="3"/>
  <c r="BH1099" i="3"/>
  <c r="BG1099" i="3"/>
  <c r="BF1099" i="3"/>
  <c r="X1099" i="3"/>
  <c r="V1099" i="3"/>
  <c r="T1099" i="3"/>
  <c r="R1099" i="3"/>
  <c r="Q1099" i="3"/>
  <c r="P1099" i="3"/>
  <c r="BK1099" i="3" s="1"/>
  <c r="BI1098" i="3"/>
  <c r="BH1098" i="3"/>
  <c r="BG1098" i="3"/>
  <c r="BF1098" i="3"/>
  <c r="X1098" i="3"/>
  <c r="V1098" i="3"/>
  <c r="T1098" i="3"/>
  <c r="R1098" i="3"/>
  <c r="Q1098" i="3"/>
  <c r="P1098" i="3"/>
  <c r="BK1098" i="3" s="1"/>
  <c r="BI1097" i="3"/>
  <c r="BH1097" i="3"/>
  <c r="BG1097" i="3"/>
  <c r="BF1097" i="3"/>
  <c r="X1097" i="3"/>
  <c r="V1097" i="3"/>
  <c r="T1097" i="3"/>
  <c r="R1097" i="3"/>
  <c r="Q1097" i="3"/>
  <c r="P1097" i="3"/>
  <c r="BK1097" i="3" s="1"/>
  <c r="BI1096" i="3"/>
  <c r="BH1096" i="3"/>
  <c r="BG1096" i="3"/>
  <c r="BF1096" i="3"/>
  <c r="X1096" i="3"/>
  <c r="V1096" i="3"/>
  <c r="T1096" i="3"/>
  <c r="R1096" i="3"/>
  <c r="Q1096" i="3"/>
  <c r="P1096" i="3"/>
  <c r="BK1096" i="3" s="1"/>
  <c r="BI1095" i="3"/>
  <c r="BH1095" i="3"/>
  <c r="BG1095" i="3"/>
  <c r="BF1095" i="3"/>
  <c r="X1095" i="3"/>
  <c r="V1095" i="3"/>
  <c r="T1095" i="3"/>
  <c r="R1095" i="3"/>
  <c r="Q1095" i="3"/>
  <c r="P1095" i="3"/>
  <c r="BK1095" i="3" s="1"/>
  <c r="BI1094" i="3"/>
  <c r="BH1094" i="3"/>
  <c r="BG1094" i="3"/>
  <c r="BF1094" i="3"/>
  <c r="X1094" i="3"/>
  <c r="V1094" i="3"/>
  <c r="T1094" i="3"/>
  <c r="R1094" i="3"/>
  <c r="Q1094" i="3"/>
  <c r="P1094" i="3"/>
  <c r="BK1094" i="3" s="1"/>
  <c r="BI1093" i="3"/>
  <c r="BH1093" i="3"/>
  <c r="BG1093" i="3"/>
  <c r="BF1093" i="3"/>
  <c r="X1093" i="3"/>
  <c r="V1093" i="3"/>
  <c r="T1093" i="3"/>
  <c r="R1093" i="3"/>
  <c r="Q1093" i="3"/>
  <c r="P1093" i="3"/>
  <c r="BK1093" i="3" s="1"/>
  <c r="BI1092" i="3"/>
  <c r="BH1092" i="3"/>
  <c r="BG1092" i="3"/>
  <c r="BF1092" i="3"/>
  <c r="X1092" i="3"/>
  <c r="V1092" i="3"/>
  <c r="T1092" i="3"/>
  <c r="R1092" i="3"/>
  <c r="Q1092" i="3"/>
  <c r="P1092" i="3"/>
  <c r="BK1092" i="3" s="1"/>
  <c r="BI1091" i="3"/>
  <c r="BH1091" i="3"/>
  <c r="BG1091" i="3"/>
  <c r="BF1091" i="3"/>
  <c r="X1091" i="3"/>
  <c r="V1091" i="3"/>
  <c r="T1091" i="3"/>
  <c r="R1091" i="3"/>
  <c r="Q1091" i="3"/>
  <c r="P1091" i="3"/>
  <c r="K1091" i="3" s="1"/>
  <c r="BE1091" i="3" s="1"/>
  <c r="BI1090" i="3"/>
  <c r="BH1090" i="3"/>
  <c r="BG1090" i="3"/>
  <c r="BF1090" i="3"/>
  <c r="X1090" i="3"/>
  <c r="V1090" i="3"/>
  <c r="T1090" i="3"/>
  <c r="R1090" i="3"/>
  <c r="Q1090" i="3"/>
  <c r="P1090" i="3"/>
  <c r="K1090" i="3" s="1"/>
  <c r="BE1090" i="3" s="1"/>
  <c r="BI1089" i="3"/>
  <c r="BH1089" i="3"/>
  <c r="BG1089" i="3"/>
  <c r="BF1089" i="3"/>
  <c r="X1089" i="3"/>
  <c r="V1089" i="3"/>
  <c r="T1089" i="3"/>
  <c r="R1089" i="3"/>
  <c r="Q1089" i="3"/>
  <c r="P1089" i="3"/>
  <c r="BK1089" i="3" s="1"/>
  <c r="BI1088" i="3"/>
  <c r="BH1088" i="3"/>
  <c r="BG1088" i="3"/>
  <c r="BF1088" i="3"/>
  <c r="X1088" i="3"/>
  <c r="V1088" i="3"/>
  <c r="T1088" i="3"/>
  <c r="R1088" i="3"/>
  <c r="Q1088" i="3"/>
  <c r="P1088" i="3"/>
  <c r="BK1088" i="3" s="1"/>
  <c r="BI1078" i="3"/>
  <c r="BH1078" i="3"/>
  <c r="BG1078" i="3"/>
  <c r="BF1078" i="3"/>
  <c r="X1078" i="3"/>
  <c r="V1078" i="3"/>
  <c r="T1078" i="3"/>
  <c r="R1078" i="3"/>
  <c r="Q1078" i="3"/>
  <c r="P1078" i="3"/>
  <c r="BK1078" i="3" s="1"/>
  <c r="BI1076" i="3"/>
  <c r="BH1076" i="3"/>
  <c r="BG1076" i="3"/>
  <c r="BF1076" i="3"/>
  <c r="X1076" i="3"/>
  <c r="V1076" i="3"/>
  <c r="T1076" i="3"/>
  <c r="R1076" i="3"/>
  <c r="Q1076" i="3"/>
  <c r="P1076" i="3"/>
  <c r="BK1076" i="3" s="1"/>
  <c r="BI1075" i="3"/>
  <c r="BH1075" i="3"/>
  <c r="BG1075" i="3"/>
  <c r="BF1075" i="3"/>
  <c r="X1075" i="3"/>
  <c r="V1075" i="3"/>
  <c r="T1075" i="3"/>
  <c r="R1075" i="3"/>
  <c r="Q1075" i="3"/>
  <c r="P1075" i="3"/>
  <c r="BK1075" i="3" s="1"/>
  <c r="BI1074" i="3"/>
  <c r="BH1074" i="3"/>
  <c r="BG1074" i="3"/>
  <c r="BF1074" i="3"/>
  <c r="X1074" i="3"/>
  <c r="V1074" i="3"/>
  <c r="T1074" i="3"/>
  <c r="R1074" i="3"/>
  <c r="Q1074" i="3"/>
  <c r="P1074" i="3"/>
  <c r="BK1074" i="3" s="1"/>
  <c r="BI1073" i="3"/>
  <c r="BH1073" i="3"/>
  <c r="BG1073" i="3"/>
  <c r="BF1073" i="3"/>
  <c r="X1073" i="3"/>
  <c r="V1073" i="3"/>
  <c r="T1073" i="3"/>
  <c r="R1073" i="3"/>
  <c r="Q1073" i="3"/>
  <c r="P1073" i="3"/>
  <c r="BK1073" i="3" s="1"/>
  <c r="BI1072" i="3"/>
  <c r="BH1072" i="3"/>
  <c r="BG1072" i="3"/>
  <c r="BF1072" i="3"/>
  <c r="X1072" i="3"/>
  <c r="V1072" i="3"/>
  <c r="T1072" i="3"/>
  <c r="R1072" i="3"/>
  <c r="Q1072" i="3"/>
  <c r="P1072" i="3"/>
  <c r="BK1072" i="3" s="1"/>
  <c r="BI1130" i="3"/>
  <c r="BH1130" i="3"/>
  <c r="BG1130" i="3"/>
  <c r="BF1130" i="3"/>
  <c r="X1130" i="3"/>
  <c r="V1130" i="3"/>
  <c r="T1130" i="3"/>
  <c r="R1130" i="3"/>
  <c r="Q1130" i="3"/>
  <c r="P1130" i="3"/>
  <c r="BK1130" i="3" s="1"/>
  <c r="BI1128" i="3"/>
  <c r="BH1128" i="3"/>
  <c r="BG1128" i="3"/>
  <c r="BF1128" i="3"/>
  <c r="X1128" i="3"/>
  <c r="V1128" i="3"/>
  <c r="T1128" i="3"/>
  <c r="R1128" i="3"/>
  <c r="Q1128" i="3"/>
  <c r="P1128" i="3"/>
  <c r="BK1128" i="3" s="1"/>
  <c r="BI1127" i="3"/>
  <c r="BH1127" i="3"/>
  <c r="BG1127" i="3"/>
  <c r="BF1127" i="3"/>
  <c r="X1127" i="3"/>
  <c r="V1127" i="3"/>
  <c r="T1127" i="3"/>
  <c r="R1127" i="3"/>
  <c r="Q1127" i="3"/>
  <c r="P1127" i="3"/>
  <c r="BK1127" i="3" s="1"/>
  <c r="BI1126" i="3"/>
  <c r="BH1126" i="3"/>
  <c r="BG1126" i="3"/>
  <c r="BF1126" i="3"/>
  <c r="X1126" i="3"/>
  <c r="V1126" i="3"/>
  <c r="T1126" i="3"/>
  <c r="R1126" i="3"/>
  <c r="Q1126" i="3"/>
  <c r="P1126" i="3"/>
  <c r="BE1126" i="3" s="1"/>
  <c r="BI1125" i="3"/>
  <c r="BH1125" i="3"/>
  <c r="BG1125" i="3"/>
  <c r="BF1125" i="3"/>
  <c r="X1125" i="3"/>
  <c r="V1125" i="3"/>
  <c r="T1125" i="3"/>
  <c r="R1125" i="3"/>
  <c r="Q1125" i="3"/>
  <c r="P1125" i="3"/>
  <c r="BK1125" i="3" s="1"/>
  <c r="BI1124" i="3"/>
  <c r="BH1124" i="3"/>
  <c r="BG1124" i="3"/>
  <c r="BF1124" i="3"/>
  <c r="X1124" i="3"/>
  <c r="V1124" i="3"/>
  <c r="T1124" i="3"/>
  <c r="R1124" i="3"/>
  <c r="Q1124" i="3"/>
  <c r="P1124" i="3"/>
  <c r="BK1124" i="3" s="1"/>
  <c r="BI1123" i="3"/>
  <c r="BH1123" i="3"/>
  <c r="BG1123" i="3"/>
  <c r="BF1123" i="3"/>
  <c r="X1123" i="3"/>
  <c r="V1123" i="3"/>
  <c r="T1123" i="3"/>
  <c r="R1123" i="3"/>
  <c r="Q1123" i="3"/>
  <c r="P1123" i="3"/>
  <c r="BK1123" i="3" s="1"/>
  <c r="BI1122" i="3"/>
  <c r="BH1122" i="3"/>
  <c r="BG1122" i="3"/>
  <c r="BF1122" i="3"/>
  <c r="X1122" i="3"/>
  <c r="V1122" i="3"/>
  <c r="T1122" i="3"/>
  <c r="R1122" i="3"/>
  <c r="Q1122" i="3"/>
  <c r="P1122" i="3"/>
  <c r="BK1122" i="3" s="1"/>
  <c r="BI1121" i="3"/>
  <c r="BH1121" i="3"/>
  <c r="BG1121" i="3"/>
  <c r="BF1121" i="3"/>
  <c r="X1121" i="3"/>
  <c r="V1121" i="3"/>
  <c r="T1121" i="3"/>
  <c r="R1121" i="3"/>
  <c r="Q1121" i="3"/>
  <c r="P1121" i="3"/>
  <c r="BK1121" i="3" s="1"/>
  <c r="BI1120" i="3"/>
  <c r="BH1120" i="3"/>
  <c r="BG1120" i="3"/>
  <c r="BF1120" i="3"/>
  <c r="X1120" i="3"/>
  <c r="V1120" i="3"/>
  <c r="T1120" i="3"/>
  <c r="R1120" i="3"/>
  <c r="Q1120" i="3"/>
  <c r="P1120" i="3"/>
  <c r="BK1120" i="3" s="1"/>
  <c r="BI1119" i="3"/>
  <c r="BH1119" i="3"/>
  <c r="BG1119" i="3"/>
  <c r="BF1119" i="3"/>
  <c r="X1119" i="3"/>
  <c r="V1119" i="3"/>
  <c r="T1119" i="3"/>
  <c r="R1119" i="3"/>
  <c r="Q1119" i="3"/>
  <c r="P1119" i="3"/>
  <c r="BK1119" i="3" s="1"/>
  <c r="BI1118" i="3"/>
  <c r="BH1118" i="3"/>
  <c r="BG1118" i="3"/>
  <c r="BF1118" i="3"/>
  <c r="X1118" i="3"/>
  <c r="V1118" i="3"/>
  <c r="T1118" i="3"/>
  <c r="R1118" i="3"/>
  <c r="Q1118" i="3"/>
  <c r="P1118" i="3"/>
  <c r="K1118" i="3" s="1"/>
  <c r="BE1118" i="3" s="1"/>
  <c r="BI1117" i="3"/>
  <c r="BH1117" i="3"/>
  <c r="BG1117" i="3"/>
  <c r="BF1117" i="3"/>
  <c r="X1117" i="3"/>
  <c r="V1117" i="3"/>
  <c r="T1117" i="3"/>
  <c r="R1117" i="3"/>
  <c r="Q1117" i="3"/>
  <c r="P1117" i="3"/>
  <c r="BK1117" i="3" s="1"/>
  <c r="BI1116" i="3"/>
  <c r="BH1116" i="3"/>
  <c r="BG1116" i="3"/>
  <c r="BF1116" i="3"/>
  <c r="X1116" i="3"/>
  <c r="V1116" i="3"/>
  <c r="T1116" i="3"/>
  <c r="R1116" i="3"/>
  <c r="Q1116" i="3"/>
  <c r="P1116" i="3"/>
  <c r="K1116" i="3" s="1"/>
  <c r="BE1116" i="3" s="1"/>
  <c r="BI1115" i="3"/>
  <c r="BH1115" i="3"/>
  <c r="BG1115" i="3"/>
  <c r="BF1115" i="3"/>
  <c r="X1115" i="3"/>
  <c r="V1115" i="3"/>
  <c r="T1115" i="3"/>
  <c r="R1115" i="3"/>
  <c r="Q1115" i="3"/>
  <c r="P1115" i="3"/>
  <c r="BK1115" i="3" s="1"/>
  <c r="BI1114" i="3"/>
  <c r="BH1114" i="3"/>
  <c r="BG1114" i="3"/>
  <c r="BF1114" i="3"/>
  <c r="X1114" i="3"/>
  <c r="V1114" i="3"/>
  <c r="T1114" i="3"/>
  <c r="R1114" i="3"/>
  <c r="Q1114" i="3"/>
  <c r="P1114" i="3"/>
  <c r="BK1114" i="3" s="1"/>
  <c r="BI1071" i="3"/>
  <c r="BH1071" i="3"/>
  <c r="BG1071" i="3"/>
  <c r="BF1071" i="3"/>
  <c r="X1071" i="3"/>
  <c r="V1071" i="3"/>
  <c r="T1071" i="3"/>
  <c r="R1071" i="3"/>
  <c r="Q1071" i="3"/>
  <c r="P1071" i="3"/>
  <c r="BK1071" i="3" s="1"/>
  <c r="BI1069" i="3"/>
  <c r="BH1069" i="3"/>
  <c r="BG1069" i="3"/>
  <c r="BF1069" i="3"/>
  <c r="X1069" i="3"/>
  <c r="V1069" i="3"/>
  <c r="T1069" i="3"/>
  <c r="R1069" i="3"/>
  <c r="Q1069" i="3"/>
  <c r="P1069" i="3"/>
  <c r="BK1069" i="3" s="1"/>
  <c r="BI1068" i="3"/>
  <c r="BH1068" i="3"/>
  <c r="BG1068" i="3"/>
  <c r="BF1068" i="3"/>
  <c r="X1068" i="3"/>
  <c r="V1068" i="3"/>
  <c r="T1068" i="3"/>
  <c r="R1068" i="3"/>
  <c r="Q1068" i="3"/>
  <c r="P1068" i="3"/>
  <c r="K1068" i="3" s="1"/>
  <c r="BE1068" i="3" s="1"/>
  <c r="BI1067" i="3"/>
  <c r="BH1067" i="3"/>
  <c r="BG1067" i="3"/>
  <c r="BF1067" i="3"/>
  <c r="X1067" i="3"/>
  <c r="V1067" i="3"/>
  <c r="T1067" i="3"/>
  <c r="R1067" i="3"/>
  <c r="Q1067" i="3"/>
  <c r="P1067" i="3"/>
  <c r="BK1067" i="3" s="1"/>
  <c r="BI1131" i="3"/>
  <c r="BH1131" i="3"/>
  <c r="BG1131" i="3"/>
  <c r="BF1131" i="3"/>
  <c r="X1131" i="3"/>
  <c r="V1131" i="3"/>
  <c r="T1131" i="3"/>
  <c r="R1131" i="3"/>
  <c r="Q1131" i="3"/>
  <c r="P1131" i="3"/>
  <c r="BK1131" i="3" s="1"/>
  <c r="BI1065" i="3"/>
  <c r="BH1065" i="3"/>
  <c r="BG1065" i="3"/>
  <c r="BF1065" i="3"/>
  <c r="X1065" i="3"/>
  <c r="V1065" i="3"/>
  <c r="T1065" i="3"/>
  <c r="R1065" i="3"/>
  <c r="Q1065" i="3"/>
  <c r="P1065" i="3"/>
  <c r="BK1065" i="3" s="1"/>
  <c r="BI663" i="3"/>
  <c r="BH663" i="3"/>
  <c r="BG663" i="3"/>
  <c r="BF663" i="3"/>
  <c r="BE663" i="3"/>
  <c r="X663" i="3"/>
  <c r="V663" i="3"/>
  <c r="T663" i="3"/>
  <c r="R663" i="3"/>
  <c r="Q663" i="3"/>
  <c r="P663" i="3"/>
  <c r="BK663" i="3" s="1"/>
  <c r="BI653" i="3"/>
  <c r="BH653" i="3"/>
  <c r="BG653" i="3"/>
  <c r="BF653" i="3"/>
  <c r="BE653" i="3"/>
  <c r="X653" i="3"/>
  <c r="V653" i="3"/>
  <c r="T653" i="3"/>
  <c r="R653" i="3"/>
  <c r="Q653" i="3"/>
  <c r="P653" i="3"/>
  <c r="BK653" i="3" s="1"/>
  <c r="BI646" i="3"/>
  <c r="BH646" i="3"/>
  <c r="BG646" i="3"/>
  <c r="BF646" i="3"/>
  <c r="BE646" i="3"/>
  <c r="X646" i="3"/>
  <c r="V646" i="3"/>
  <c r="T646" i="3"/>
  <c r="R646" i="3"/>
  <c r="Q646" i="3"/>
  <c r="P646" i="3"/>
  <c r="BK646" i="3" s="1"/>
  <c r="BI644" i="3"/>
  <c r="BH644" i="3"/>
  <c r="BG644" i="3"/>
  <c r="BF644" i="3"/>
  <c r="X644" i="3"/>
  <c r="V644" i="3"/>
  <c r="T644" i="3"/>
  <c r="R644" i="3"/>
  <c r="Q644" i="3"/>
  <c r="P644" i="3"/>
  <c r="BK644" i="3" s="1"/>
  <c r="BI640" i="3"/>
  <c r="BH640" i="3"/>
  <c r="BG640" i="3"/>
  <c r="BF640" i="3"/>
  <c r="BE640" i="3"/>
  <c r="X640" i="3"/>
  <c r="V640" i="3"/>
  <c r="T640" i="3"/>
  <c r="R640" i="3"/>
  <c r="Q640" i="3"/>
  <c r="P640" i="3"/>
  <c r="BK640" i="3" s="1"/>
  <c r="BI639" i="3"/>
  <c r="BH639" i="3"/>
  <c r="BG639" i="3"/>
  <c r="BF639" i="3"/>
  <c r="X639" i="3"/>
  <c r="V639" i="3"/>
  <c r="T639" i="3"/>
  <c r="R639" i="3"/>
  <c r="Q639" i="3"/>
  <c r="P639" i="3"/>
  <c r="BK639" i="3" s="1"/>
  <c r="BI638" i="3"/>
  <c r="BH638" i="3"/>
  <c r="BG638" i="3"/>
  <c r="BF638" i="3"/>
  <c r="BE638" i="3"/>
  <c r="X638" i="3"/>
  <c r="V638" i="3"/>
  <c r="T638" i="3"/>
  <c r="R638" i="3"/>
  <c r="Q638" i="3"/>
  <c r="P638" i="3"/>
  <c r="BK638" i="3" s="1"/>
  <c r="BI636" i="3"/>
  <c r="BH636" i="3"/>
  <c r="BG636" i="3"/>
  <c r="BF636" i="3"/>
  <c r="BE636" i="3"/>
  <c r="X636" i="3"/>
  <c r="V636" i="3"/>
  <c r="T636" i="3"/>
  <c r="R636" i="3"/>
  <c r="Q636" i="3"/>
  <c r="P636" i="3"/>
  <c r="BK636" i="3" s="1"/>
  <c r="BI607" i="3"/>
  <c r="BH607" i="3"/>
  <c r="BG607" i="3"/>
  <c r="BF607" i="3"/>
  <c r="BE607" i="3"/>
  <c r="X607" i="3"/>
  <c r="V607" i="3"/>
  <c r="T607" i="3"/>
  <c r="R607" i="3"/>
  <c r="Q607" i="3"/>
  <c r="P607" i="3"/>
  <c r="BK607" i="3" s="1"/>
  <c r="BI606" i="3"/>
  <c r="BH606" i="3"/>
  <c r="BG606" i="3"/>
  <c r="BF606" i="3"/>
  <c r="X606" i="3"/>
  <c r="V606" i="3"/>
  <c r="T606" i="3"/>
  <c r="R606" i="3"/>
  <c r="Q606" i="3"/>
  <c r="P606" i="3"/>
  <c r="BK606" i="3" s="1"/>
  <c r="BI605" i="3"/>
  <c r="BH605" i="3"/>
  <c r="BG605" i="3"/>
  <c r="BF605" i="3"/>
  <c r="BE605" i="3"/>
  <c r="X605" i="3"/>
  <c r="V605" i="3"/>
  <c r="T605" i="3"/>
  <c r="R605" i="3"/>
  <c r="Q605" i="3"/>
  <c r="P605" i="3"/>
  <c r="BK605" i="3" s="1"/>
  <c r="BI604" i="3"/>
  <c r="BH604" i="3"/>
  <c r="BG604" i="3"/>
  <c r="BF604" i="3"/>
  <c r="X604" i="3"/>
  <c r="V604" i="3"/>
  <c r="T604" i="3"/>
  <c r="R604" i="3"/>
  <c r="Q604" i="3"/>
  <c r="P604" i="3"/>
  <c r="K604" i="3" s="1"/>
  <c r="BE604" i="3" s="1"/>
  <c r="BI603" i="3"/>
  <c r="BH603" i="3"/>
  <c r="BG603" i="3"/>
  <c r="BF603" i="3"/>
  <c r="X603" i="3"/>
  <c r="V603" i="3"/>
  <c r="T603" i="3"/>
  <c r="R603" i="3"/>
  <c r="Q603" i="3"/>
  <c r="P603" i="3"/>
  <c r="BK603" i="3" s="1"/>
  <c r="BI602" i="3"/>
  <c r="BH602" i="3"/>
  <c r="BG602" i="3"/>
  <c r="BF602" i="3"/>
  <c r="X602" i="3"/>
  <c r="V602" i="3"/>
  <c r="T602" i="3"/>
  <c r="R602" i="3"/>
  <c r="Q602" i="3"/>
  <c r="P602" i="3"/>
  <c r="BK602" i="3" s="1"/>
  <c r="BI601" i="3"/>
  <c r="BH601" i="3"/>
  <c r="BG601" i="3"/>
  <c r="BF601" i="3"/>
  <c r="BE601" i="3"/>
  <c r="X601" i="3"/>
  <c r="V601" i="3"/>
  <c r="T601" i="3"/>
  <c r="R601" i="3"/>
  <c r="Q601" i="3"/>
  <c r="P601" i="3"/>
  <c r="BK601" i="3" s="1"/>
  <c r="BI600" i="3"/>
  <c r="BH600" i="3"/>
  <c r="BG600" i="3"/>
  <c r="BF600" i="3"/>
  <c r="X600" i="3"/>
  <c r="V600" i="3"/>
  <c r="T600" i="3"/>
  <c r="R600" i="3"/>
  <c r="Q600" i="3"/>
  <c r="P600" i="3"/>
  <c r="K600" i="3" s="1"/>
  <c r="BE600" i="3" s="1"/>
  <c r="BI598" i="3"/>
  <c r="BH598" i="3"/>
  <c r="BG598" i="3"/>
  <c r="BF598" i="3"/>
  <c r="X598" i="3"/>
  <c r="V598" i="3"/>
  <c r="T598" i="3"/>
  <c r="R598" i="3"/>
  <c r="Q598" i="3"/>
  <c r="P598" i="3"/>
  <c r="BK598" i="3" s="1"/>
  <c r="BI597" i="3"/>
  <c r="BH597" i="3"/>
  <c r="BG597" i="3"/>
  <c r="BF597" i="3"/>
  <c r="BE597" i="3"/>
  <c r="X597" i="3"/>
  <c r="V597" i="3"/>
  <c r="T597" i="3"/>
  <c r="R597" i="3"/>
  <c r="Q597" i="3"/>
  <c r="P597" i="3"/>
  <c r="BK597" i="3" s="1"/>
  <c r="BI596" i="3"/>
  <c r="BH596" i="3"/>
  <c r="BG596" i="3"/>
  <c r="BF596" i="3"/>
  <c r="X596" i="3"/>
  <c r="V596" i="3"/>
  <c r="T596" i="3"/>
  <c r="R596" i="3"/>
  <c r="Q596" i="3"/>
  <c r="P596" i="3"/>
  <c r="BK596" i="3" s="1"/>
  <c r="BI595" i="3"/>
  <c r="BH595" i="3"/>
  <c r="BG595" i="3"/>
  <c r="BF595" i="3"/>
  <c r="BE595" i="3"/>
  <c r="X595" i="3"/>
  <c r="V595" i="3"/>
  <c r="T595" i="3"/>
  <c r="R595" i="3"/>
  <c r="Q595" i="3"/>
  <c r="P595" i="3"/>
  <c r="BK595" i="3" s="1"/>
  <c r="BI594" i="3"/>
  <c r="BH594" i="3"/>
  <c r="BG594" i="3"/>
  <c r="BF594" i="3"/>
  <c r="X594" i="3"/>
  <c r="V594" i="3"/>
  <c r="T594" i="3"/>
  <c r="R594" i="3"/>
  <c r="Q594" i="3"/>
  <c r="P594" i="3"/>
  <c r="BK594" i="3" s="1"/>
  <c r="BI593" i="3"/>
  <c r="BH593" i="3"/>
  <c r="BG593" i="3"/>
  <c r="BF593" i="3"/>
  <c r="X593" i="3"/>
  <c r="V593" i="3"/>
  <c r="T593" i="3"/>
  <c r="R593" i="3"/>
  <c r="Q593" i="3"/>
  <c r="P593" i="3"/>
  <c r="BK593" i="3" s="1"/>
  <c r="BI592" i="3"/>
  <c r="BH592" i="3"/>
  <c r="BG592" i="3"/>
  <c r="BF592" i="3"/>
  <c r="X592" i="3"/>
  <c r="V592" i="3"/>
  <c r="T592" i="3"/>
  <c r="R592" i="3"/>
  <c r="Q592" i="3"/>
  <c r="P592" i="3"/>
  <c r="BK592" i="3" s="1"/>
  <c r="BI591" i="3"/>
  <c r="BH591" i="3"/>
  <c r="BG591" i="3"/>
  <c r="BF591" i="3"/>
  <c r="BE591" i="3"/>
  <c r="X591" i="3"/>
  <c r="V591" i="3"/>
  <c r="T591" i="3"/>
  <c r="R591" i="3"/>
  <c r="Q591" i="3"/>
  <c r="P591" i="3"/>
  <c r="BK591" i="3" s="1"/>
  <c r="BI590" i="3"/>
  <c r="BH590" i="3"/>
  <c r="BG590" i="3"/>
  <c r="BF590" i="3"/>
  <c r="X590" i="3"/>
  <c r="V590" i="3"/>
  <c r="T590" i="3"/>
  <c r="R590" i="3"/>
  <c r="Q590" i="3"/>
  <c r="P590" i="3"/>
  <c r="BK590" i="3" s="1"/>
  <c r="BI588" i="3"/>
  <c r="BH588" i="3"/>
  <c r="BG588" i="3"/>
  <c r="BF588" i="3"/>
  <c r="X588" i="3"/>
  <c r="V588" i="3"/>
  <c r="T588" i="3"/>
  <c r="R588" i="3"/>
  <c r="Q588" i="3"/>
  <c r="P588" i="3"/>
  <c r="BK588" i="3" s="1"/>
  <c r="BI587" i="3"/>
  <c r="BH587" i="3"/>
  <c r="BG587" i="3"/>
  <c r="BF587" i="3"/>
  <c r="BE587" i="3"/>
  <c r="X587" i="3"/>
  <c r="V587" i="3"/>
  <c r="T587" i="3"/>
  <c r="R587" i="3"/>
  <c r="Q587" i="3"/>
  <c r="P587" i="3"/>
  <c r="BK587" i="3" s="1"/>
  <c r="BI577" i="3"/>
  <c r="BH577" i="3"/>
  <c r="BG577" i="3"/>
  <c r="BF577" i="3"/>
  <c r="BE577" i="3"/>
  <c r="X577" i="3"/>
  <c r="V577" i="3"/>
  <c r="T577" i="3"/>
  <c r="R577" i="3"/>
  <c r="Q577" i="3"/>
  <c r="P577" i="3"/>
  <c r="BK577" i="3" s="1"/>
  <c r="BI667" i="3"/>
  <c r="BH667" i="3"/>
  <c r="BG667" i="3"/>
  <c r="BF667" i="3"/>
  <c r="X667" i="3"/>
  <c r="V667" i="3"/>
  <c r="T667" i="3"/>
  <c r="R667" i="3"/>
  <c r="Q667" i="3"/>
  <c r="P667" i="3"/>
  <c r="BK667" i="3" s="1"/>
  <c r="BI666" i="3"/>
  <c r="BH666" i="3"/>
  <c r="BG666" i="3"/>
  <c r="BF666" i="3"/>
  <c r="X666" i="3"/>
  <c r="V666" i="3"/>
  <c r="T666" i="3"/>
  <c r="R666" i="3"/>
  <c r="Q666" i="3"/>
  <c r="P666" i="3"/>
  <c r="K666" i="3" s="1"/>
  <c r="BE666" i="3" s="1"/>
  <c r="BI665" i="3"/>
  <c r="BH665" i="3"/>
  <c r="BG665" i="3"/>
  <c r="BF665" i="3"/>
  <c r="X665" i="3"/>
  <c r="V665" i="3"/>
  <c r="T665" i="3"/>
  <c r="R665" i="3"/>
  <c r="Q665" i="3"/>
  <c r="P665" i="3"/>
  <c r="BK665" i="3" s="1"/>
  <c r="BI664" i="3"/>
  <c r="BH664" i="3"/>
  <c r="BG664" i="3"/>
  <c r="BF664" i="3"/>
  <c r="X664" i="3"/>
  <c r="V664" i="3"/>
  <c r="T664" i="3"/>
  <c r="R664" i="3"/>
  <c r="Q664" i="3"/>
  <c r="P664" i="3"/>
  <c r="BK664" i="3" s="1"/>
  <c r="BI662" i="3"/>
  <c r="BH662" i="3"/>
  <c r="BG662" i="3"/>
  <c r="BF662" i="3"/>
  <c r="X662" i="3"/>
  <c r="V662" i="3"/>
  <c r="T662" i="3"/>
  <c r="R662" i="3"/>
  <c r="Q662" i="3"/>
  <c r="P662" i="3"/>
  <c r="BK662" i="3" s="1"/>
  <c r="BI661" i="3"/>
  <c r="BH661" i="3"/>
  <c r="BG661" i="3"/>
  <c r="BF661" i="3"/>
  <c r="X661" i="3"/>
  <c r="V661" i="3"/>
  <c r="T661" i="3"/>
  <c r="R661" i="3"/>
  <c r="Q661" i="3"/>
  <c r="P661" i="3"/>
  <c r="BK661" i="3" s="1"/>
  <c r="BI660" i="3"/>
  <c r="BH660" i="3"/>
  <c r="BG660" i="3"/>
  <c r="BF660" i="3"/>
  <c r="X660" i="3"/>
  <c r="V660" i="3"/>
  <c r="T660" i="3"/>
  <c r="R660" i="3"/>
  <c r="Q660" i="3"/>
  <c r="P660" i="3"/>
  <c r="K660" i="3" s="1"/>
  <c r="BE660" i="3" s="1"/>
  <c r="BI659" i="3"/>
  <c r="BH659" i="3"/>
  <c r="BG659" i="3"/>
  <c r="BF659" i="3"/>
  <c r="X659" i="3"/>
  <c r="V659" i="3"/>
  <c r="T659" i="3"/>
  <c r="R659" i="3"/>
  <c r="Q659" i="3"/>
  <c r="P659" i="3"/>
  <c r="BK659" i="3" s="1"/>
  <c r="BI658" i="3"/>
  <c r="BH658" i="3"/>
  <c r="BG658" i="3"/>
  <c r="BF658" i="3"/>
  <c r="X658" i="3"/>
  <c r="V658" i="3"/>
  <c r="T658" i="3"/>
  <c r="R658" i="3"/>
  <c r="Q658" i="3"/>
  <c r="P658" i="3"/>
  <c r="BK658" i="3" s="1"/>
  <c r="BI657" i="3"/>
  <c r="BH657" i="3"/>
  <c r="BG657" i="3"/>
  <c r="BF657" i="3"/>
  <c r="X657" i="3"/>
  <c r="V657" i="3"/>
  <c r="T657" i="3"/>
  <c r="R657" i="3"/>
  <c r="Q657" i="3"/>
  <c r="P657" i="3"/>
  <c r="BK657" i="3" s="1"/>
  <c r="BI656" i="3"/>
  <c r="BH656" i="3"/>
  <c r="BG656" i="3"/>
  <c r="BF656" i="3"/>
  <c r="X656" i="3"/>
  <c r="V656" i="3"/>
  <c r="T656" i="3"/>
  <c r="R656" i="3"/>
  <c r="Q656" i="3"/>
  <c r="P656" i="3"/>
  <c r="BK656" i="3" s="1"/>
  <c r="BI655" i="3"/>
  <c r="BH655" i="3"/>
  <c r="BG655" i="3"/>
  <c r="BF655" i="3"/>
  <c r="X655" i="3"/>
  <c r="V655" i="3"/>
  <c r="T655" i="3"/>
  <c r="R655" i="3"/>
  <c r="Q655" i="3"/>
  <c r="P655" i="3"/>
  <c r="BK655" i="3" s="1"/>
  <c r="BI654" i="3"/>
  <c r="BH654" i="3"/>
  <c r="BG654" i="3"/>
  <c r="BF654" i="3"/>
  <c r="X654" i="3"/>
  <c r="V654" i="3"/>
  <c r="T654" i="3"/>
  <c r="R654" i="3"/>
  <c r="Q654" i="3"/>
  <c r="P654" i="3"/>
  <c r="BK654" i="3" s="1"/>
  <c r="BI652" i="3"/>
  <c r="BH652" i="3"/>
  <c r="BG652" i="3"/>
  <c r="BF652" i="3"/>
  <c r="X652" i="3"/>
  <c r="V652" i="3"/>
  <c r="T652" i="3"/>
  <c r="R652" i="3"/>
  <c r="Q652" i="3"/>
  <c r="P652" i="3"/>
  <c r="BK652" i="3" s="1"/>
  <c r="BI651" i="3"/>
  <c r="BH651" i="3"/>
  <c r="BG651" i="3"/>
  <c r="BF651" i="3"/>
  <c r="X651" i="3"/>
  <c r="V651" i="3"/>
  <c r="T651" i="3"/>
  <c r="R651" i="3"/>
  <c r="Q651" i="3"/>
  <c r="P651" i="3"/>
  <c r="BK651" i="3" s="1"/>
  <c r="BI650" i="3"/>
  <c r="BH650" i="3"/>
  <c r="BG650" i="3"/>
  <c r="BF650" i="3"/>
  <c r="X650" i="3"/>
  <c r="V650" i="3"/>
  <c r="T650" i="3"/>
  <c r="R650" i="3"/>
  <c r="Q650" i="3"/>
  <c r="P650" i="3"/>
  <c r="BK650" i="3" s="1"/>
  <c r="BI649" i="3"/>
  <c r="BH649" i="3"/>
  <c r="BG649" i="3"/>
  <c r="BF649" i="3"/>
  <c r="X649" i="3"/>
  <c r="V649" i="3"/>
  <c r="T649" i="3"/>
  <c r="R649" i="3"/>
  <c r="Q649" i="3"/>
  <c r="P649" i="3"/>
  <c r="BK649" i="3" s="1"/>
  <c r="BI648" i="3"/>
  <c r="BH648" i="3"/>
  <c r="BG648" i="3"/>
  <c r="BF648" i="3"/>
  <c r="X648" i="3"/>
  <c r="V648" i="3"/>
  <c r="T648" i="3"/>
  <c r="R648" i="3"/>
  <c r="Q648" i="3"/>
  <c r="P648" i="3"/>
  <c r="BK648" i="3" s="1"/>
  <c r="BI647" i="3"/>
  <c r="BH647" i="3"/>
  <c r="BG647" i="3"/>
  <c r="BF647" i="3"/>
  <c r="X647" i="3"/>
  <c r="V647" i="3"/>
  <c r="T647" i="3"/>
  <c r="R647" i="3"/>
  <c r="Q647" i="3"/>
  <c r="P647" i="3"/>
  <c r="BK647" i="3" s="1"/>
  <c r="BI645" i="3"/>
  <c r="BH645" i="3"/>
  <c r="BG645" i="3"/>
  <c r="BF645" i="3"/>
  <c r="X645" i="3"/>
  <c r="V645" i="3"/>
  <c r="T645" i="3"/>
  <c r="R645" i="3"/>
  <c r="Q645" i="3"/>
  <c r="P645" i="3"/>
  <c r="BK645" i="3" s="1"/>
  <c r="BI643" i="3"/>
  <c r="BH643" i="3"/>
  <c r="BG643" i="3"/>
  <c r="BF643" i="3"/>
  <c r="X643" i="3"/>
  <c r="V643" i="3"/>
  <c r="T643" i="3"/>
  <c r="R643" i="3"/>
  <c r="Q643" i="3"/>
  <c r="P643" i="3"/>
  <c r="BK643" i="3" s="1"/>
  <c r="BI642" i="3"/>
  <c r="BH642" i="3"/>
  <c r="BG642" i="3"/>
  <c r="BF642" i="3"/>
  <c r="X642" i="3"/>
  <c r="V642" i="3"/>
  <c r="T642" i="3"/>
  <c r="R642" i="3"/>
  <c r="Q642" i="3"/>
  <c r="P642" i="3"/>
  <c r="BK642" i="3" s="1"/>
  <c r="BI641" i="3"/>
  <c r="BH641" i="3"/>
  <c r="BG641" i="3"/>
  <c r="BF641" i="3"/>
  <c r="X641" i="3"/>
  <c r="V641" i="3"/>
  <c r="T641" i="3"/>
  <c r="R641" i="3"/>
  <c r="Q641" i="3"/>
  <c r="P641" i="3"/>
  <c r="BK641" i="3" s="1"/>
  <c r="BI637" i="3"/>
  <c r="BH637" i="3"/>
  <c r="BG637" i="3"/>
  <c r="BF637" i="3"/>
  <c r="X637" i="3"/>
  <c r="V637" i="3"/>
  <c r="T637" i="3"/>
  <c r="R637" i="3"/>
  <c r="Q637" i="3"/>
  <c r="P637" i="3"/>
  <c r="BK637" i="3" s="1"/>
  <c r="BI635" i="3"/>
  <c r="BH635" i="3"/>
  <c r="BG635" i="3"/>
  <c r="BF635" i="3"/>
  <c r="X635" i="3"/>
  <c r="V635" i="3"/>
  <c r="T635" i="3"/>
  <c r="R635" i="3"/>
  <c r="Q635" i="3"/>
  <c r="P635" i="3"/>
  <c r="BK635" i="3" s="1"/>
  <c r="BI634" i="3"/>
  <c r="BH634" i="3"/>
  <c r="BG634" i="3"/>
  <c r="BF634" i="3"/>
  <c r="X634" i="3"/>
  <c r="V634" i="3"/>
  <c r="T634" i="3"/>
  <c r="R634" i="3"/>
  <c r="Q634" i="3"/>
  <c r="P634" i="3"/>
  <c r="BK634" i="3" s="1"/>
  <c r="BI633" i="3"/>
  <c r="BH633" i="3"/>
  <c r="BG633" i="3"/>
  <c r="BF633" i="3"/>
  <c r="X633" i="3"/>
  <c r="V633" i="3"/>
  <c r="T633" i="3"/>
  <c r="R633" i="3"/>
  <c r="Q633" i="3"/>
  <c r="P633" i="3"/>
  <c r="K633" i="3" s="1"/>
  <c r="BE633" i="3" s="1"/>
  <c r="BI632" i="3"/>
  <c r="BH632" i="3"/>
  <c r="BG632" i="3"/>
  <c r="BF632" i="3"/>
  <c r="X632" i="3"/>
  <c r="V632" i="3"/>
  <c r="T632" i="3"/>
  <c r="R632" i="3"/>
  <c r="Q632" i="3"/>
  <c r="P632" i="3"/>
  <c r="BK632" i="3" s="1"/>
  <c r="BI631" i="3"/>
  <c r="BH631" i="3"/>
  <c r="BG631" i="3"/>
  <c r="BF631" i="3"/>
  <c r="X631" i="3"/>
  <c r="V631" i="3"/>
  <c r="T631" i="3"/>
  <c r="R631" i="3"/>
  <c r="Q631" i="3"/>
  <c r="P631" i="3"/>
  <c r="BK631" i="3" s="1"/>
  <c r="BI630" i="3"/>
  <c r="BH630" i="3"/>
  <c r="BG630" i="3"/>
  <c r="BF630" i="3"/>
  <c r="X630" i="3"/>
  <c r="V630" i="3"/>
  <c r="T630" i="3"/>
  <c r="R630" i="3"/>
  <c r="Q630" i="3"/>
  <c r="P630" i="3"/>
  <c r="BK630" i="3" s="1"/>
  <c r="BI629" i="3"/>
  <c r="BH629" i="3"/>
  <c r="BG629" i="3"/>
  <c r="BF629" i="3"/>
  <c r="X629" i="3"/>
  <c r="V629" i="3"/>
  <c r="T629" i="3"/>
  <c r="R629" i="3"/>
  <c r="Q629" i="3"/>
  <c r="P629" i="3"/>
  <c r="BK629" i="3" s="1"/>
  <c r="BI628" i="3"/>
  <c r="BH628" i="3"/>
  <c r="BG628" i="3"/>
  <c r="BF628" i="3"/>
  <c r="X628" i="3"/>
  <c r="V628" i="3"/>
  <c r="T628" i="3"/>
  <c r="R628" i="3"/>
  <c r="Q628" i="3"/>
  <c r="P628" i="3"/>
  <c r="BK628" i="3" s="1"/>
  <c r="BI627" i="3"/>
  <c r="BH627" i="3"/>
  <c r="BG627" i="3"/>
  <c r="BF627" i="3"/>
  <c r="X627" i="3"/>
  <c r="V627" i="3"/>
  <c r="T627" i="3"/>
  <c r="R627" i="3"/>
  <c r="Q627" i="3"/>
  <c r="P627" i="3"/>
  <c r="BK627" i="3" s="1"/>
  <c r="BI626" i="3"/>
  <c r="BH626" i="3"/>
  <c r="BG626" i="3"/>
  <c r="BF626" i="3"/>
  <c r="X626" i="3"/>
  <c r="V626" i="3"/>
  <c r="T626" i="3"/>
  <c r="R626" i="3"/>
  <c r="Q626" i="3"/>
  <c r="P626" i="3"/>
  <c r="BK626" i="3" s="1"/>
  <c r="BI625" i="3"/>
  <c r="BH625" i="3"/>
  <c r="BG625" i="3"/>
  <c r="BF625" i="3"/>
  <c r="X625" i="3"/>
  <c r="V625" i="3"/>
  <c r="T625" i="3"/>
  <c r="R625" i="3"/>
  <c r="Q625" i="3"/>
  <c r="P625" i="3"/>
  <c r="K625" i="3" s="1"/>
  <c r="BE625" i="3" s="1"/>
  <c r="BI624" i="3"/>
  <c r="BH624" i="3"/>
  <c r="BG624" i="3"/>
  <c r="BF624" i="3"/>
  <c r="X624" i="3"/>
  <c r="V624" i="3"/>
  <c r="T624" i="3"/>
  <c r="R624" i="3"/>
  <c r="Q624" i="3"/>
  <c r="P624" i="3"/>
  <c r="K624" i="3" s="1"/>
  <c r="BE624" i="3" s="1"/>
  <c r="BI623" i="3"/>
  <c r="BH623" i="3"/>
  <c r="BG623" i="3"/>
  <c r="BF623" i="3"/>
  <c r="X623" i="3"/>
  <c r="V623" i="3"/>
  <c r="T623" i="3"/>
  <c r="R623" i="3"/>
  <c r="Q623" i="3"/>
  <c r="P623" i="3"/>
  <c r="BK623" i="3" s="1"/>
  <c r="BI622" i="3"/>
  <c r="BH622" i="3"/>
  <c r="BG622" i="3"/>
  <c r="BF622" i="3"/>
  <c r="X622" i="3"/>
  <c r="V622" i="3"/>
  <c r="T622" i="3"/>
  <c r="R622" i="3"/>
  <c r="Q622" i="3"/>
  <c r="P622" i="3"/>
  <c r="BK622" i="3" s="1"/>
  <c r="BI621" i="3"/>
  <c r="BH621" i="3"/>
  <c r="BG621" i="3"/>
  <c r="BF621" i="3"/>
  <c r="X621" i="3"/>
  <c r="V621" i="3"/>
  <c r="T621" i="3"/>
  <c r="R621" i="3"/>
  <c r="Q621" i="3"/>
  <c r="P621" i="3"/>
  <c r="BK621" i="3" s="1"/>
  <c r="BE621" i="3"/>
  <c r="BI620" i="3"/>
  <c r="BH620" i="3"/>
  <c r="BG620" i="3"/>
  <c r="BF620" i="3"/>
  <c r="X620" i="3"/>
  <c r="V620" i="3"/>
  <c r="T620" i="3"/>
  <c r="R620" i="3"/>
  <c r="Q620" i="3"/>
  <c r="P620" i="3"/>
  <c r="BK620" i="3" s="1"/>
  <c r="BI619" i="3"/>
  <c r="BH619" i="3"/>
  <c r="BG619" i="3"/>
  <c r="BF619" i="3"/>
  <c r="X619" i="3"/>
  <c r="V619" i="3"/>
  <c r="T619" i="3"/>
  <c r="R619" i="3"/>
  <c r="Q619" i="3"/>
  <c r="P619" i="3"/>
  <c r="BK619" i="3" s="1"/>
  <c r="BI618" i="3"/>
  <c r="BH618" i="3"/>
  <c r="BG618" i="3"/>
  <c r="BF618" i="3"/>
  <c r="X618" i="3"/>
  <c r="V618" i="3"/>
  <c r="T618" i="3"/>
  <c r="R618" i="3"/>
  <c r="Q618" i="3"/>
  <c r="P618" i="3"/>
  <c r="BK618" i="3" s="1"/>
  <c r="BI617" i="3"/>
  <c r="BH617" i="3"/>
  <c r="BG617" i="3"/>
  <c r="BF617" i="3"/>
  <c r="X617" i="3"/>
  <c r="V617" i="3"/>
  <c r="T617" i="3"/>
  <c r="R617" i="3"/>
  <c r="Q617" i="3"/>
  <c r="P617" i="3"/>
  <c r="BK617" i="3" s="1"/>
  <c r="BI616" i="3"/>
  <c r="BH616" i="3"/>
  <c r="BG616" i="3"/>
  <c r="BF616" i="3"/>
  <c r="X616" i="3"/>
  <c r="V616" i="3"/>
  <c r="T616" i="3"/>
  <c r="R616" i="3"/>
  <c r="Q616" i="3"/>
  <c r="P616" i="3"/>
  <c r="BK616" i="3" s="1"/>
  <c r="BI615" i="3"/>
  <c r="BH615" i="3"/>
  <c r="BG615" i="3"/>
  <c r="BF615" i="3"/>
  <c r="X615" i="3"/>
  <c r="V615" i="3"/>
  <c r="T615" i="3"/>
  <c r="R615" i="3"/>
  <c r="Q615" i="3"/>
  <c r="P615" i="3"/>
  <c r="BK615" i="3" s="1"/>
  <c r="BI614" i="3"/>
  <c r="BH614" i="3"/>
  <c r="BG614" i="3"/>
  <c r="BF614" i="3"/>
  <c r="X614" i="3"/>
  <c r="V614" i="3"/>
  <c r="T614" i="3"/>
  <c r="R614" i="3"/>
  <c r="Q614" i="3"/>
  <c r="P614" i="3"/>
  <c r="BK614" i="3" s="1"/>
  <c r="BI613" i="3"/>
  <c r="BH613" i="3"/>
  <c r="BG613" i="3"/>
  <c r="BF613" i="3"/>
  <c r="X613" i="3"/>
  <c r="V613" i="3"/>
  <c r="T613" i="3"/>
  <c r="R613" i="3"/>
  <c r="Q613" i="3"/>
  <c r="P613" i="3"/>
  <c r="BK613" i="3" s="1"/>
  <c r="BI612" i="3"/>
  <c r="BH612" i="3"/>
  <c r="BG612" i="3"/>
  <c r="BF612" i="3"/>
  <c r="X612" i="3"/>
  <c r="V612" i="3"/>
  <c r="T612" i="3"/>
  <c r="R612" i="3"/>
  <c r="Q612" i="3"/>
  <c r="P612" i="3"/>
  <c r="BK612" i="3" s="1"/>
  <c r="BI611" i="3"/>
  <c r="BH611" i="3"/>
  <c r="BG611" i="3"/>
  <c r="BF611" i="3"/>
  <c r="X611" i="3"/>
  <c r="V611" i="3"/>
  <c r="T611" i="3"/>
  <c r="R611" i="3"/>
  <c r="Q611" i="3"/>
  <c r="P611" i="3"/>
  <c r="BK611" i="3" s="1"/>
  <c r="BI610" i="3"/>
  <c r="BH610" i="3"/>
  <c r="BG610" i="3"/>
  <c r="BF610" i="3"/>
  <c r="X610" i="3"/>
  <c r="V610" i="3"/>
  <c r="T610" i="3"/>
  <c r="R610" i="3"/>
  <c r="Q610" i="3"/>
  <c r="P610" i="3"/>
  <c r="BK610" i="3" s="1"/>
  <c r="BI609" i="3"/>
  <c r="BH609" i="3"/>
  <c r="BG609" i="3"/>
  <c r="BF609" i="3"/>
  <c r="X609" i="3"/>
  <c r="V609" i="3"/>
  <c r="T609" i="3"/>
  <c r="R609" i="3"/>
  <c r="Q609" i="3"/>
  <c r="P609" i="3"/>
  <c r="BK609" i="3" s="1"/>
  <c r="BE609" i="3"/>
  <c r="BI608" i="3"/>
  <c r="BH608" i="3"/>
  <c r="BG608" i="3"/>
  <c r="BF608" i="3"/>
  <c r="X608" i="3"/>
  <c r="V608" i="3"/>
  <c r="T608" i="3"/>
  <c r="R608" i="3"/>
  <c r="Q608" i="3"/>
  <c r="P608" i="3"/>
  <c r="K608" i="3" s="1"/>
  <c r="BE608" i="3" s="1"/>
  <c r="BI586" i="3"/>
  <c r="BH586" i="3"/>
  <c r="BG586" i="3"/>
  <c r="BF586" i="3"/>
  <c r="X586" i="3"/>
  <c r="V586" i="3"/>
  <c r="T586" i="3"/>
  <c r="R586" i="3"/>
  <c r="Q586" i="3"/>
  <c r="P586" i="3"/>
  <c r="BK586" i="3" s="1"/>
  <c r="BI585" i="3"/>
  <c r="BH585" i="3"/>
  <c r="BG585" i="3"/>
  <c r="BF585" i="3"/>
  <c r="X585" i="3"/>
  <c r="V585" i="3"/>
  <c r="T585" i="3"/>
  <c r="R585" i="3"/>
  <c r="Q585" i="3"/>
  <c r="P585" i="3"/>
  <c r="BE585" i="3" s="1"/>
  <c r="BI584" i="3"/>
  <c r="BH584" i="3"/>
  <c r="BG584" i="3"/>
  <c r="BF584" i="3"/>
  <c r="X584" i="3"/>
  <c r="V584" i="3"/>
  <c r="T584" i="3"/>
  <c r="R584" i="3"/>
  <c r="Q584" i="3"/>
  <c r="P584" i="3"/>
  <c r="BK584" i="3" s="1"/>
  <c r="BI583" i="3"/>
  <c r="BH583" i="3"/>
  <c r="BG583" i="3"/>
  <c r="BF583" i="3"/>
  <c r="X583" i="3"/>
  <c r="V583" i="3"/>
  <c r="T583" i="3"/>
  <c r="R583" i="3"/>
  <c r="Q583" i="3"/>
  <c r="P583" i="3"/>
  <c r="K583" i="3" s="1"/>
  <c r="BE583" i="3" s="1"/>
  <c r="BI582" i="3"/>
  <c r="BH582" i="3"/>
  <c r="BG582" i="3"/>
  <c r="BF582" i="3"/>
  <c r="X582" i="3"/>
  <c r="V582" i="3"/>
  <c r="T582" i="3"/>
  <c r="R582" i="3"/>
  <c r="Q582" i="3"/>
  <c r="P582" i="3"/>
  <c r="BK582" i="3" s="1"/>
  <c r="BI581" i="3"/>
  <c r="BH581" i="3"/>
  <c r="BG581" i="3"/>
  <c r="BF581" i="3"/>
  <c r="X581" i="3"/>
  <c r="V581" i="3"/>
  <c r="T581" i="3"/>
  <c r="R581" i="3"/>
  <c r="Q581" i="3"/>
  <c r="P581" i="3"/>
  <c r="BE581" i="3" s="1"/>
  <c r="BI580" i="3"/>
  <c r="BH580" i="3"/>
  <c r="BG580" i="3"/>
  <c r="BF580" i="3"/>
  <c r="X580" i="3"/>
  <c r="V580" i="3"/>
  <c r="T580" i="3"/>
  <c r="R580" i="3"/>
  <c r="Q580" i="3"/>
  <c r="P580" i="3"/>
  <c r="BK580" i="3" s="1"/>
  <c r="BI578" i="3"/>
  <c r="BH578" i="3"/>
  <c r="BG578" i="3"/>
  <c r="BF578" i="3"/>
  <c r="X578" i="3"/>
  <c r="V578" i="3"/>
  <c r="T578" i="3"/>
  <c r="R578" i="3"/>
  <c r="Q578" i="3"/>
  <c r="P578" i="3"/>
  <c r="BK578" i="3" s="1"/>
  <c r="BI538" i="3"/>
  <c r="BH538" i="3"/>
  <c r="BG538" i="3"/>
  <c r="BF538" i="3"/>
  <c r="BE538" i="3"/>
  <c r="X538" i="3"/>
  <c r="V538" i="3"/>
  <c r="T538" i="3"/>
  <c r="R538" i="3"/>
  <c r="Q538" i="3"/>
  <c r="P538" i="3"/>
  <c r="BK538" i="3" s="1"/>
  <c r="BI536" i="3"/>
  <c r="BH536" i="3"/>
  <c r="BG536" i="3"/>
  <c r="BF536" i="3"/>
  <c r="BE536" i="3"/>
  <c r="X536" i="3"/>
  <c r="V536" i="3"/>
  <c r="T536" i="3"/>
  <c r="R536" i="3"/>
  <c r="Q536" i="3"/>
  <c r="P536" i="3"/>
  <c r="BK536" i="3" s="1"/>
  <c r="BI514" i="3"/>
  <c r="BH514" i="3"/>
  <c r="BG514" i="3"/>
  <c r="BF514" i="3"/>
  <c r="BE514" i="3"/>
  <c r="X514" i="3"/>
  <c r="V514" i="3"/>
  <c r="T514" i="3"/>
  <c r="R514" i="3"/>
  <c r="Q514" i="3"/>
  <c r="P514" i="3"/>
  <c r="BK514" i="3" s="1"/>
  <c r="BI509" i="3"/>
  <c r="BH509" i="3"/>
  <c r="BG509" i="3"/>
  <c r="BF509" i="3"/>
  <c r="BE509" i="3"/>
  <c r="X509" i="3"/>
  <c r="V509" i="3"/>
  <c r="T509" i="3"/>
  <c r="R509" i="3"/>
  <c r="Q509" i="3"/>
  <c r="P509" i="3"/>
  <c r="BK509" i="3" s="1"/>
  <c r="BI505" i="3"/>
  <c r="BH505" i="3"/>
  <c r="BG505" i="3"/>
  <c r="BF505" i="3"/>
  <c r="X505" i="3"/>
  <c r="V505" i="3"/>
  <c r="T505" i="3"/>
  <c r="R505" i="3"/>
  <c r="Q505" i="3"/>
  <c r="P505" i="3"/>
  <c r="BK505" i="3" s="1"/>
  <c r="BI504" i="3"/>
  <c r="BH504" i="3"/>
  <c r="BG504" i="3"/>
  <c r="BF504" i="3"/>
  <c r="X504" i="3"/>
  <c r="V504" i="3"/>
  <c r="T504" i="3"/>
  <c r="R504" i="3"/>
  <c r="Q504" i="3"/>
  <c r="P504" i="3"/>
  <c r="BK504" i="3" s="1"/>
  <c r="BE504" i="3"/>
  <c r="BI503" i="3"/>
  <c r="BH503" i="3"/>
  <c r="BG503" i="3"/>
  <c r="BF503" i="3"/>
  <c r="X503" i="3"/>
  <c r="V503" i="3"/>
  <c r="T503" i="3"/>
  <c r="R503" i="3"/>
  <c r="Q503" i="3"/>
  <c r="P503" i="3"/>
  <c r="BK503" i="3" s="1"/>
  <c r="BI502" i="3"/>
  <c r="BH502" i="3"/>
  <c r="BG502" i="3"/>
  <c r="BF502" i="3"/>
  <c r="X502" i="3"/>
  <c r="V502" i="3"/>
  <c r="T502" i="3"/>
  <c r="R502" i="3"/>
  <c r="Q502" i="3"/>
  <c r="P502" i="3"/>
  <c r="BK502" i="3" s="1"/>
  <c r="BI501" i="3"/>
  <c r="BH501" i="3"/>
  <c r="BG501" i="3"/>
  <c r="BF501" i="3"/>
  <c r="X501" i="3"/>
  <c r="V501" i="3"/>
  <c r="T501" i="3"/>
  <c r="R501" i="3"/>
  <c r="Q501" i="3"/>
  <c r="P501" i="3"/>
  <c r="BK501" i="3" s="1"/>
  <c r="BI500" i="3"/>
  <c r="BH500" i="3"/>
  <c r="BG500" i="3"/>
  <c r="BF500" i="3"/>
  <c r="BE500" i="3"/>
  <c r="X500" i="3"/>
  <c r="V500" i="3"/>
  <c r="T500" i="3"/>
  <c r="R500" i="3"/>
  <c r="Q500" i="3"/>
  <c r="P500" i="3"/>
  <c r="BK500" i="3" s="1"/>
  <c r="BI499" i="3"/>
  <c r="BH499" i="3"/>
  <c r="BG499" i="3"/>
  <c r="BF499" i="3"/>
  <c r="X499" i="3"/>
  <c r="V499" i="3"/>
  <c r="T499" i="3"/>
  <c r="R499" i="3"/>
  <c r="Q499" i="3"/>
  <c r="P499" i="3"/>
  <c r="BK499" i="3" s="1"/>
  <c r="BI498" i="3"/>
  <c r="BH498" i="3"/>
  <c r="BG498" i="3"/>
  <c r="BF498" i="3"/>
  <c r="X498" i="3"/>
  <c r="V498" i="3"/>
  <c r="T498" i="3"/>
  <c r="R498" i="3"/>
  <c r="Q498" i="3"/>
  <c r="P498" i="3"/>
  <c r="BK498" i="3" s="1"/>
  <c r="BI497" i="3"/>
  <c r="BH497" i="3"/>
  <c r="BG497" i="3"/>
  <c r="BF497" i="3"/>
  <c r="X497" i="3"/>
  <c r="V497" i="3"/>
  <c r="T497" i="3"/>
  <c r="R497" i="3"/>
  <c r="Q497" i="3"/>
  <c r="P497" i="3"/>
  <c r="BK497" i="3" s="1"/>
  <c r="BI496" i="3"/>
  <c r="BH496" i="3"/>
  <c r="BG496" i="3"/>
  <c r="BF496" i="3"/>
  <c r="X496" i="3"/>
  <c r="V496" i="3"/>
  <c r="T496" i="3"/>
  <c r="R496" i="3"/>
  <c r="Q496" i="3"/>
  <c r="P496" i="3"/>
  <c r="BK496" i="3" s="1"/>
  <c r="BI495" i="3"/>
  <c r="BH495" i="3"/>
  <c r="BG495" i="3"/>
  <c r="BF495" i="3"/>
  <c r="X495" i="3"/>
  <c r="V495" i="3"/>
  <c r="T495" i="3"/>
  <c r="R495" i="3"/>
  <c r="Q495" i="3"/>
  <c r="P495" i="3"/>
  <c r="BK495" i="3" s="1"/>
  <c r="BI494" i="3"/>
  <c r="BH494" i="3"/>
  <c r="BG494" i="3"/>
  <c r="BF494" i="3"/>
  <c r="X494" i="3"/>
  <c r="V494" i="3"/>
  <c r="T494" i="3"/>
  <c r="R494" i="3"/>
  <c r="Q494" i="3"/>
  <c r="P494" i="3"/>
  <c r="BK494" i="3" s="1"/>
  <c r="BE494" i="3"/>
  <c r="BI493" i="3"/>
  <c r="BH493" i="3"/>
  <c r="BG493" i="3"/>
  <c r="BF493" i="3"/>
  <c r="X493" i="3"/>
  <c r="V493" i="3"/>
  <c r="T493" i="3"/>
  <c r="R493" i="3"/>
  <c r="Q493" i="3"/>
  <c r="P493" i="3"/>
  <c r="BK493" i="3" s="1"/>
  <c r="BI492" i="3"/>
  <c r="BH492" i="3"/>
  <c r="BG492" i="3"/>
  <c r="BF492" i="3"/>
  <c r="X492" i="3"/>
  <c r="V492" i="3"/>
  <c r="T492" i="3"/>
  <c r="R492" i="3"/>
  <c r="Q492" i="3"/>
  <c r="P492" i="3"/>
  <c r="BK492" i="3" s="1"/>
  <c r="BI491" i="3"/>
  <c r="BH491" i="3"/>
  <c r="BG491" i="3"/>
  <c r="BF491" i="3"/>
  <c r="X491" i="3"/>
  <c r="V491" i="3"/>
  <c r="T491" i="3"/>
  <c r="R491" i="3"/>
  <c r="Q491" i="3"/>
  <c r="P491" i="3"/>
  <c r="BK491" i="3" s="1"/>
  <c r="BI490" i="3"/>
  <c r="BH490" i="3"/>
  <c r="BG490" i="3"/>
  <c r="BF490" i="3"/>
  <c r="X490" i="3"/>
  <c r="V490" i="3"/>
  <c r="T490" i="3"/>
  <c r="R490" i="3"/>
  <c r="Q490" i="3"/>
  <c r="P490" i="3"/>
  <c r="BK490" i="3" s="1"/>
  <c r="BI489" i="3"/>
  <c r="BH489" i="3"/>
  <c r="BG489" i="3"/>
  <c r="BF489" i="3"/>
  <c r="X489" i="3"/>
  <c r="V489" i="3"/>
  <c r="T489" i="3"/>
  <c r="R489" i="3"/>
  <c r="Q489" i="3"/>
  <c r="P489" i="3"/>
  <c r="BK489" i="3" s="1"/>
  <c r="BI488" i="3"/>
  <c r="BH488" i="3"/>
  <c r="BG488" i="3"/>
  <c r="BF488" i="3"/>
  <c r="BE488" i="3"/>
  <c r="X488" i="3"/>
  <c r="V488" i="3"/>
  <c r="T488" i="3"/>
  <c r="R488" i="3"/>
  <c r="Q488" i="3"/>
  <c r="P488" i="3"/>
  <c r="BK488" i="3" s="1"/>
  <c r="BI487" i="3"/>
  <c r="BH487" i="3"/>
  <c r="BG487" i="3"/>
  <c r="BF487" i="3"/>
  <c r="X487" i="3"/>
  <c r="V487" i="3"/>
  <c r="T487" i="3"/>
  <c r="R487" i="3"/>
  <c r="Q487" i="3"/>
  <c r="P487" i="3"/>
  <c r="BK487" i="3" s="1"/>
  <c r="BI486" i="3"/>
  <c r="BH486" i="3"/>
  <c r="BG486" i="3"/>
  <c r="BF486" i="3"/>
  <c r="X486" i="3"/>
  <c r="V486" i="3"/>
  <c r="T486" i="3"/>
  <c r="R486" i="3"/>
  <c r="Q486" i="3"/>
  <c r="P486" i="3"/>
  <c r="BK486" i="3" s="1"/>
  <c r="BI484" i="3"/>
  <c r="BH484" i="3"/>
  <c r="BG484" i="3"/>
  <c r="BF484" i="3"/>
  <c r="X484" i="3"/>
  <c r="V484" i="3"/>
  <c r="T484" i="3"/>
  <c r="R484" i="3"/>
  <c r="Q484" i="3"/>
  <c r="P484" i="3"/>
  <c r="BK484" i="3" s="1"/>
  <c r="BE484" i="3"/>
  <c r="BI483" i="3"/>
  <c r="BH483" i="3"/>
  <c r="BG483" i="3"/>
  <c r="BF483" i="3"/>
  <c r="X483" i="3"/>
  <c r="V483" i="3"/>
  <c r="T483" i="3"/>
  <c r="R483" i="3"/>
  <c r="Q483" i="3"/>
  <c r="P483" i="3"/>
  <c r="K483" i="3" s="1"/>
  <c r="BE483" i="3" s="1"/>
  <c r="BI480" i="3"/>
  <c r="BH480" i="3"/>
  <c r="BG480" i="3"/>
  <c r="BF480" i="3"/>
  <c r="X480" i="3"/>
  <c r="V480" i="3"/>
  <c r="T480" i="3"/>
  <c r="R480" i="3"/>
  <c r="Q480" i="3"/>
  <c r="P480" i="3"/>
  <c r="BK480" i="3" s="1"/>
  <c r="BE480" i="3"/>
  <c r="BI479" i="3"/>
  <c r="BH479" i="3"/>
  <c r="BG479" i="3"/>
  <c r="BF479" i="3"/>
  <c r="X479" i="3"/>
  <c r="V479" i="3"/>
  <c r="T479" i="3"/>
  <c r="R479" i="3"/>
  <c r="Q479" i="3"/>
  <c r="P479" i="3"/>
  <c r="BK479" i="3" s="1"/>
  <c r="BE479" i="3"/>
  <c r="BI478" i="3"/>
  <c r="BH478" i="3"/>
  <c r="BG478" i="3"/>
  <c r="BF478" i="3"/>
  <c r="X478" i="3"/>
  <c r="V478" i="3"/>
  <c r="T478" i="3"/>
  <c r="R478" i="3"/>
  <c r="Q478" i="3"/>
  <c r="P478" i="3"/>
  <c r="BK478" i="3" s="1"/>
  <c r="BI477" i="3"/>
  <c r="BH477" i="3"/>
  <c r="BG477" i="3"/>
  <c r="BF477" i="3"/>
  <c r="X477" i="3"/>
  <c r="V477" i="3"/>
  <c r="T477" i="3"/>
  <c r="R477" i="3"/>
  <c r="Q477" i="3"/>
  <c r="P477" i="3"/>
  <c r="BK477" i="3" s="1"/>
  <c r="BE477" i="3"/>
  <c r="BI476" i="3"/>
  <c r="BH476" i="3"/>
  <c r="BG476" i="3"/>
  <c r="BF476" i="3"/>
  <c r="X476" i="3"/>
  <c r="V476" i="3"/>
  <c r="T476" i="3"/>
  <c r="R476" i="3"/>
  <c r="Q476" i="3"/>
  <c r="P476" i="3"/>
  <c r="BK476" i="3" s="1"/>
  <c r="BI475" i="3"/>
  <c r="BH475" i="3"/>
  <c r="BG475" i="3"/>
  <c r="BF475" i="3"/>
  <c r="X475" i="3"/>
  <c r="V475" i="3"/>
  <c r="T475" i="3"/>
  <c r="R475" i="3"/>
  <c r="Q475" i="3"/>
  <c r="P475" i="3"/>
  <c r="BK475" i="3" s="1"/>
  <c r="BI474" i="3"/>
  <c r="BH474" i="3"/>
  <c r="BG474" i="3"/>
  <c r="BF474" i="3"/>
  <c r="X474" i="3"/>
  <c r="V474" i="3"/>
  <c r="T474" i="3"/>
  <c r="R474" i="3"/>
  <c r="Q474" i="3"/>
  <c r="P474" i="3"/>
  <c r="BK474" i="3" s="1"/>
  <c r="BI473" i="3"/>
  <c r="BH473" i="3"/>
  <c r="BG473" i="3"/>
  <c r="BF473" i="3"/>
  <c r="BE473" i="3"/>
  <c r="X473" i="3"/>
  <c r="V473" i="3"/>
  <c r="T473" i="3"/>
  <c r="R473" i="3"/>
  <c r="Q473" i="3"/>
  <c r="P473" i="3"/>
  <c r="BK473" i="3" s="1"/>
  <c r="BI472" i="3"/>
  <c r="BH472" i="3"/>
  <c r="BG472" i="3"/>
  <c r="BF472" i="3"/>
  <c r="BE472" i="3"/>
  <c r="X472" i="3"/>
  <c r="V472" i="3"/>
  <c r="T472" i="3"/>
  <c r="R472" i="3"/>
  <c r="Q472" i="3"/>
  <c r="P472" i="3"/>
  <c r="BK472" i="3" s="1"/>
  <c r="BI471" i="3"/>
  <c r="BH471" i="3"/>
  <c r="BG471" i="3"/>
  <c r="BF471" i="3"/>
  <c r="X471" i="3"/>
  <c r="V471" i="3"/>
  <c r="T471" i="3"/>
  <c r="R471" i="3"/>
  <c r="Q471" i="3"/>
  <c r="P471" i="3"/>
  <c r="BK471" i="3" s="1"/>
  <c r="BI470" i="3"/>
  <c r="BH470" i="3"/>
  <c r="BG470" i="3"/>
  <c r="BF470" i="3"/>
  <c r="X470" i="3"/>
  <c r="V470" i="3"/>
  <c r="T470" i="3"/>
  <c r="R470" i="3"/>
  <c r="Q470" i="3"/>
  <c r="P470" i="3"/>
  <c r="BK470" i="3" s="1"/>
  <c r="BI469" i="3"/>
  <c r="BH469" i="3"/>
  <c r="BG469" i="3"/>
  <c r="BF469" i="3"/>
  <c r="X469" i="3"/>
  <c r="V469" i="3"/>
  <c r="T469" i="3"/>
  <c r="R469" i="3"/>
  <c r="Q469" i="3"/>
  <c r="P469" i="3"/>
  <c r="BK469" i="3" s="1"/>
  <c r="BI468" i="3"/>
  <c r="BH468" i="3"/>
  <c r="BG468" i="3"/>
  <c r="BF468" i="3"/>
  <c r="X468" i="3"/>
  <c r="V468" i="3"/>
  <c r="T468" i="3"/>
  <c r="R468" i="3"/>
  <c r="Q468" i="3"/>
  <c r="P468" i="3"/>
  <c r="BK468" i="3" s="1"/>
  <c r="BI467" i="3"/>
  <c r="BH467" i="3"/>
  <c r="BG467" i="3"/>
  <c r="BF467" i="3"/>
  <c r="X467" i="3"/>
  <c r="V467" i="3"/>
  <c r="T467" i="3"/>
  <c r="R467" i="3"/>
  <c r="Q467" i="3"/>
  <c r="P467" i="3"/>
  <c r="BK467" i="3" s="1"/>
  <c r="BE467" i="3"/>
  <c r="BI466" i="3"/>
  <c r="BH466" i="3"/>
  <c r="BG466" i="3"/>
  <c r="BF466" i="3"/>
  <c r="X466" i="3"/>
  <c r="V466" i="3"/>
  <c r="T466" i="3"/>
  <c r="R466" i="3"/>
  <c r="Q466" i="3"/>
  <c r="P466" i="3"/>
  <c r="BK466" i="3" s="1"/>
  <c r="BI465" i="3"/>
  <c r="BH465" i="3"/>
  <c r="BG465" i="3"/>
  <c r="BF465" i="3"/>
  <c r="X465" i="3"/>
  <c r="V465" i="3"/>
  <c r="T465" i="3"/>
  <c r="R465" i="3"/>
  <c r="Q465" i="3"/>
  <c r="P465" i="3"/>
  <c r="K465" i="3" s="1"/>
  <c r="BE465" i="3" s="1"/>
  <c r="BI464" i="3"/>
  <c r="BH464" i="3"/>
  <c r="BG464" i="3"/>
  <c r="BF464" i="3"/>
  <c r="X464" i="3"/>
  <c r="V464" i="3"/>
  <c r="T464" i="3"/>
  <c r="R464" i="3"/>
  <c r="Q464" i="3"/>
  <c r="P464" i="3"/>
  <c r="BK464" i="3" s="1"/>
  <c r="BI463" i="3"/>
  <c r="BH463" i="3"/>
  <c r="BG463" i="3"/>
  <c r="BF463" i="3"/>
  <c r="X463" i="3"/>
  <c r="V463" i="3"/>
  <c r="T463" i="3"/>
  <c r="R463" i="3"/>
  <c r="Q463" i="3"/>
  <c r="P463" i="3"/>
  <c r="BK463" i="3" s="1"/>
  <c r="BE463" i="3"/>
  <c r="BI462" i="3"/>
  <c r="BH462" i="3"/>
  <c r="BG462" i="3"/>
  <c r="BF462" i="3"/>
  <c r="X462" i="3"/>
  <c r="V462" i="3"/>
  <c r="T462" i="3"/>
  <c r="R462" i="3"/>
  <c r="Q462" i="3"/>
  <c r="P462" i="3"/>
  <c r="BK462" i="3" s="1"/>
  <c r="BI461" i="3"/>
  <c r="BH461" i="3"/>
  <c r="BG461" i="3"/>
  <c r="BF461" i="3"/>
  <c r="X461" i="3"/>
  <c r="V461" i="3"/>
  <c r="T461" i="3"/>
  <c r="R461" i="3"/>
  <c r="Q461" i="3"/>
  <c r="P461" i="3"/>
  <c r="BK461" i="3" s="1"/>
  <c r="BE461" i="3"/>
  <c r="BI460" i="3"/>
  <c r="BH460" i="3"/>
  <c r="BG460" i="3"/>
  <c r="BF460" i="3"/>
  <c r="X460" i="3"/>
  <c r="V460" i="3"/>
  <c r="T460" i="3"/>
  <c r="R460" i="3"/>
  <c r="Q460" i="3"/>
  <c r="P460" i="3"/>
  <c r="BK460" i="3" s="1"/>
  <c r="BI459" i="3"/>
  <c r="BH459" i="3"/>
  <c r="BG459" i="3"/>
  <c r="BF459" i="3"/>
  <c r="X459" i="3"/>
  <c r="V459" i="3"/>
  <c r="T459" i="3"/>
  <c r="R459" i="3"/>
  <c r="Q459" i="3"/>
  <c r="P459" i="3"/>
  <c r="K459" i="3" s="1"/>
  <c r="BE459" i="3" s="1"/>
  <c r="BI458" i="3"/>
  <c r="BH458" i="3"/>
  <c r="BG458" i="3"/>
  <c r="BF458" i="3"/>
  <c r="X458" i="3"/>
  <c r="V458" i="3"/>
  <c r="T458" i="3"/>
  <c r="R458" i="3"/>
  <c r="Q458" i="3"/>
  <c r="P458" i="3"/>
  <c r="BK458" i="3" s="1"/>
  <c r="BI457" i="3"/>
  <c r="BH457" i="3"/>
  <c r="BG457" i="3"/>
  <c r="BF457" i="3"/>
  <c r="BE457" i="3"/>
  <c r="X457" i="3"/>
  <c r="V457" i="3"/>
  <c r="T457" i="3"/>
  <c r="R457" i="3"/>
  <c r="Q457" i="3"/>
  <c r="P457" i="3"/>
  <c r="BK457" i="3" s="1"/>
  <c r="BI456" i="3"/>
  <c r="BH456" i="3"/>
  <c r="BG456" i="3"/>
  <c r="BF456" i="3"/>
  <c r="X456" i="3"/>
  <c r="V456" i="3"/>
  <c r="T456" i="3"/>
  <c r="R456" i="3"/>
  <c r="Q456" i="3"/>
  <c r="P456" i="3"/>
  <c r="BK456" i="3" s="1"/>
  <c r="BI455" i="3"/>
  <c r="BH455" i="3"/>
  <c r="BG455" i="3"/>
  <c r="BF455" i="3"/>
  <c r="X455" i="3"/>
  <c r="V455" i="3"/>
  <c r="T455" i="3"/>
  <c r="R455" i="3"/>
  <c r="Q455" i="3"/>
  <c r="P455" i="3"/>
  <c r="BK455" i="3" s="1"/>
  <c r="BI454" i="3"/>
  <c r="BH454" i="3"/>
  <c r="BG454" i="3"/>
  <c r="BF454" i="3"/>
  <c r="X454" i="3"/>
  <c r="V454" i="3"/>
  <c r="T454" i="3"/>
  <c r="R454" i="3"/>
  <c r="Q454" i="3"/>
  <c r="P454" i="3"/>
  <c r="BK454" i="3" s="1"/>
  <c r="BI453" i="3"/>
  <c r="BH453" i="3"/>
  <c r="BG453" i="3"/>
  <c r="BF453" i="3"/>
  <c r="X453" i="3"/>
  <c r="V453" i="3"/>
  <c r="T453" i="3"/>
  <c r="R453" i="3"/>
  <c r="Q453" i="3"/>
  <c r="P453" i="3"/>
  <c r="BK453" i="3" s="1"/>
  <c r="BI452" i="3"/>
  <c r="BH452" i="3"/>
  <c r="BG452" i="3"/>
  <c r="BF452" i="3"/>
  <c r="X452" i="3"/>
  <c r="V452" i="3"/>
  <c r="T452" i="3"/>
  <c r="R452" i="3"/>
  <c r="Q452" i="3"/>
  <c r="P452" i="3"/>
  <c r="BK452" i="3" s="1"/>
  <c r="BI451" i="3"/>
  <c r="BH451" i="3"/>
  <c r="BG451" i="3"/>
  <c r="BF451" i="3"/>
  <c r="X451" i="3"/>
  <c r="V451" i="3"/>
  <c r="T451" i="3"/>
  <c r="R451" i="3"/>
  <c r="Q451" i="3"/>
  <c r="P451" i="3"/>
  <c r="BK451" i="3" s="1"/>
  <c r="BE451" i="3"/>
  <c r="BI450" i="3"/>
  <c r="BH450" i="3"/>
  <c r="BG450" i="3"/>
  <c r="BF450" i="3"/>
  <c r="BE450" i="3"/>
  <c r="X450" i="3"/>
  <c r="V450" i="3"/>
  <c r="T450" i="3"/>
  <c r="R450" i="3"/>
  <c r="Q450" i="3"/>
  <c r="P450" i="3"/>
  <c r="BK450" i="3" s="1"/>
  <c r="BI449" i="3"/>
  <c r="BH449" i="3"/>
  <c r="BG449" i="3"/>
  <c r="BF449" i="3"/>
  <c r="X449" i="3"/>
  <c r="V449" i="3"/>
  <c r="T449" i="3"/>
  <c r="R449" i="3"/>
  <c r="Q449" i="3"/>
  <c r="P449" i="3"/>
  <c r="BK449" i="3" s="1"/>
  <c r="BE449" i="3"/>
  <c r="BI448" i="3"/>
  <c r="BH448" i="3"/>
  <c r="BG448" i="3"/>
  <c r="BF448" i="3"/>
  <c r="X448" i="3"/>
  <c r="V448" i="3"/>
  <c r="T448" i="3"/>
  <c r="R448" i="3"/>
  <c r="Q448" i="3"/>
  <c r="P448" i="3"/>
  <c r="BK448" i="3" s="1"/>
  <c r="BI447" i="3"/>
  <c r="BH447" i="3"/>
  <c r="BG447" i="3"/>
  <c r="BF447" i="3"/>
  <c r="X447" i="3"/>
  <c r="V447" i="3"/>
  <c r="T447" i="3"/>
  <c r="R447" i="3"/>
  <c r="Q447" i="3"/>
  <c r="P447" i="3"/>
  <c r="BK447" i="3" s="1"/>
  <c r="BE447" i="3"/>
  <c r="BI437" i="3"/>
  <c r="BH437" i="3"/>
  <c r="BG437" i="3"/>
  <c r="BF437" i="3"/>
  <c r="BE437" i="3"/>
  <c r="X437" i="3"/>
  <c r="V437" i="3"/>
  <c r="T437" i="3"/>
  <c r="R437" i="3"/>
  <c r="Q437" i="3"/>
  <c r="P437" i="3"/>
  <c r="BK437" i="3" s="1"/>
  <c r="BI421" i="3"/>
  <c r="BH421" i="3"/>
  <c r="BG421" i="3"/>
  <c r="BF421" i="3"/>
  <c r="BE421" i="3"/>
  <c r="X421" i="3"/>
  <c r="V421" i="3"/>
  <c r="T421" i="3"/>
  <c r="R421" i="3"/>
  <c r="Q421" i="3"/>
  <c r="P421" i="3"/>
  <c r="BK421" i="3" s="1"/>
  <c r="BI419" i="3"/>
  <c r="BH419" i="3"/>
  <c r="BG419" i="3"/>
  <c r="BF419" i="3"/>
  <c r="X419" i="3"/>
  <c r="V419" i="3"/>
  <c r="T419" i="3"/>
  <c r="R419" i="3"/>
  <c r="Q419" i="3"/>
  <c r="P419" i="3"/>
  <c r="BK419" i="3" s="1"/>
  <c r="BI418" i="3"/>
  <c r="BH418" i="3"/>
  <c r="BG418" i="3"/>
  <c r="BF418" i="3"/>
  <c r="BE418" i="3"/>
  <c r="X418" i="3"/>
  <c r="V418" i="3"/>
  <c r="T418" i="3"/>
  <c r="R418" i="3"/>
  <c r="Q418" i="3"/>
  <c r="P418" i="3"/>
  <c r="BK418" i="3" s="1"/>
  <c r="BI516" i="3"/>
  <c r="BH516" i="3"/>
  <c r="BG516" i="3"/>
  <c r="BF516" i="3"/>
  <c r="X516" i="3"/>
  <c r="V516" i="3"/>
  <c r="T516" i="3"/>
  <c r="R516" i="3"/>
  <c r="Q516" i="3"/>
  <c r="P516" i="3"/>
  <c r="BK516" i="3" s="1"/>
  <c r="BI515" i="3"/>
  <c r="BH515" i="3"/>
  <c r="BG515" i="3"/>
  <c r="BF515" i="3"/>
  <c r="X515" i="3"/>
  <c r="V515" i="3"/>
  <c r="T515" i="3"/>
  <c r="R515" i="3"/>
  <c r="Q515" i="3"/>
  <c r="P515" i="3"/>
  <c r="BK515" i="3" s="1"/>
  <c r="BI513" i="3"/>
  <c r="BH513" i="3"/>
  <c r="BG513" i="3"/>
  <c r="BF513" i="3"/>
  <c r="X513" i="3"/>
  <c r="V513" i="3"/>
  <c r="T513" i="3"/>
  <c r="R513" i="3"/>
  <c r="Q513" i="3"/>
  <c r="P513" i="3"/>
  <c r="BK513" i="3" s="1"/>
  <c r="BI512" i="3"/>
  <c r="BH512" i="3"/>
  <c r="BG512" i="3"/>
  <c r="BF512" i="3"/>
  <c r="X512" i="3"/>
  <c r="V512" i="3"/>
  <c r="T512" i="3"/>
  <c r="R512" i="3"/>
  <c r="Q512" i="3"/>
  <c r="P512" i="3"/>
  <c r="BK512" i="3" s="1"/>
  <c r="BI511" i="3"/>
  <c r="BH511" i="3"/>
  <c r="BG511" i="3"/>
  <c r="BF511" i="3"/>
  <c r="X511" i="3"/>
  <c r="V511" i="3"/>
  <c r="T511" i="3"/>
  <c r="R511" i="3"/>
  <c r="Q511" i="3"/>
  <c r="P511" i="3"/>
  <c r="BK511" i="3" s="1"/>
  <c r="BI510" i="3"/>
  <c r="BH510" i="3"/>
  <c r="BG510" i="3"/>
  <c r="BF510" i="3"/>
  <c r="X510" i="3"/>
  <c r="V510" i="3"/>
  <c r="T510" i="3"/>
  <c r="R510" i="3"/>
  <c r="Q510" i="3"/>
  <c r="P510" i="3"/>
  <c r="BK510" i="3" s="1"/>
  <c r="BI508" i="3"/>
  <c r="BH508" i="3"/>
  <c r="BG508" i="3"/>
  <c r="BF508" i="3"/>
  <c r="X508" i="3"/>
  <c r="V508" i="3"/>
  <c r="T508" i="3"/>
  <c r="R508" i="3"/>
  <c r="Q508" i="3"/>
  <c r="P508" i="3"/>
  <c r="BK508" i="3" s="1"/>
  <c r="BI507" i="3"/>
  <c r="BH507" i="3"/>
  <c r="BG507" i="3"/>
  <c r="BF507" i="3"/>
  <c r="X507" i="3"/>
  <c r="V507" i="3"/>
  <c r="T507" i="3"/>
  <c r="R507" i="3"/>
  <c r="Q507" i="3"/>
  <c r="P507" i="3"/>
  <c r="BK507" i="3" s="1"/>
  <c r="BI506" i="3"/>
  <c r="BH506" i="3"/>
  <c r="BG506" i="3"/>
  <c r="BF506" i="3"/>
  <c r="X506" i="3"/>
  <c r="V506" i="3"/>
  <c r="T506" i="3"/>
  <c r="R506" i="3"/>
  <c r="Q506" i="3"/>
  <c r="P506" i="3"/>
  <c r="BK506" i="3" s="1"/>
  <c r="BE506" i="3"/>
  <c r="BI446" i="3"/>
  <c r="BH446" i="3"/>
  <c r="BG446" i="3"/>
  <c r="BF446" i="3"/>
  <c r="X446" i="3"/>
  <c r="V446" i="3"/>
  <c r="T446" i="3"/>
  <c r="R446" i="3"/>
  <c r="Q446" i="3"/>
  <c r="P446" i="3"/>
  <c r="BK446" i="3" s="1"/>
  <c r="BI445" i="3"/>
  <c r="BH445" i="3"/>
  <c r="BG445" i="3"/>
  <c r="BF445" i="3"/>
  <c r="X445" i="3"/>
  <c r="V445" i="3"/>
  <c r="T445" i="3"/>
  <c r="R445" i="3"/>
  <c r="Q445" i="3"/>
  <c r="P445" i="3"/>
  <c r="BK445" i="3" s="1"/>
  <c r="BI444" i="3"/>
  <c r="BH444" i="3"/>
  <c r="BG444" i="3"/>
  <c r="BF444" i="3"/>
  <c r="X444" i="3"/>
  <c r="V444" i="3"/>
  <c r="T444" i="3"/>
  <c r="R444" i="3"/>
  <c r="Q444" i="3"/>
  <c r="P444" i="3"/>
  <c r="BK444" i="3" s="1"/>
  <c r="BI443" i="3"/>
  <c r="BH443" i="3"/>
  <c r="BG443" i="3"/>
  <c r="BF443" i="3"/>
  <c r="X443" i="3"/>
  <c r="V443" i="3"/>
  <c r="T443" i="3"/>
  <c r="R443" i="3"/>
  <c r="Q443" i="3"/>
  <c r="P443" i="3"/>
  <c r="BK443" i="3" s="1"/>
  <c r="BI442" i="3"/>
  <c r="BH442" i="3"/>
  <c r="BG442" i="3"/>
  <c r="BF442" i="3"/>
  <c r="X442" i="3"/>
  <c r="V442" i="3"/>
  <c r="T442" i="3"/>
  <c r="R442" i="3"/>
  <c r="Q442" i="3"/>
  <c r="P442" i="3"/>
  <c r="BK442" i="3" s="1"/>
  <c r="BI441" i="3"/>
  <c r="BH441" i="3"/>
  <c r="BG441" i="3"/>
  <c r="BF441" i="3"/>
  <c r="X441" i="3"/>
  <c r="V441" i="3"/>
  <c r="T441" i="3"/>
  <c r="R441" i="3"/>
  <c r="Q441" i="3"/>
  <c r="P441" i="3"/>
  <c r="BK441" i="3" s="1"/>
  <c r="BI440" i="3"/>
  <c r="BH440" i="3"/>
  <c r="BG440" i="3"/>
  <c r="BF440" i="3"/>
  <c r="X440" i="3"/>
  <c r="V440" i="3"/>
  <c r="T440" i="3"/>
  <c r="R440" i="3"/>
  <c r="Q440" i="3"/>
  <c r="P440" i="3"/>
  <c r="BK440" i="3" s="1"/>
  <c r="BI439" i="3"/>
  <c r="BH439" i="3"/>
  <c r="BG439" i="3"/>
  <c r="BF439" i="3"/>
  <c r="BE439" i="3"/>
  <c r="X439" i="3"/>
  <c r="V439" i="3"/>
  <c r="T439" i="3"/>
  <c r="R439" i="3"/>
  <c r="Q439" i="3"/>
  <c r="P439" i="3"/>
  <c r="BK439" i="3" s="1"/>
  <c r="BI438" i="3"/>
  <c r="BH438" i="3"/>
  <c r="BG438" i="3"/>
  <c r="BF438" i="3"/>
  <c r="X438" i="3"/>
  <c r="V438" i="3"/>
  <c r="T438" i="3"/>
  <c r="R438" i="3"/>
  <c r="Q438" i="3"/>
  <c r="P438" i="3"/>
  <c r="BK438" i="3" s="1"/>
  <c r="BI434" i="3"/>
  <c r="BH434" i="3"/>
  <c r="BG434" i="3"/>
  <c r="BF434" i="3"/>
  <c r="X434" i="3"/>
  <c r="V434" i="3"/>
  <c r="T434" i="3"/>
  <c r="R434" i="3"/>
  <c r="Q434" i="3"/>
  <c r="P434" i="3"/>
  <c r="BK434" i="3" s="1"/>
  <c r="BI433" i="3"/>
  <c r="BH433" i="3"/>
  <c r="BG433" i="3"/>
  <c r="BF433" i="3"/>
  <c r="X433" i="3"/>
  <c r="V433" i="3"/>
  <c r="T433" i="3"/>
  <c r="R433" i="3"/>
  <c r="Q433" i="3"/>
  <c r="P433" i="3"/>
  <c r="BK433" i="3" s="1"/>
  <c r="BI432" i="3"/>
  <c r="BH432" i="3"/>
  <c r="BG432" i="3"/>
  <c r="BF432" i="3"/>
  <c r="X432" i="3"/>
  <c r="V432" i="3"/>
  <c r="T432" i="3"/>
  <c r="R432" i="3"/>
  <c r="Q432" i="3"/>
  <c r="P432" i="3"/>
  <c r="BK432" i="3" s="1"/>
  <c r="BI431" i="3"/>
  <c r="BH431" i="3"/>
  <c r="BG431" i="3"/>
  <c r="BF431" i="3"/>
  <c r="X431" i="3"/>
  <c r="V431" i="3"/>
  <c r="T431" i="3"/>
  <c r="R431" i="3"/>
  <c r="Q431" i="3"/>
  <c r="P431" i="3"/>
  <c r="BK431" i="3" s="1"/>
  <c r="BI430" i="3"/>
  <c r="BH430" i="3"/>
  <c r="BG430" i="3"/>
  <c r="BF430" i="3"/>
  <c r="X430" i="3"/>
  <c r="V430" i="3"/>
  <c r="T430" i="3"/>
  <c r="R430" i="3"/>
  <c r="Q430" i="3"/>
  <c r="P430" i="3"/>
  <c r="BK430" i="3" s="1"/>
  <c r="BI429" i="3"/>
  <c r="BH429" i="3"/>
  <c r="BG429" i="3"/>
  <c r="BF429" i="3"/>
  <c r="X429" i="3"/>
  <c r="V429" i="3"/>
  <c r="T429" i="3"/>
  <c r="R429" i="3"/>
  <c r="Q429" i="3"/>
  <c r="P429" i="3"/>
  <c r="BK429" i="3" s="1"/>
  <c r="BI428" i="3"/>
  <c r="BH428" i="3"/>
  <c r="BG428" i="3"/>
  <c r="BF428" i="3"/>
  <c r="X428" i="3"/>
  <c r="V428" i="3"/>
  <c r="T428" i="3"/>
  <c r="R428" i="3"/>
  <c r="Q428" i="3"/>
  <c r="P428" i="3"/>
  <c r="BK428" i="3" s="1"/>
  <c r="BI427" i="3"/>
  <c r="BH427" i="3"/>
  <c r="BG427" i="3"/>
  <c r="BF427" i="3"/>
  <c r="X427" i="3"/>
  <c r="V427" i="3"/>
  <c r="T427" i="3"/>
  <c r="R427" i="3"/>
  <c r="Q427" i="3"/>
  <c r="P427" i="3"/>
  <c r="BK427" i="3" s="1"/>
  <c r="BI426" i="3"/>
  <c r="BH426" i="3"/>
  <c r="BG426" i="3"/>
  <c r="BF426" i="3"/>
  <c r="X426" i="3"/>
  <c r="V426" i="3"/>
  <c r="T426" i="3"/>
  <c r="R426" i="3"/>
  <c r="Q426" i="3"/>
  <c r="P426" i="3"/>
  <c r="BK426" i="3" s="1"/>
  <c r="BE426" i="3"/>
  <c r="BI425" i="3"/>
  <c r="BH425" i="3"/>
  <c r="BG425" i="3"/>
  <c r="BF425" i="3"/>
  <c r="X425" i="3"/>
  <c r="V425" i="3"/>
  <c r="T425" i="3"/>
  <c r="R425" i="3"/>
  <c r="Q425" i="3"/>
  <c r="P425" i="3"/>
  <c r="BK425" i="3" s="1"/>
  <c r="BI534" i="3"/>
  <c r="BH534" i="3"/>
  <c r="BG534" i="3"/>
  <c r="BF534" i="3"/>
  <c r="X534" i="3"/>
  <c r="V534" i="3"/>
  <c r="T534" i="3"/>
  <c r="R534" i="3"/>
  <c r="Q534" i="3"/>
  <c r="P534" i="3"/>
  <c r="BK534" i="3" s="1"/>
  <c r="BI533" i="3"/>
  <c r="BH533" i="3"/>
  <c r="BG533" i="3"/>
  <c r="BF533" i="3"/>
  <c r="X533" i="3"/>
  <c r="V533" i="3"/>
  <c r="T533" i="3"/>
  <c r="R533" i="3"/>
  <c r="Q533" i="3"/>
  <c r="P533" i="3"/>
  <c r="BK533" i="3" s="1"/>
  <c r="BI532" i="3"/>
  <c r="BH532" i="3"/>
  <c r="BG532" i="3"/>
  <c r="BF532" i="3"/>
  <c r="X532" i="3"/>
  <c r="V532" i="3"/>
  <c r="T532" i="3"/>
  <c r="R532" i="3"/>
  <c r="Q532" i="3"/>
  <c r="P532" i="3"/>
  <c r="BK532" i="3" s="1"/>
  <c r="BI531" i="3"/>
  <c r="BH531" i="3"/>
  <c r="BG531" i="3"/>
  <c r="BF531" i="3"/>
  <c r="X531" i="3"/>
  <c r="V531" i="3"/>
  <c r="T531" i="3"/>
  <c r="R531" i="3"/>
  <c r="Q531" i="3"/>
  <c r="P531" i="3"/>
  <c r="BK531" i="3" s="1"/>
  <c r="BI530" i="3"/>
  <c r="BH530" i="3"/>
  <c r="BG530" i="3"/>
  <c r="BF530" i="3"/>
  <c r="X530" i="3"/>
  <c r="V530" i="3"/>
  <c r="T530" i="3"/>
  <c r="R530" i="3"/>
  <c r="Q530" i="3"/>
  <c r="P530" i="3"/>
  <c r="K530" i="3" s="1"/>
  <c r="BE530" i="3" s="1"/>
  <c r="BI529" i="3"/>
  <c r="BH529" i="3"/>
  <c r="BG529" i="3"/>
  <c r="BF529" i="3"/>
  <c r="X529" i="3"/>
  <c r="V529" i="3"/>
  <c r="T529" i="3"/>
  <c r="R529" i="3"/>
  <c r="Q529" i="3"/>
  <c r="P529" i="3"/>
  <c r="BK529" i="3" s="1"/>
  <c r="BI528" i="3"/>
  <c r="BH528" i="3"/>
  <c r="BG528" i="3"/>
  <c r="BF528" i="3"/>
  <c r="X528" i="3"/>
  <c r="V528" i="3"/>
  <c r="T528" i="3"/>
  <c r="R528" i="3"/>
  <c r="Q528" i="3"/>
  <c r="P528" i="3"/>
  <c r="BK528" i="3" s="1"/>
  <c r="BI527" i="3"/>
  <c r="BH527" i="3"/>
  <c r="BG527" i="3"/>
  <c r="BF527" i="3"/>
  <c r="X527" i="3"/>
  <c r="V527" i="3"/>
  <c r="T527" i="3"/>
  <c r="R527" i="3"/>
  <c r="Q527" i="3"/>
  <c r="P527" i="3"/>
  <c r="BK527" i="3" s="1"/>
  <c r="BI526" i="3"/>
  <c r="BH526" i="3"/>
  <c r="BG526" i="3"/>
  <c r="BF526" i="3"/>
  <c r="X526" i="3"/>
  <c r="V526" i="3"/>
  <c r="T526" i="3"/>
  <c r="R526" i="3"/>
  <c r="Q526" i="3"/>
  <c r="P526" i="3"/>
  <c r="BK526" i="3" s="1"/>
  <c r="BI525" i="3"/>
  <c r="BH525" i="3"/>
  <c r="BG525" i="3"/>
  <c r="BF525" i="3"/>
  <c r="X525" i="3"/>
  <c r="V525" i="3"/>
  <c r="T525" i="3"/>
  <c r="R525" i="3"/>
  <c r="Q525" i="3"/>
  <c r="P525" i="3"/>
  <c r="BK525" i="3" s="1"/>
  <c r="BI524" i="3"/>
  <c r="BH524" i="3"/>
  <c r="BG524" i="3"/>
  <c r="BF524" i="3"/>
  <c r="X524" i="3"/>
  <c r="V524" i="3"/>
  <c r="T524" i="3"/>
  <c r="R524" i="3"/>
  <c r="Q524" i="3"/>
  <c r="P524" i="3"/>
  <c r="BK524" i="3" s="1"/>
  <c r="BI523" i="3"/>
  <c r="BH523" i="3"/>
  <c r="BG523" i="3"/>
  <c r="BF523" i="3"/>
  <c r="X523" i="3"/>
  <c r="V523" i="3"/>
  <c r="T523" i="3"/>
  <c r="R523" i="3"/>
  <c r="Q523" i="3"/>
  <c r="P523" i="3"/>
  <c r="BK523" i="3" s="1"/>
  <c r="BI522" i="3"/>
  <c r="BH522" i="3"/>
  <c r="BG522" i="3"/>
  <c r="BF522" i="3"/>
  <c r="X522" i="3"/>
  <c r="V522" i="3"/>
  <c r="T522" i="3"/>
  <c r="R522" i="3"/>
  <c r="Q522" i="3"/>
  <c r="P522" i="3"/>
  <c r="BE522" i="3" s="1"/>
  <c r="BI521" i="3"/>
  <c r="BH521" i="3"/>
  <c r="BG521" i="3"/>
  <c r="BF521" i="3"/>
  <c r="X521" i="3"/>
  <c r="V521" i="3"/>
  <c r="T521" i="3"/>
  <c r="R521" i="3"/>
  <c r="Q521" i="3"/>
  <c r="P521" i="3"/>
  <c r="BE521" i="3" s="1"/>
  <c r="BI520" i="3"/>
  <c r="BH520" i="3"/>
  <c r="BG520" i="3"/>
  <c r="BF520" i="3"/>
  <c r="X520" i="3"/>
  <c r="V520" i="3"/>
  <c r="T520" i="3"/>
  <c r="R520" i="3"/>
  <c r="Q520" i="3"/>
  <c r="P520" i="3"/>
  <c r="BK520" i="3" s="1"/>
  <c r="BI519" i="3"/>
  <c r="BH519" i="3"/>
  <c r="BG519" i="3"/>
  <c r="BF519" i="3"/>
  <c r="X519" i="3"/>
  <c r="V519" i="3"/>
  <c r="T519" i="3"/>
  <c r="R519" i="3"/>
  <c r="Q519" i="3"/>
  <c r="P519" i="3"/>
  <c r="BK519" i="3" s="1"/>
  <c r="BI518" i="3"/>
  <c r="BH518" i="3"/>
  <c r="BG518" i="3"/>
  <c r="BF518" i="3"/>
  <c r="X518" i="3"/>
  <c r="V518" i="3"/>
  <c r="T518" i="3"/>
  <c r="R518" i="3"/>
  <c r="Q518" i="3"/>
  <c r="P518" i="3"/>
  <c r="BE518" i="3" s="1"/>
  <c r="BI517" i="3"/>
  <c r="BH517" i="3"/>
  <c r="BG517" i="3"/>
  <c r="BF517" i="3"/>
  <c r="X517" i="3"/>
  <c r="V517" i="3"/>
  <c r="T517" i="3"/>
  <c r="R517" i="3"/>
  <c r="Q517" i="3"/>
  <c r="P517" i="3"/>
  <c r="BK517" i="3" s="1"/>
  <c r="BI424" i="3"/>
  <c r="BH424" i="3"/>
  <c r="BG424" i="3"/>
  <c r="BF424" i="3"/>
  <c r="X424" i="3"/>
  <c r="V424" i="3"/>
  <c r="T424" i="3"/>
  <c r="R424" i="3"/>
  <c r="Q424" i="3"/>
  <c r="P424" i="3"/>
  <c r="BK424" i="3" s="1"/>
  <c r="BI423" i="3"/>
  <c r="BH423" i="3"/>
  <c r="BG423" i="3"/>
  <c r="BF423" i="3"/>
  <c r="X423" i="3"/>
  <c r="V423" i="3"/>
  <c r="T423" i="3"/>
  <c r="R423" i="3"/>
  <c r="Q423" i="3"/>
  <c r="P423" i="3"/>
  <c r="BE423" i="3" s="1"/>
  <c r="BI422" i="3"/>
  <c r="BH422" i="3"/>
  <c r="BG422" i="3"/>
  <c r="BF422" i="3"/>
  <c r="X422" i="3"/>
  <c r="V422" i="3"/>
  <c r="T422" i="3"/>
  <c r="R422" i="3"/>
  <c r="Q422" i="3"/>
  <c r="P422" i="3"/>
  <c r="BK422" i="3" s="1"/>
  <c r="BI405" i="3"/>
  <c r="BH405" i="3"/>
  <c r="BG405" i="3"/>
  <c r="BF405" i="3"/>
  <c r="BE405" i="3"/>
  <c r="X405" i="3"/>
  <c r="V405" i="3"/>
  <c r="T405" i="3"/>
  <c r="R405" i="3"/>
  <c r="Q405" i="3"/>
  <c r="P405" i="3"/>
  <c r="BK405" i="3" s="1"/>
  <c r="BI392" i="3"/>
  <c r="BH392" i="3"/>
  <c r="BG392" i="3"/>
  <c r="BF392" i="3"/>
  <c r="BE392" i="3"/>
  <c r="X392" i="3"/>
  <c r="V392" i="3"/>
  <c r="T392" i="3"/>
  <c r="R392" i="3"/>
  <c r="Q392" i="3"/>
  <c r="P392" i="3"/>
  <c r="BK392" i="3" s="1"/>
  <c r="BI373" i="3"/>
  <c r="BH373" i="3"/>
  <c r="BG373" i="3"/>
  <c r="BF373" i="3"/>
  <c r="X373" i="3"/>
  <c r="V373" i="3"/>
  <c r="T373" i="3"/>
  <c r="R373" i="3"/>
  <c r="Q373" i="3"/>
  <c r="P373" i="3"/>
  <c r="BK373" i="3" s="1"/>
  <c r="BI370" i="3"/>
  <c r="BH370" i="3"/>
  <c r="BG370" i="3"/>
  <c r="BF370" i="3"/>
  <c r="X370" i="3"/>
  <c r="V370" i="3"/>
  <c r="T370" i="3"/>
  <c r="R370" i="3"/>
  <c r="Q370" i="3"/>
  <c r="P370" i="3"/>
  <c r="BK370" i="3" s="1"/>
  <c r="BI368" i="3"/>
  <c r="BH368" i="3"/>
  <c r="BG368" i="3"/>
  <c r="BF368" i="3"/>
  <c r="X368" i="3"/>
  <c r="V368" i="3"/>
  <c r="T368" i="3"/>
  <c r="R368" i="3"/>
  <c r="Q368" i="3"/>
  <c r="P368" i="3"/>
  <c r="BK368" i="3" s="1"/>
  <c r="BI366" i="3"/>
  <c r="BH366" i="3"/>
  <c r="BG366" i="3"/>
  <c r="BF366" i="3"/>
  <c r="X366" i="3"/>
  <c r="V366" i="3"/>
  <c r="T366" i="3"/>
  <c r="R366" i="3"/>
  <c r="Q366" i="3"/>
  <c r="P366" i="3"/>
  <c r="BK366" i="3" s="1"/>
  <c r="BI365" i="3"/>
  <c r="BH365" i="3"/>
  <c r="BG365" i="3"/>
  <c r="BF365" i="3"/>
  <c r="BE365" i="3"/>
  <c r="X365" i="3"/>
  <c r="V365" i="3"/>
  <c r="T365" i="3"/>
  <c r="R365" i="3"/>
  <c r="Q365" i="3"/>
  <c r="P365" i="3"/>
  <c r="BK365" i="3" s="1"/>
  <c r="BI363" i="3"/>
  <c r="BH363" i="3"/>
  <c r="BG363" i="3"/>
  <c r="BF363" i="3"/>
  <c r="X363" i="3"/>
  <c r="V363" i="3"/>
  <c r="T363" i="3"/>
  <c r="R363" i="3"/>
  <c r="Q363" i="3"/>
  <c r="P363" i="3"/>
  <c r="BK363" i="3" s="1"/>
  <c r="BI360" i="3"/>
  <c r="BH360" i="3"/>
  <c r="BG360" i="3"/>
  <c r="BF360" i="3"/>
  <c r="X360" i="3"/>
  <c r="V360" i="3"/>
  <c r="T360" i="3"/>
  <c r="R360" i="3"/>
  <c r="Q360" i="3"/>
  <c r="P360" i="3"/>
  <c r="BK360" i="3" s="1"/>
  <c r="BI353" i="3"/>
  <c r="BH353" i="3"/>
  <c r="BG353" i="3"/>
  <c r="BF353" i="3"/>
  <c r="X353" i="3"/>
  <c r="V353" i="3"/>
  <c r="T353" i="3"/>
  <c r="R353" i="3"/>
  <c r="Q353" i="3"/>
  <c r="P353" i="3"/>
  <c r="BK353" i="3" s="1"/>
  <c r="BI352" i="3"/>
  <c r="BH352" i="3"/>
  <c r="BG352" i="3"/>
  <c r="BF352" i="3"/>
  <c r="BE352" i="3"/>
  <c r="X352" i="3"/>
  <c r="V352" i="3"/>
  <c r="T352" i="3"/>
  <c r="R352" i="3"/>
  <c r="Q352" i="3"/>
  <c r="P352" i="3"/>
  <c r="BK352" i="3" s="1"/>
  <c r="BI411" i="3"/>
  <c r="BH411" i="3"/>
  <c r="BG411" i="3"/>
  <c r="BF411" i="3"/>
  <c r="X411" i="3"/>
  <c r="V411" i="3"/>
  <c r="T411" i="3"/>
  <c r="R411" i="3"/>
  <c r="Q411" i="3"/>
  <c r="P411" i="3"/>
  <c r="BK411" i="3" s="1"/>
  <c r="BI410" i="3"/>
  <c r="BH410" i="3"/>
  <c r="BG410" i="3"/>
  <c r="BF410" i="3"/>
  <c r="X410" i="3"/>
  <c r="V410" i="3"/>
  <c r="T410" i="3"/>
  <c r="R410" i="3"/>
  <c r="Q410" i="3"/>
  <c r="P410" i="3"/>
  <c r="K410" i="3" s="1"/>
  <c r="BE410" i="3" s="1"/>
  <c r="BI409" i="3"/>
  <c r="BH409" i="3"/>
  <c r="BG409" i="3"/>
  <c r="BF409" i="3"/>
  <c r="X409" i="3"/>
  <c r="V409" i="3"/>
  <c r="T409" i="3"/>
  <c r="R409" i="3"/>
  <c r="Q409" i="3"/>
  <c r="P409" i="3"/>
  <c r="BK409" i="3" s="1"/>
  <c r="BI408" i="3"/>
  <c r="BH408" i="3"/>
  <c r="BG408" i="3"/>
  <c r="BF408" i="3"/>
  <c r="X408" i="3"/>
  <c r="V408" i="3"/>
  <c r="T408" i="3"/>
  <c r="R408" i="3"/>
  <c r="Q408" i="3"/>
  <c r="P408" i="3"/>
  <c r="BK408" i="3" s="1"/>
  <c r="BI407" i="3"/>
  <c r="BH407" i="3"/>
  <c r="BG407" i="3"/>
  <c r="BF407" i="3"/>
  <c r="X407" i="3"/>
  <c r="V407" i="3"/>
  <c r="T407" i="3"/>
  <c r="R407" i="3"/>
  <c r="Q407" i="3"/>
  <c r="P407" i="3"/>
  <c r="BK407" i="3" s="1"/>
  <c r="BI406" i="3"/>
  <c r="BH406" i="3"/>
  <c r="BG406" i="3"/>
  <c r="BF406" i="3"/>
  <c r="X406" i="3"/>
  <c r="V406" i="3"/>
  <c r="T406" i="3"/>
  <c r="R406" i="3"/>
  <c r="Q406" i="3"/>
  <c r="P406" i="3"/>
  <c r="BK406" i="3" s="1"/>
  <c r="BI404" i="3"/>
  <c r="BH404" i="3"/>
  <c r="BG404" i="3"/>
  <c r="BF404" i="3"/>
  <c r="X404" i="3"/>
  <c r="V404" i="3"/>
  <c r="T404" i="3"/>
  <c r="R404" i="3"/>
  <c r="Q404" i="3"/>
  <c r="P404" i="3"/>
  <c r="BK404" i="3" s="1"/>
  <c r="BI403" i="3"/>
  <c r="BH403" i="3"/>
  <c r="BG403" i="3"/>
  <c r="BF403" i="3"/>
  <c r="X403" i="3"/>
  <c r="V403" i="3"/>
  <c r="T403" i="3"/>
  <c r="R403" i="3"/>
  <c r="Q403" i="3"/>
  <c r="P403" i="3"/>
  <c r="BK403" i="3" s="1"/>
  <c r="BI402" i="3"/>
  <c r="BH402" i="3"/>
  <c r="BG402" i="3"/>
  <c r="BF402" i="3"/>
  <c r="X402" i="3"/>
  <c r="V402" i="3"/>
  <c r="T402" i="3"/>
  <c r="R402" i="3"/>
  <c r="Q402" i="3"/>
  <c r="P402" i="3"/>
  <c r="BK402" i="3" s="1"/>
  <c r="BE402" i="3"/>
  <c r="BI401" i="3"/>
  <c r="BH401" i="3"/>
  <c r="BG401" i="3"/>
  <c r="BF401" i="3"/>
  <c r="X401" i="3"/>
  <c r="V401" i="3"/>
  <c r="T401" i="3"/>
  <c r="R401" i="3"/>
  <c r="Q401" i="3"/>
  <c r="P401" i="3"/>
  <c r="BK401" i="3" s="1"/>
  <c r="BI400" i="3"/>
  <c r="BH400" i="3"/>
  <c r="BG400" i="3"/>
  <c r="BF400" i="3"/>
  <c r="X400" i="3"/>
  <c r="V400" i="3"/>
  <c r="T400" i="3"/>
  <c r="R400" i="3"/>
  <c r="Q400" i="3"/>
  <c r="P400" i="3"/>
  <c r="BE400" i="3" s="1"/>
  <c r="BI399" i="3"/>
  <c r="BH399" i="3"/>
  <c r="BG399" i="3"/>
  <c r="BF399" i="3"/>
  <c r="X399" i="3"/>
  <c r="V399" i="3"/>
  <c r="T399" i="3"/>
  <c r="R399" i="3"/>
  <c r="Q399" i="3"/>
  <c r="P399" i="3"/>
  <c r="BK399" i="3" s="1"/>
  <c r="BI398" i="3"/>
  <c r="BH398" i="3"/>
  <c r="BG398" i="3"/>
  <c r="BF398" i="3"/>
  <c r="X398" i="3"/>
  <c r="V398" i="3"/>
  <c r="T398" i="3"/>
  <c r="R398" i="3"/>
  <c r="Q398" i="3"/>
  <c r="P398" i="3"/>
  <c r="K398" i="3" s="1"/>
  <c r="BE398" i="3" s="1"/>
  <c r="BI397" i="3"/>
  <c r="BH397" i="3"/>
  <c r="BG397" i="3"/>
  <c r="BF397" i="3"/>
  <c r="X397" i="3"/>
  <c r="V397" i="3"/>
  <c r="T397" i="3"/>
  <c r="R397" i="3"/>
  <c r="Q397" i="3"/>
  <c r="P397" i="3"/>
  <c r="BK397" i="3" s="1"/>
  <c r="BI396" i="3"/>
  <c r="BH396" i="3"/>
  <c r="BG396" i="3"/>
  <c r="BF396" i="3"/>
  <c r="X396" i="3"/>
  <c r="V396" i="3"/>
  <c r="T396" i="3"/>
  <c r="R396" i="3"/>
  <c r="Q396" i="3"/>
  <c r="P396" i="3"/>
  <c r="BK396" i="3" s="1"/>
  <c r="BI395" i="3"/>
  <c r="BH395" i="3"/>
  <c r="BG395" i="3"/>
  <c r="BF395" i="3"/>
  <c r="X395" i="3"/>
  <c r="V395" i="3"/>
  <c r="T395" i="3"/>
  <c r="R395" i="3"/>
  <c r="Q395" i="3"/>
  <c r="P395" i="3"/>
  <c r="BE395" i="3" s="1"/>
  <c r="BI394" i="3"/>
  <c r="BH394" i="3"/>
  <c r="BG394" i="3"/>
  <c r="BF394" i="3"/>
  <c r="X394" i="3"/>
  <c r="V394" i="3"/>
  <c r="T394" i="3"/>
  <c r="R394" i="3"/>
  <c r="Q394" i="3"/>
  <c r="P394" i="3"/>
  <c r="BK394" i="3" s="1"/>
  <c r="BI393" i="3"/>
  <c r="BH393" i="3"/>
  <c r="BG393" i="3"/>
  <c r="BF393" i="3"/>
  <c r="X393" i="3"/>
  <c r="V393" i="3"/>
  <c r="T393" i="3"/>
  <c r="R393" i="3"/>
  <c r="Q393" i="3"/>
  <c r="P393" i="3"/>
  <c r="BK393" i="3" s="1"/>
  <c r="BI391" i="3"/>
  <c r="BH391" i="3"/>
  <c r="BG391" i="3"/>
  <c r="BF391" i="3"/>
  <c r="X391" i="3"/>
  <c r="V391" i="3"/>
  <c r="T391" i="3"/>
  <c r="R391" i="3"/>
  <c r="Q391" i="3"/>
  <c r="P391" i="3"/>
  <c r="BK391" i="3" s="1"/>
  <c r="BI390" i="3"/>
  <c r="BH390" i="3"/>
  <c r="BG390" i="3"/>
  <c r="BF390" i="3"/>
  <c r="X390" i="3"/>
  <c r="V390" i="3"/>
  <c r="T390" i="3"/>
  <c r="R390" i="3"/>
  <c r="Q390" i="3"/>
  <c r="P390" i="3"/>
  <c r="BK390" i="3" s="1"/>
  <c r="BI389" i="3"/>
  <c r="BH389" i="3"/>
  <c r="BG389" i="3"/>
  <c r="BF389" i="3"/>
  <c r="X389" i="3"/>
  <c r="V389" i="3"/>
  <c r="T389" i="3"/>
  <c r="R389" i="3"/>
  <c r="Q389" i="3"/>
  <c r="P389" i="3"/>
  <c r="BK389" i="3" s="1"/>
  <c r="BI388" i="3"/>
  <c r="BH388" i="3"/>
  <c r="BG388" i="3"/>
  <c r="BF388" i="3"/>
  <c r="X388" i="3"/>
  <c r="V388" i="3"/>
  <c r="T388" i="3"/>
  <c r="R388" i="3"/>
  <c r="Q388" i="3"/>
  <c r="P388" i="3"/>
  <c r="BK388" i="3" s="1"/>
  <c r="BI387" i="3"/>
  <c r="BH387" i="3"/>
  <c r="BG387" i="3"/>
  <c r="BF387" i="3"/>
  <c r="X387" i="3"/>
  <c r="V387" i="3"/>
  <c r="T387" i="3"/>
  <c r="R387" i="3"/>
  <c r="Q387" i="3"/>
  <c r="P387" i="3"/>
  <c r="BK387" i="3" s="1"/>
  <c r="BE387" i="3"/>
  <c r="BI386" i="3"/>
  <c r="BH386" i="3"/>
  <c r="BG386" i="3"/>
  <c r="BF386" i="3"/>
  <c r="X386" i="3"/>
  <c r="V386" i="3"/>
  <c r="T386" i="3"/>
  <c r="R386" i="3"/>
  <c r="Q386" i="3"/>
  <c r="P386" i="3"/>
  <c r="BK386" i="3" s="1"/>
  <c r="BI385" i="3"/>
  <c r="BH385" i="3"/>
  <c r="BG385" i="3"/>
  <c r="BF385" i="3"/>
  <c r="X385" i="3"/>
  <c r="V385" i="3"/>
  <c r="T385" i="3"/>
  <c r="R385" i="3"/>
  <c r="Q385" i="3"/>
  <c r="P385" i="3"/>
  <c r="BK385" i="3" s="1"/>
  <c r="BI384" i="3"/>
  <c r="BH384" i="3"/>
  <c r="BG384" i="3"/>
  <c r="BF384" i="3"/>
  <c r="X384" i="3"/>
  <c r="V384" i="3"/>
  <c r="T384" i="3"/>
  <c r="R384" i="3"/>
  <c r="Q384" i="3"/>
  <c r="P384" i="3"/>
  <c r="BK384" i="3" s="1"/>
  <c r="BI383" i="3"/>
  <c r="BH383" i="3"/>
  <c r="BG383" i="3"/>
  <c r="BF383" i="3"/>
  <c r="X383" i="3"/>
  <c r="V383" i="3"/>
  <c r="T383" i="3"/>
  <c r="R383" i="3"/>
  <c r="Q383" i="3"/>
  <c r="P383" i="3"/>
  <c r="BK383" i="3" s="1"/>
  <c r="BI382" i="3"/>
  <c r="BH382" i="3"/>
  <c r="BG382" i="3"/>
  <c r="BF382" i="3"/>
  <c r="X382" i="3"/>
  <c r="V382" i="3"/>
  <c r="T382" i="3"/>
  <c r="R382" i="3"/>
  <c r="Q382" i="3"/>
  <c r="P382" i="3"/>
  <c r="BK382" i="3" s="1"/>
  <c r="BI381" i="3"/>
  <c r="BH381" i="3"/>
  <c r="BG381" i="3"/>
  <c r="BF381" i="3"/>
  <c r="X381" i="3"/>
  <c r="V381" i="3"/>
  <c r="T381" i="3"/>
  <c r="R381" i="3"/>
  <c r="Q381" i="3"/>
  <c r="P381" i="3"/>
  <c r="BK381" i="3" s="1"/>
  <c r="BI380" i="3"/>
  <c r="BH380" i="3"/>
  <c r="BG380" i="3"/>
  <c r="BF380" i="3"/>
  <c r="X380" i="3"/>
  <c r="V380" i="3"/>
  <c r="T380" i="3"/>
  <c r="R380" i="3"/>
  <c r="Q380" i="3"/>
  <c r="P380" i="3"/>
  <c r="BK380" i="3" s="1"/>
  <c r="BI379" i="3"/>
  <c r="BH379" i="3"/>
  <c r="BG379" i="3"/>
  <c r="BF379" i="3"/>
  <c r="X379" i="3"/>
  <c r="V379" i="3"/>
  <c r="T379" i="3"/>
  <c r="R379" i="3"/>
  <c r="Q379" i="3"/>
  <c r="P379" i="3"/>
  <c r="BI378" i="3"/>
  <c r="BH378" i="3"/>
  <c r="BG378" i="3"/>
  <c r="BF378" i="3"/>
  <c r="X378" i="3"/>
  <c r="V378" i="3"/>
  <c r="T378" i="3"/>
  <c r="R378" i="3"/>
  <c r="Q378" i="3"/>
  <c r="P378" i="3"/>
  <c r="BI377" i="3"/>
  <c r="BH377" i="3"/>
  <c r="BG377" i="3"/>
  <c r="BF377" i="3"/>
  <c r="X377" i="3"/>
  <c r="V377" i="3"/>
  <c r="T377" i="3"/>
  <c r="R377" i="3"/>
  <c r="Q377" i="3"/>
  <c r="P377" i="3"/>
  <c r="K377" i="3" s="1"/>
  <c r="BE377" i="3" s="1"/>
  <c r="BI376" i="3"/>
  <c r="BH376" i="3"/>
  <c r="BG376" i="3"/>
  <c r="BF376" i="3"/>
  <c r="X376" i="3"/>
  <c r="V376" i="3"/>
  <c r="T376" i="3"/>
  <c r="R376" i="3"/>
  <c r="Q376" i="3"/>
  <c r="P376" i="3"/>
  <c r="BE376" i="3" s="1"/>
  <c r="BI375" i="3"/>
  <c r="BH375" i="3"/>
  <c r="BG375" i="3"/>
  <c r="BF375" i="3"/>
  <c r="X375" i="3"/>
  <c r="V375" i="3"/>
  <c r="T375" i="3"/>
  <c r="R375" i="3"/>
  <c r="Q375" i="3"/>
  <c r="P375" i="3"/>
  <c r="BK375" i="3" s="1"/>
  <c r="BI351" i="3"/>
  <c r="BH351" i="3"/>
  <c r="BG351" i="3"/>
  <c r="BF351" i="3"/>
  <c r="X351" i="3"/>
  <c r="V351" i="3"/>
  <c r="T351" i="3"/>
  <c r="R351" i="3"/>
  <c r="Q351" i="3"/>
  <c r="P351" i="3"/>
  <c r="BK351" i="3" s="1"/>
  <c r="BI350" i="3"/>
  <c r="BH350" i="3"/>
  <c r="BG350" i="3"/>
  <c r="BF350" i="3"/>
  <c r="BE350" i="3"/>
  <c r="X350" i="3"/>
  <c r="V350" i="3"/>
  <c r="T350" i="3"/>
  <c r="R350" i="3"/>
  <c r="Q350" i="3"/>
  <c r="P350" i="3"/>
  <c r="BK350" i="3" s="1"/>
  <c r="BI348" i="3"/>
  <c r="BH348" i="3"/>
  <c r="BG348" i="3"/>
  <c r="BF348" i="3"/>
  <c r="X348" i="3"/>
  <c r="V348" i="3"/>
  <c r="T348" i="3"/>
  <c r="R348" i="3"/>
  <c r="Q348" i="3"/>
  <c r="P348" i="3"/>
  <c r="BK348" i="3" s="1"/>
  <c r="BI349" i="3"/>
  <c r="BH349" i="3"/>
  <c r="BG349" i="3"/>
  <c r="BF349" i="3"/>
  <c r="X349" i="3"/>
  <c r="V349" i="3"/>
  <c r="T349" i="3"/>
  <c r="R349" i="3"/>
  <c r="Q349" i="3"/>
  <c r="P349" i="3"/>
  <c r="BK349" i="3" s="1"/>
  <c r="BI347" i="3"/>
  <c r="BH347" i="3"/>
  <c r="BG347" i="3"/>
  <c r="BF347" i="3"/>
  <c r="X347" i="3"/>
  <c r="V347" i="3"/>
  <c r="T347" i="3"/>
  <c r="R347" i="3"/>
  <c r="Q347" i="3"/>
  <c r="P347" i="3"/>
  <c r="BK347" i="3" s="1"/>
  <c r="BI346" i="3"/>
  <c r="BH346" i="3"/>
  <c r="BG346" i="3"/>
  <c r="BF346" i="3"/>
  <c r="X346" i="3"/>
  <c r="V346" i="3"/>
  <c r="T346" i="3"/>
  <c r="R346" i="3"/>
  <c r="Q346" i="3"/>
  <c r="P346" i="3"/>
  <c r="BK346" i="3" s="1"/>
  <c r="BI344" i="3"/>
  <c r="BH344" i="3"/>
  <c r="BG344" i="3"/>
  <c r="BF344" i="3"/>
  <c r="X344" i="3"/>
  <c r="V344" i="3"/>
  <c r="T344" i="3"/>
  <c r="R344" i="3"/>
  <c r="Q344" i="3"/>
  <c r="P344" i="3"/>
  <c r="BK344" i="3" s="1"/>
  <c r="BI343" i="3"/>
  <c r="BH343" i="3"/>
  <c r="BG343" i="3"/>
  <c r="BF343" i="3"/>
  <c r="X343" i="3"/>
  <c r="V343" i="3"/>
  <c r="T343" i="3"/>
  <c r="R343" i="3"/>
  <c r="Q343" i="3"/>
  <c r="P343" i="3"/>
  <c r="BK343" i="3" s="1"/>
  <c r="BI341" i="3"/>
  <c r="BH341" i="3"/>
  <c r="BG341" i="3"/>
  <c r="BF341" i="3"/>
  <c r="X341" i="3"/>
  <c r="V341" i="3"/>
  <c r="T341" i="3"/>
  <c r="R341" i="3"/>
  <c r="Q341" i="3"/>
  <c r="P341" i="3"/>
  <c r="BK341" i="3" s="1"/>
  <c r="BI340" i="3"/>
  <c r="BH340" i="3"/>
  <c r="BG340" i="3"/>
  <c r="BF340" i="3"/>
  <c r="BE340" i="3"/>
  <c r="X340" i="3"/>
  <c r="V340" i="3"/>
  <c r="T340" i="3"/>
  <c r="R340" i="3"/>
  <c r="Q340" i="3"/>
  <c r="P340" i="3"/>
  <c r="BK340" i="3" s="1"/>
  <c r="BI339" i="3"/>
  <c r="BH339" i="3"/>
  <c r="BG339" i="3"/>
  <c r="BF339" i="3"/>
  <c r="X339" i="3"/>
  <c r="V339" i="3"/>
  <c r="T339" i="3"/>
  <c r="R339" i="3"/>
  <c r="Q339" i="3"/>
  <c r="P339" i="3"/>
  <c r="BK339" i="3" s="1"/>
  <c r="BI338" i="3"/>
  <c r="BH338" i="3"/>
  <c r="BG338" i="3"/>
  <c r="BF338" i="3"/>
  <c r="X338" i="3"/>
  <c r="V338" i="3"/>
  <c r="T338" i="3"/>
  <c r="R338" i="3"/>
  <c r="Q338" i="3"/>
  <c r="P338" i="3"/>
  <c r="BK338" i="3" s="1"/>
  <c r="BI336" i="3"/>
  <c r="BH336" i="3"/>
  <c r="BG336" i="3"/>
  <c r="BF336" i="3"/>
  <c r="X336" i="3"/>
  <c r="V336" i="3"/>
  <c r="T336" i="3"/>
  <c r="R336" i="3"/>
  <c r="Q336" i="3"/>
  <c r="P336" i="3"/>
  <c r="BK336" i="3" s="1"/>
  <c r="BI334" i="3"/>
  <c r="BH334" i="3"/>
  <c r="BG334" i="3"/>
  <c r="BF334" i="3"/>
  <c r="X334" i="3"/>
  <c r="V334" i="3"/>
  <c r="T334" i="3"/>
  <c r="R334" i="3"/>
  <c r="Q334" i="3"/>
  <c r="P334" i="3"/>
  <c r="BK334" i="3" s="1"/>
  <c r="BI333" i="3"/>
  <c r="BH333" i="3"/>
  <c r="BG333" i="3"/>
  <c r="BF333" i="3"/>
  <c r="BE333" i="3"/>
  <c r="X333" i="3"/>
  <c r="V333" i="3"/>
  <c r="T333" i="3"/>
  <c r="R333" i="3"/>
  <c r="Q333" i="3"/>
  <c r="P333" i="3"/>
  <c r="BK333" i="3" s="1"/>
  <c r="BI331" i="3"/>
  <c r="BH331" i="3"/>
  <c r="BG331" i="3"/>
  <c r="BF331" i="3"/>
  <c r="X331" i="3"/>
  <c r="V331" i="3"/>
  <c r="T331" i="3"/>
  <c r="R331" i="3"/>
  <c r="Q331" i="3"/>
  <c r="P331" i="3"/>
  <c r="BK331" i="3" s="1"/>
  <c r="BI329" i="3"/>
  <c r="BH329" i="3"/>
  <c r="BG329" i="3"/>
  <c r="BF329" i="3"/>
  <c r="X329" i="3"/>
  <c r="V329" i="3"/>
  <c r="T329" i="3"/>
  <c r="R329" i="3"/>
  <c r="Q329" i="3"/>
  <c r="P329" i="3"/>
  <c r="BK329" i="3" s="1"/>
  <c r="BI327" i="3"/>
  <c r="BH327" i="3"/>
  <c r="BG327" i="3"/>
  <c r="BF327" i="3"/>
  <c r="X327" i="3"/>
  <c r="V327" i="3"/>
  <c r="T327" i="3"/>
  <c r="R327" i="3"/>
  <c r="Q327" i="3"/>
  <c r="P327" i="3"/>
  <c r="BK327" i="3" s="1"/>
  <c r="BI325" i="3"/>
  <c r="BH325" i="3"/>
  <c r="BG325" i="3"/>
  <c r="BF325" i="3"/>
  <c r="X325" i="3"/>
  <c r="V325" i="3"/>
  <c r="T325" i="3"/>
  <c r="R325" i="3"/>
  <c r="Q325" i="3"/>
  <c r="P325" i="3"/>
  <c r="BK325" i="3" s="1"/>
  <c r="BI322" i="3"/>
  <c r="BH322" i="3"/>
  <c r="BG322" i="3"/>
  <c r="BF322" i="3"/>
  <c r="X322" i="3"/>
  <c r="V322" i="3"/>
  <c r="T322" i="3"/>
  <c r="R322" i="3"/>
  <c r="Q322" i="3"/>
  <c r="P322" i="3"/>
  <c r="BK322" i="3" s="1"/>
  <c r="BI319" i="3"/>
  <c r="BH319" i="3"/>
  <c r="BG319" i="3"/>
  <c r="BF319" i="3"/>
  <c r="X319" i="3"/>
  <c r="V319" i="3"/>
  <c r="T319" i="3"/>
  <c r="R319" i="3"/>
  <c r="Q319" i="3"/>
  <c r="P319" i="3"/>
  <c r="BK319" i="3" s="1"/>
  <c r="BI317" i="3"/>
  <c r="BH317" i="3"/>
  <c r="BG317" i="3"/>
  <c r="BF317" i="3"/>
  <c r="X317" i="3"/>
  <c r="V317" i="3"/>
  <c r="T317" i="3"/>
  <c r="R317" i="3"/>
  <c r="Q317" i="3"/>
  <c r="P317" i="3"/>
  <c r="BK317" i="3" s="1"/>
  <c r="BI314" i="3"/>
  <c r="BH314" i="3"/>
  <c r="BG314" i="3"/>
  <c r="BF314" i="3"/>
  <c r="X314" i="3"/>
  <c r="V314" i="3"/>
  <c r="T314" i="3"/>
  <c r="R314" i="3"/>
  <c r="Q314" i="3"/>
  <c r="P314" i="3"/>
  <c r="BK314" i="3" s="1"/>
  <c r="BI306" i="3"/>
  <c r="BH306" i="3"/>
  <c r="BG306" i="3"/>
  <c r="BF306" i="3"/>
  <c r="X306" i="3"/>
  <c r="V306" i="3"/>
  <c r="T306" i="3"/>
  <c r="R306" i="3"/>
  <c r="Q306" i="3"/>
  <c r="P306" i="3"/>
  <c r="BK306" i="3" s="1"/>
  <c r="BI305" i="3"/>
  <c r="BH305" i="3"/>
  <c r="BG305" i="3"/>
  <c r="BF305" i="3"/>
  <c r="BE305" i="3"/>
  <c r="X305" i="3"/>
  <c r="V305" i="3"/>
  <c r="T305" i="3"/>
  <c r="R305" i="3"/>
  <c r="Q305" i="3"/>
  <c r="P305" i="3"/>
  <c r="BK305" i="3" s="1"/>
  <c r="BI298" i="3"/>
  <c r="BH298" i="3"/>
  <c r="BG298" i="3"/>
  <c r="BF298" i="3"/>
  <c r="X298" i="3"/>
  <c r="V298" i="3"/>
  <c r="T298" i="3"/>
  <c r="R298" i="3"/>
  <c r="Q298" i="3"/>
  <c r="P298" i="3"/>
  <c r="BK298" i="3" s="1"/>
  <c r="BI292" i="3"/>
  <c r="BH292" i="3"/>
  <c r="BG292" i="3"/>
  <c r="BF292" i="3"/>
  <c r="X292" i="3"/>
  <c r="V292" i="3"/>
  <c r="T292" i="3"/>
  <c r="R292" i="3"/>
  <c r="Q292" i="3"/>
  <c r="P292" i="3"/>
  <c r="BK292" i="3" s="1"/>
  <c r="BI286" i="3"/>
  <c r="BH286" i="3"/>
  <c r="BG286" i="3"/>
  <c r="BF286" i="3"/>
  <c r="X286" i="3"/>
  <c r="V286" i="3"/>
  <c r="T286" i="3"/>
  <c r="R286" i="3"/>
  <c r="Q286" i="3"/>
  <c r="P286" i="3"/>
  <c r="BK286" i="3" s="1"/>
  <c r="BI285" i="3"/>
  <c r="BH285" i="3"/>
  <c r="BG285" i="3"/>
  <c r="BF285" i="3"/>
  <c r="BE285" i="3"/>
  <c r="X285" i="3"/>
  <c r="V285" i="3"/>
  <c r="T285" i="3"/>
  <c r="R285" i="3"/>
  <c r="Q285" i="3"/>
  <c r="P285" i="3"/>
  <c r="BK285" i="3" s="1"/>
  <c r="BI280" i="3"/>
  <c r="BH280" i="3"/>
  <c r="BG280" i="3"/>
  <c r="BF280" i="3"/>
  <c r="X280" i="3"/>
  <c r="V280" i="3"/>
  <c r="T280" i="3"/>
  <c r="R280" i="3"/>
  <c r="Q280" i="3"/>
  <c r="P280" i="3"/>
  <c r="BK280" i="3" s="1"/>
  <c r="BI277" i="3"/>
  <c r="BH277" i="3"/>
  <c r="BG277" i="3"/>
  <c r="BF277" i="3"/>
  <c r="X277" i="3"/>
  <c r="V277" i="3"/>
  <c r="T277" i="3"/>
  <c r="R277" i="3"/>
  <c r="Q277" i="3"/>
  <c r="P277" i="3"/>
  <c r="BK277" i="3" s="1"/>
  <c r="BI275" i="3"/>
  <c r="BH275" i="3"/>
  <c r="BG275" i="3"/>
  <c r="BF275" i="3"/>
  <c r="X275" i="3"/>
  <c r="V275" i="3"/>
  <c r="T275" i="3"/>
  <c r="R275" i="3"/>
  <c r="Q275" i="3"/>
  <c r="P275" i="3"/>
  <c r="BK275" i="3" s="1"/>
  <c r="BI274" i="3"/>
  <c r="BH274" i="3"/>
  <c r="BG274" i="3"/>
  <c r="BF274" i="3"/>
  <c r="BE274" i="3"/>
  <c r="X274" i="3"/>
  <c r="V274" i="3"/>
  <c r="T274" i="3"/>
  <c r="R274" i="3"/>
  <c r="Q274" i="3"/>
  <c r="P274" i="3"/>
  <c r="BK274" i="3" s="1"/>
  <c r="BI417" i="3"/>
  <c r="BH417" i="3"/>
  <c r="BG417" i="3"/>
  <c r="BF417" i="3"/>
  <c r="X417" i="3"/>
  <c r="V417" i="3"/>
  <c r="T417" i="3"/>
  <c r="R417" i="3"/>
  <c r="Q417" i="3"/>
  <c r="P417" i="3"/>
  <c r="BE417" i="3" s="1"/>
  <c r="BI416" i="3"/>
  <c r="BH416" i="3"/>
  <c r="BG416" i="3"/>
  <c r="BF416" i="3"/>
  <c r="X416" i="3"/>
  <c r="V416" i="3"/>
  <c r="T416" i="3"/>
  <c r="R416" i="3"/>
  <c r="Q416" i="3"/>
  <c r="P416" i="3"/>
  <c r="BK416" i="3" s="1"/>
  <c r="BI415" i="3"/>
  <c r="BH415" i="3"/>
  <c r="BG415" i="3"/>
  <c r="BF415" i="3"/>
  <c r="X415" i="3"/>
  <c r="V415" i="3"/>
  <c r="T415" i="3"/>
  <c r="R415" i="3"/>
  <c r="Q415" i="3"/>
  <c r="P415" i="3"/>
  <c r="BK415" i="3" s="1"/>
  <c r="BI414" i="3"/>
  <c r="BH414" i="3"/>
  <c r="BG414" i="3"/>
  <c r="BF414" i="3"/>
  <c r="X414" i="3"/>
  <c r="V414" i="3"/>
  <c r="T414" i="3"/>
  <c r="R414" i="3"/>
  <c r="Q414" i="3"/>
  <c r="P414" i="3"/>
  <c r="BK414" i="3" s="1"/>
  <c r="BI413" i="3"/>
  <c r="BH413" i="3"/>
  <c r="BG413" i="3"/>
  <c r="BF413" i="3"/>
  <c r="X413" i="3"/>
  <c r="V413" i="3"/>
  <c r="T413" i="3"/>
  <c r="R413" i="3"/>
  <c r="Q413" i="3"/>
  <c r="P413" i="3"/>
  <c r="BK413" i="3" s="1"/>
  <c r="BI412" i="3"/>
  <c r="BH412" i="3"/>
  <c r="BG412" i="3"/>
  <c r="BF412" i="3"/>
  <c r="X412" i="3"/>
  <c r="V412" i="3"/>
  <c r="T412" i="3"/>
  <c r="R412" i="3"/>
  <c r="Q412" i="3"/>
  <c r="P412" i="3"/>
  <c r="BK412" i="3" s="1"/>
  <c r="BI273" i="3"/>
  <c r="BH273" i="3"/>
  <c r="BG273" i="3"/>
  <c r="BF273" i="3"/>
  <c r="X273" i="3"/>
  <c r="V273" i="3"/>
  <c r="T273" i="3"/>
  <c r="R273" i="3"/>
  <c r="Q273" i="3"/>
  <c r="P273" i="3"/>
  <c r="BK273" i="3" s="1"/>
  <c r="BI272" i="3"/>
  <c r="BH272" i="3"/>
  <c r="BG272" i="3"/>
  <c r="BF272" i="3"/>
  <c r="BE272" i="3"/>
  <c r="X272" i="3"/>
  <c r="V272" i="3"/>
  <c r="T272" i="3"/>
  <c r="R272" i="3"/>
  <c r="Q272" i="3"/>
  <c r="P272" i="3"/>
  <c r="BK272" i="3" s="1"/>
  <c r="BI268" i="3"/>
  <c r="BH268" i="3"/>
  <c r="BG268" i="3"/>
  <c r="BF268" i="3"/>
  <c r="X268" i="3"/>
  <c r="V268" i="3"/>
  <c r="T268" i="3"/>
  <c r="R268" i="3"/>
  <c r="Q268" i="3"/>
  <c r="P268" i="3"/>
  <c r="BK268" i="3" s="1"/>
  <c r="BI265" i="3"/>
  <c r="BH265" i="3"/>
  <c r="BG265" i="3"/>
  <c r="BF265" i="3"/>
  <c r="X265" i="3"/>
  <c r="V265" i="3"/>
  <c r="T265" i="3"/>
  <c r="R265" i="3"/>
  <c r="Q265" i="3"/>
  <c r="P265" i="3"/>
  <c r="BK265" i="3" s="1"/>
  <c r="BI261" i="3"/>
  <c r="BH261" i="3"/>
  <c r="BG261" i="3"/>
  <c r="BF261" i="3"/>
  <c r="X261" i="3"/>
  <c r="V261" i="3"/>
  <c r="T261" i="3"/>
  <c r="R261" i="3"/>
  <c r="Q261" i="3"/>
  <c r="P261" i="3"/>
  <c r="BK261" i="3" s="1"/>
  <c r="BI260" i="3"/>
  <c r="BH260" i="3"/>
  <c r="BG260" i="3"/>
  <c r="BF260" i="3"/>
  <c r="BE260" i="3"/>
  <c r="X260" i="3"/>
  <c r="V260" i="3"/>
  <c r="T260" i="3"/>
  <c r="R260" i="3"/>
  <c r="Q260" i="3"/>
  <c r="P260" i="3"/>
  <c r="BK260" i="3" s="1"/>
  <c r="BI258" i="3"/>
  <c r="BH258" i="3"/>
  <c r="BG258" i="3"/>
  <c r="BF258" i="3"/>
  <c r="X258" i="3"/>
  <c r="V258" i="3"/>
  <c r="T258" i="3"/>
  <c r="R258" i="3"/>
  <c r="Q258" i="3"/>
  <c r="P258" i="3"/>
  <c r="BK258" i="3" s="1"/>
  <c r="BI257" i="3"/>
  <c r="BH257" i="3"/>
  <c r="BG257" i="3"/>
  <c r="BF257" i="3"/>
  <c r="BE257" i="3"/>
  <c r="X257" i="3"/>
  <c r="V257" i="3"/>
  <c r="T257" i="3"/>
  <c r="R257" i="3"/>
  <c r="Q257" i="3"/>
  <c r="P257" i="3"/>
  <c r="BK257" i="3" s="1"/>
  <c r="BI256" i="3"/>
  <c r="BH256" i="3"/>
  <c r="BG256" i="3"/>
  <c r="BF256" i="3"/>
  <c r="X256" i="3"/>
  <c r="V256" i="3"/>
  <c r="T256" i="3"/>
  <c r="R256" i="3"/>
  <c r="Q256" i="3"/>
  <c r="P256" i="3"/>
  <c r="BK256" i="3" s="1"/>
  <c r="BI251" i="3"/>
  <c r="BH251" i="3"/>
  <c r="BG251" i="3"/>
  <c r="BF251" i="3"/>
  <c r="X251" i="3"/>
  <c r="V251" i="3"/>
  <c r="T251" i="3"/>
  <c r="R251" i="3"/>
  <c r="Q251" i="3"/>
  <c r="P251" i="3"/>
  <c r="BK251" i="3" s="1"/>
  <c r="BI250" i="3"/>
  <c r="BH250" i="3"/>
  <c r="BG250" i="3"/>
  <c r="BF250" i="3"/>
  <c r="X250" i="3"/>
  <c r="V250" i="3"/>
  <c r="T250" i="3"/>
  <c r="R250" i="3"/>
  <c r="Q250" i="3"/>
  <c r="P250" i="3"/>
  <c r="BK250" i="3" s="1"/>
  <c r="BI249" i="3"/>
  <c r="BH249" i="3"/>
  <c r="BG249" i="3"/>
  <c r="BF249" i="3"/>
  <c r="X249" i="3"/>
  <c r="V249" i="3"/>
  <c r="T249" i="3"/>
  <c r="R249" i="3"/>
  <c r="Q249" i="3"/>
  <c r="P249" i="3"/>
  <c r="BK249" i="3" s="1"/>
  <c r="BI248" i="3"/>
  <c r="BH248" i="3"/>
  <c r="BG248" i="3"/>
  <c r="BF248" i="3"/>
  <c r="X248" i="3"/>
  <c r="V248" i="3"/>
  <c r="T248" i="3"/>
  <c r="R248" i="3"/>
  <c r="Q248" i="3"/>
  <c r="P248" i="3"/>
  <c r="BK248" i="3" s="1"/>
  <c r="BI247" i="3"/>
  <c r="BH247" i="3"/>
  <c r="BG247" i="3"/>
  <c r="BF247" i="3"/>
  <c r="X247" i="3"/>
  <c r="V247" i="3"/>
  <c r="T247" i="3"/>
  <c r="R247" i="3"/>
  <c r="Q247" i="3"/>
  <c r="P247" i="3"/>
  <c r="BK247" i="3" s="1"/>
  <c r="BI246" i="3"/>
  <c r="BH246" i="3"/>
  <c r="BG246" i="3"/>
  <c r="BF246" i="3"/>
  <c r="BE246" i="3"/>
  <c r="X246" i="3"/>
  <c r="V246" i="3"/>
  <c r="T246" i="3"/>
  <c r="R246" i="3"/>
  <c r="Q246" i="3"/>
  <c r="P246" i="3"/>
  <c r="BK246" i="3" s="1"/>
  <c r="BI241" i="3"/>
  <c r="BH241" i="3"/>
  <c r="BG241" i="3"/>
  <c r="BF241" i="3"/>
  <c r="X241" i="3"/>
  <c r="V241" i="3"/>
  <c r="T241" i="3"/>
  <c r="R241" i="3"/>
  <c r="Q241" i="3"/>
  <c r="P241" i="3"/>
  <c r="BK241" i="3" s="1"/>
  <c r="BI237" i="3"/>
  <c r="BH237" i="3"/>
  <c r="BG237" i="3"/>
  <c r="BF237" i="3"/>
  <c r="X237" i="3"/>
  <c r="V237" i="3"/>
  <c r="T237" i="3"/>
  <c r="R237" i="3"/>
  <c r="Q237" i="3"/>
  <c r="P237" i="3"/>
  <c r="BK237" i="3" s="1"/>
  <c r="BI236" i="3"/>
  <c r="BH236" i="3"/>
  <c r="BG236" i="3"/>
  <c r="BF236" i="3"/>
  <c r="BE236" i="3"/>
  <c r="X236" i="3"/>
  <c r="V236" i="3"/>
  <c r="T236" i="3"/>
  <c r="R236" i="3"/>
  <c r="Q236" i="3"/>
  <c r="P236" i="3"/>
  <c r="BK236" i="3" s="1"/>
  <c r="BI234" i="3"/>
  <c r="BH234" i="3"/>
  <c r="BG234" i="3"/>
  <c r="BF234" i="3"/>
  <c r="X234" i="3"/>
  <c r="V234" i="3"/>
  <c r="T234" i="3"/>
  <c r="R234" i="3"/>
  <c r="Q234" i="3"/>
  <c r="P234" i="3"/>
  <c r="BK234" i="3" s="1"/>
  <c r="BI233" i="3"/>
  <c r="BH233" i="3"/>
  <c r="BG233" i="3"/>
  <c r="BF233" i="3"/>
  <c r="X233" i="3"/>
  <c r="V233" i="3"/>
  <c r="T233" i="3"/>
  <c r="R233" i="3"/>
  <c r="Q233" i="3"/>
  <c r="P233" i="3"/>
  <c r="BK233" i="3" s="1"/>
  <c r="BI231" i="3"/>
  <c r="BH231" i="3"/>
  <c r="BG231" i="3"/>
  <c r="BF231" i="3"/>
  <c r="X231" i="3"/>
  <c r="V231" i="3"/>
  <c r="T231" i="3"/>
  <c r="R231" i="3"/>
  <c r="Q231" i="3"/>
  <c r="P231" i="3"/>
  <c r="BK231" i="3" s="1"/>
  <c r="BI230" i="3"/>
  <c r="BH230" i="3"/>
  <c r="BG230" i="3"/>
  <c r="BF230" i="3"/>
  <c r="X230" i="3"/>
  <c r="V230" i="3"/>
  <c r="T230" i="3"/>
  <c r="R230" i="3"/>
  <c r="Q230" i="3"/>
  <c r="P230" i="3"/>
  <c r="K230" i="3" s="1"/>
  <c r="BE230" i="3" s="1"/>
  <c r="BI226" i="3"/>
  <c r="BH226" i="3"/>
  <c r="BG226" i="3"/>
  <c r="BF226" i="3"/>
  <c r="X226" i="3"/>
  <c r="V226" i="3"/>
  <c r="T226" i="3"/>
  <c r="R226" i="3"/>
  <c r="Q226" i="3"/>
  <c r="P226" i="3"/>
  <c r="BK226" i="3" s="1"/>
  <c r="BI223" i="3"/>
  <c r="BH223" i="3"/>
  <c r="BG223" i="3"/>
  <c r="BF223" i="3"/>
  <c r="X223" i="3"/>
  <c r="V223" i="3"/>
  <c r="T223" i="3"/>
  <c r="R223" i="3"/>
  <c r="Q223" i="3"/>
  <c r="P223" i="3"/>
  <c r="BK223" i="3" s="1"/>
  <c r="BI222" i="3"/>
  <c r="BH222" i="3"/>
  <c r="BG222" i="3"/>
  <c r="BF222" i="3"/>
  <c r="BE222" i="3"/>
  <c r="X222" i="3"/>
  <c r="V222" i="3"/>
  <c r="T222" i="3"/>
  <c r="R222" i="3"/>
  <c r="Q222" i="3"/>
  <c r="P222" i="3"/>
  <c r="BK222" i="3" s="1"/>
  <c r="BI220" i="3"/>
  <c r="BH220" i="3"/>
  <c r="BG220" i="3"/>
  <c r="BF220" i="3"/>
  <c r="X220" i="3"/>
  <c r="V220" i="3"/>
  <c r="T220" i="3"/>
  <c r="R220" i="3"/>
  <c r="Q220" i="3"/>
  <c r="P220" i="3"/>
  <c r="BK220" i="3" s="1"/>
  <c r="BI219" i="3"/>
  <c r="BH219" i="3"/>
  <c r="BG219" i="3"/>
  <c r="BF219" i="3"/>
  <c r="X219" i="3"/>
  <c r="V219" i="3"/>
  <c r="T219" i="3"/>
  <c r="R219" i="3"/>
  <c r="Q219" i="3"/>
  <c r="P219" i="3"/>
  <c r="BK219" i="3" s="1"/>
  <c r="BI203" i="3"/>
  <c r="BH203" i="3"/>
  <c r="BG203" i="3"/>
  <c r="BF203" i="3"/>
  <c r="X203" i="3"/>
  <c r="V203" i="3"/>
  <c r="T203" i="3"/>
  <c r="R203" i="3"/>
  <c r="Q203" i="3"/>
  <c r="P203" i="3"/>
  <c r="BK203" i="3" s="1"/>
  <c r="BI191" i="3"/>
  <c r="BH191" i="3"/>
  <c r="BG191" i="3"/>
  <c r="BF191" i="3"/>
  <c r="X191" i="3"/>
  <c r="V191" i="3"/>
  <c r="T191" i="3"/>
  <c r="R191" i="3"/>
  <c r="Q191" i="3"/>
  <c r="P191" i="3"/>
  <c r="BK191" i="3" s="1"/>
  <c r="BI189" i="3"/>
  <c r="BH189" i="3"/>
  <c r="BG189" i="3"/>
  <c r="BF189" i="3"/>
  <c r="X189" i="3"/>
  <c r="V189" i="3"/>
  <c r="T189" i="3"/>
  <c r="R189" i="3"/>
  <c r="Q189" i="3"/>
  <c r="P189" i="3"/>
  <c r="BK189" i="3" s="1"/>
  <c r="BI188" i="3"/>
  <c r="BH188" i="3"/>
  <c r="BG188" i="3"/>
  <c r="BF188" i="3"/>
  <c r="BE188" i="3"/>
  <c r="X188" i="3"/>
  <c r="V188" i="3"/>
  <c r="T188" i="3"/>
  <c r="R188" i="3"/>
  <c r="Q188" i="3"/>
  <c r="P188" i="3"/>
  <c r="BK188" i="3" s="1"/>
  <c r="BI186" i="3"/>
  <c r="BH186" i="3"/>
  <c r="BG186" i="3"/>
  <c r="BF186" i="3"/>
  <c r="X186" i="3"/>
  <c r="V186" i="3"/>
  <c r="T186" i="3"/>
  <c r="R186" i="3"/>
  <c r="Q186" i="3"/>
  <c r="P186" i="3"/>
  <c r="BK186" i="3" s="1"/>
  <c r="BI185" i="3"/>
  <c r="BH185" i="3"/>
  <c r="BG185" i="3"/>
  <c r="BF185" i="3"/>
  <c r="X185" i="3"/>
  <c r="V185" i="3"/>
  <c r="T185" i="3"/>
  <c r="R185" i="3"/>
  <c r="Q185" i="3"/>
  <c r="P185" i="3"/>
  <c r="BK185" i="3" s="1"/>
  <c r="BI181" i="3"/>
  <c r="BH181" i="3"/>
  <c r="BG181" i="3"/>
  <c r="BF181" i="3"/>
  <c r="X181" i="3"/>
  <c r="V181" i="3"/>
  <c r="T181" i="3"/>
  <c r="R181" i="3"/>
  <c r="Q181" i="3"/>
  <c r="P181" i="3"/>
  <c r="BK181" i="3" s="1"/>
  <c r="BI180" i="3"/>
  <c r="BH180" i="3"/>
  <c r="BG180" i="3"/>
  <c r="BF180" i="3"/>
  <c r="X180" i="3"/>
  <c r="V180" i="3"/>
  <c r="T180" i="3"/>
  <c r="R180" i="3"/>
  <c r="Q180" i="3"/>
  <c r="P180" i="3"/>
  <c r="BK180" i="3" s="1"/>
  <c r="BI178" i="3"/>
  <c r="BH178" i="3"/>
  <c r="BG178" i="3"/>
  <c r="BF178" i="3"/>
  <c r="X178" i="3"/>
  <c r="V178" i="3"/>
  <c r="T178" i="3"/>
  <c r="R178" i="3"/>
  <c r="Q178" i="3"/>
  <c r="P178" i="3"/>
  <c r="BK178" i="3" s="1"/>
  <c r="BI176" i="3"/>
  <c r="BH176" i="3"/>
  <c r="BG176" i="3"/>
  <c r="BF176" i="3"/>
  <c r="X176" i="3"/>
  <c r="V176" i="3"/>
  <c r="T176" i="3"/>
  <c r="R176" i="3"/>
  <c r="Q176" i="3"/>
  <c r="P176" i="3"/>
  <c r="BK176" i="3" s="1"/>
  <c r="BI172" i="3"/>
  <c r="BH172" i="3"/>
  <c r="BG172" i="3"/>
  <c r="BF172" i="3"/>
  <c r="X172" i="3"/>
  <c r="V172" i="3"/>
  <c r="T172" i="3"/>
  <c r="R172" i="3"/>
  <c r="Q172" i="3"/>
  <c r="P172" i="3"/>
  <c r="BK172" i="3" s="1"/>
  <c r="BI170" i="3"/>
  <c r="BH170" i="3"/>
  <c r="BG170" i="3"/>
  <c r="BF170" i="3"/>
  <c r="X170" i="3"/>
  <c r="V170" i="3"/>
  <c r="T170" i="3"/>
  <c r="R170" i="3"/>
  <c r="Q170" i="3"/>
  <c r="P170" i="3"/>
  <c r="BK170" i="3" s="1"/>
  <c r="BI164" i="3"/>
  <c r="BH164" i="3"/>
  <c r="BG164" i="3"/>
  <c r="BF164" i="3"/>
  <c r="X164" i="3"/>
  <c r="V164" i="3"/>
  <c r="T164" i="3"/>
  <c r="R164" i="3"/>
  <c r="Q164" i="3"/>
  <c r="P164" i="3"/>
  <c r="BK164" i="3" s="1"/>
  <c r="BI163" i="3"/>
  <c r="BH163" i="3"/>
  <c r="BG163" i="3"/>
  <c r="BF163" i="3"/>
  <c r="BE163" i="3"/>
  <c r="X163" i="3"/>
  <c r="V163" i="3"/>
  <c r="T163" i="3"/>
  <c r="R163" i="3"/>
  <c r="Q163" i="3"/>
  <c r="P163" i="3"/>
  <c r="BK163" i="3" s="1"/>
  <c r="BI161" i="3"/>
  <c r="BH161" i="3"/>
  <c r="BG161" i="3"/>
  <c r="BF161" i="3"/>
  <c r="X161" i="3"/>
  <c r="V161" i="3"/>
  <c r="T161" i="3"/>
  <c r="R161" i="3"/>
  <c r="Q161" i="3"/>
  <c r="P161" i="3"/>
  <c r="BK161" i="3" s="1"/>
  <c r="BI157" i="3"/>
  <c r="BH157" i="3"/>
  <c r="BG157" i="3"/>
  <c r="BF157" i="3"/>
  <c r="X157" i="3"/>
  <c r="V157" i="3"/>
  <c r="T157" i="3"/>
  <c r="R157" i="3"/>
  <c r="Q157" i="3"/>
  <c r="P157" i="3"/>
  <c r="BK157" i="3" s="1"/>
  <c r="BI155" i="3"/>
  <c r="BH155" i="3"/>
  <c r="BG155" i="3"/>
  <c r="BF155" i="3"/>
  <c r="X155" i="3"/>
  <c r="V155" i="3"/>
  <c r="T155" i="3"/>
  <c r="R155" i="3"/>
  <c r="Q155" i="3"/>
  <c r="P155" i="3"/>
  <c r="BK155" i="3" s="1"/>
  <c r="BI152" i="3"/>
  <c r="BH152" i="3"/>
  <c r="BG152" i="3"/>
  <c r="BF152" i="3"/>
  <c r="X152" i="3"/>
  <c r="V152" i="3"/>
  <c r="T152" i="3"/>
  <c r="R152" i="3"/>
  <c r="Q152" i="3"/>
  <c r="P152" i="3"/>
  <c r="BK152" i="3" s="1"/>
  <c r="BI150" i="3"/>
  <c r="BH150" i="3"/>
  <c r="BG150" i="3"/>
  <c r="BF150" i="3"/>
  <c r="X150" i="3"/>
  <c r="V150" i="3"/>
  <c r="T150" i="3"/>
  <c r="R150" i="3"/>
  <c r="Q150" i="3"/>
  <c r="P150" i="3"/>
  <c r="BK150" i="3" s="1"/>
  <c r="BI148" i="3"/>
  <c r="BH148" i="3"/>
  <c r="BG148" i="3"/>
  <c r="BF148" i="3"/>
  <c r="X148" i="3"/>
  <c r="V148" i="3"/>
  <c r="T148" i="3"/>
  <c r="R148" i="3"/>
  <c r="Q148" i="3"/>
  <c r="P148" i="3"/>
  <c r="BK148" i="3" s="1"/>
  <c r="BI145" i="3"/>
  <c r="BH145" i="3"/>
  <c r="BG145" i="3"/>
  <c r="BF145" i="3"/>
  <c r="X145" i="3"/>
  <c r="V145" i="3"/>
  <c r="T145" i="3"/>
  <c r="R145" i="3"/>
  <c r="Q145" i="3"/>
  <c r="P145" i="3"/>
  <c r="BK145" i="3" s="1"/>
  <c r="BI144" i="3"/>
  <c r="BH144" i="3"/>
  <c r="BG144" i="3"/>
  <c r="BF144" i="3"/>
  <c r="X144" i="3"/>
  <c r="V144" i="3"/>
  <c r="T144" i="3"/>
  <c r="R144" i="3"/>
  <c r="Q144" i="3"/>
  <c r="P144" i="3"/>
  <c r="BK144" i="3" s="1"/>
  <c r="BI141" i="3"/>
  <c r="BH141" i="3"/>
  <c r="BG141" i="3"/>
  <c r="BF141" i="3"/>
  <c r="X141" i="3"/>
  <c r="V141" i="3"/>
  <c r="T141" i="3"/>
  <c r="R141" i="3"/>
  <c r="Q141" i="3"/>
  <c r="P141" i="3"/>
  <c r="BK141" i="3" s="1"/>
  <c r="BI134" i="3"/>
  <c r="BH134" i="3"/>
  <c r="BG134" i="3"/>
  <c r="BF134" i="3"/>
  <c r="X134" i="3"/>
  <c r="V134" i="3"/>
  <c r="T134" i="3"/>
  <c r="R134" i="3"/>
  <c r="Q134" i="3"/>
  <c r="P134" i="3"/>
  <c r="BK134" i="3" s="1"/>
  <c r="BI131" i="3"/>
  <c r="BH131" i="3"/>
  <c r="BG131" i="3"/>
  <c r="BF131" i="3"/>
  <c r="X131" i="3"/>
  <c r="V131" i="3"/>
  <c r="T131" i="3"/>
  <c r="R131" i="3"/>
  <c r="Q131" i="3"/>
  <c r="P131" i="3"/>
  <c r="BK131" i="3" s="1"/>
  <c r="BI212" i="4"/>
  <c r="BH212" i="4"/>
  <c r="BG212" i="4"/>
  <c r="BF212" i="4"/>
  <c r="X212" i="4"/>
  <c r="V212" i="4"/>
  <c r="T212" i="4"/>
  <c r="R212" i="4"/>
  <c r="Q212" i="4"/>
  <c r="P212" i="4"/>
  <c r="BK212" i="4" s="1"/>
  <c r="J105" i="4"/>
  <c r="BI205" i="4"/>
  <c r="BH205" i="4"/>
  <c r="BG205" i="4"/>
  <c r="BF205" i="4"/>
  <c r="X205" i="4"/>
  <c r="V205" i="4"/>
  <c r="T205" i="4"/>
  <c r="R205" i="4"/>
  <c r="Q205" i="4"/>
  <c r="P205" i="4"/>
  <c r="BK205" i="4" s="1"/>
  <c r="BI202" i="4"/>
  <c r="BH202" i="4"/>
  <c r="BG202" i="4"/>
  <c r="BF202" i="4"/>
  <c r="X202" i="4"/>
  <c r="V202" i="4"/>
  <c r="T202" i="4"/>
  <c r="R202" i="4"/>
  <c r="Q202" i="4"/>
  <c r="P202" i="4"/>
  <c r="BK202" i="4" s="1"/>
  <c r="BI200" i="4"/>
  <c r="BH200" i="4"/>
  <c r="BG200" i="4"/>
  <c r="BF200" i="4"/>
  <c r="X200" i="4"/>
  <c r="V200" i="4"/>
  <c r="T200" i="4"/>
  <c r="R200" i="4"/>
  <c r="Q200" i="4"/>
  <c r="P200" i="4"/>
  <c r="BK200" i="4" s="1"/>
  <c r="BI197" i="4"/>
  <c r="BH197" i="4"/>
  <c r="BG197" i="4"/>
  <c r="BF197" i="4"/>
  <c r="X197" i="4"/>
  <c r="V197" i="4"/>
  <c r="T197" i="4"/>
  <c r="R197" i="4"/>
  <c r="Q197" i="4"/>
  <c r="P197" i="4"/>
  <c r="BK197" i="4" s="1"/>
  <c r="BK196" i="4" s="1"/>
  <c r="J104" i="4"/>
  <c r="BI195" i="4"/>
  <c r="BH195" i="4"/>
  <c r="BG195" i="4"/>
  <c r="BF195" i="4"/>
  <c r="X195" i="4"/>
  <c r="V195" i="4"/>
  <c r="T195" i="4"/>
  <c r="R195" i="4"/>
  <c r="Q195" i="4"/>
  <c r="Q194" i="4" s="1"/>
  <c r="P195" i="4"/>
  <c r="BK195" i="4" s="1"/>
  <c r="BK194" i="4" s="1"/>
  <c r="BI192" i="4"/>
  <c r="BH192" i="4"/>
  <c r="BG192" i="4"/>
  <c r="BF192" i="4"/>
  <c r="X192" i="4"/>
  <c r="V192" i="4"/>
  <c r="T192" i="4"/>
  <c r="R192" i="4"/>
  <c r="Q192" i="4"/>
  <c r="P192" i="4"/>
  <c r="BK192" i="4" s="1"/>
  <c r="BI190" i="4"/>
  <c r="BH190" i="4"/>
  <c r="BG190" i="4"/>
  <c r="BF190" i="4"/>
  <c r="X190" i="4"/>
  <c r="V190" i="4"/>
  <c r="T190" i="4"/>
  <c r="R190" i="4"/>
  <c r="Q190" i="4"/>
  <c r="P190" i="4"/>
  <c r="BK190" i="4" s="1"/>
  <c r="BI188" i="4"/>
  <c r="BH188" i="4"/>
  <c r="BG188" i="4"/>
  <c r="BF188" i="4"/>
  <c r="X188" i="4"/>
  <c r="V188" i="4"/>
  <c r="T188" i="4"/>
  <c r="R188" i="4"/>
  <c r="Q188" i="4"/>
  <c r="P188" i="4"/>
  <c r="K188" i="4" s="1"/>
  <c r="BE188" i="4" s="1"/>
  <c r="BI185" i="4"/>
  <c r="BH185" i="4"/>
  <c r="BG185" i="4"/>
  <c r="BF185" i="4"/>
  <c r="X185" i="4"/>
  <c r="V185" i="4"/>
  <c r="T185" i="4"/>
  <c r="R185" i="4"/>
  <c r="Q185" i="4"/>
  <c r="P185" i="4"/>
  <c r="BK185" i="4" s="1"/>
  <c r="BI183" i="4"/>
  <c r="BH183" i="4"/>
  <c r="BG183" i="4"/>
  <c r="BF183" i="4"/>
  <c r="X183" i="4"/>
  <c r="V183" i="4"/>
  <c r="T183" i="4"/>
  <c r="R183" i="4"/>
  <c r="Q183" i="4"/>
  <c r="P183" i="4"/>
  <c r="BK183" i="4" s="1"/>
  <c r="J101" i="4"/>
  <c r="BI179" i="4"/>
  <c r="BH179" i="4"/>
  <c r="BG179" i="4"/>
  <c r="BF179" i="4"/>
  <c r="X179" i="4"/>
  <c r="V179" i="4"/>
  <c r="T179" i="4"/>
  <c r="R179" i="4"/>
  <c r="Q179" i="4"/>
  <c r="P179" i="4"/>
  <c r="BK179" i="4" s="1"/>
  <c r="BI177" i="4"/>
  <c r="BH177" i="4"/>
  <c r="BG177" i="4"/>
  <c r="BF177" i="4"/>
  <c r="X177" i="4"/>
  <c r="V177" i="4"/>
  <c r="T177" i="4"/>
  <c r="R177" i="4"/>
  <c r="Q177" i="4"/>
  <c r="P177" i="4"/>
  <c r="BK177" i="4" s="1"/>
  <c r="BI173" i="4"/>
  <c r="BH173" i="4"/>
  <c r="BG173" i="4"/>
  <c r="BF173" i="4"/>
  <c r="X173" i="4"/>
  <c r="V173" i="4"/>
  <c r="T173" i="4"/>
  <c r="R173" i="4"/>
  <c r="Q173" i="4"/>
  <c r="P173" i="4"/>
  <c r="BK173" i="4" s="1"/>
  <c r="BI170" i="4"/>
  <c r="BH170" i="4"/>
  <c r="BG170" i="4"/>
  <c r="BF170" i="4"/>
  <c r="X170" i="4"/>
  <c r="V170" i="4"/>
  <c r="T170" i="4"/>
  <c r="R170" i="4"/>
  <c r="Q170" i="4"/>
  <c r="P170" i="4"/>
  <c r="BK170" i="4" s="1"/>
  <c r="BI168" i="4"/>
  <c r="BH168" i="4"/>
  <c r="BG168" i="4"/>
  <c r="BF168" i="4"/>
  <c r="X168" i="4"/>
  <c r="V168" i="4"/>
  <c r="T168" i="4"/>
  <c r="R168" i="4"/>
  <c r="Q168" i="4"/>
  <c r="P168" i="4"/>
  <c r="BK168" i="4" s="1"/>
  <c r="BI167" i="4"/>
  <c r="BH167" i="4"/>
  <c r="BG167" i="4"/>
  <c r="BF167" i="4"/>
  <c r="X167" i="4"/>
  <c r="V167" i="4"/>
  <c r="T167" i="4"/>
  <c r="R167" i="4"/>
  <c r="Q167" i="4"/>
  <c r="P167" i="4"/>
  <c r="BK167" i="4" s="1"/>
  <c r="BI164" i="4"/>
  <c r="BH164" i="4"/>
  <c r="BG164" i="4"/>
  <c r="BF164" i="4"/>
  <c r="X164" i="4"/>
  <c r="V164" i="4"/>
  <c r="T164" i="4"/>
  <c r="R164" i="4"/>
  <c r="J103" i="4" s="1"/>
  <c r="Q164" i="4"/>
  <c r="P164" i="4"/>
  <c r="BK164" i="4" s="1"/>
  <c r="BI163" i="4"/>
  <c r="BH163" i="4"/>
  <c r="BG163" i="4"/>
  <c r="BF163" i="4"/>
  <c r="X163" i="4"/>
  <c r="V163" i="4"/>
  <c r="T163" i="4"/>
  <c r="R163" i="4"/>
  <c r="J102" i="4" s="1"/>
  <c r="Q163" i="4"/>
  <c r="P163" i="4"/>
  <c r="BK163" i="4" s="1"/>
  <c r="BI161" i="4"/>
  <c r="BH161" i="4"/>
  <c r="BG161" i="4"/>
  <c r="BF161" i="4"/>
  <c r="X161" i="4"/>
  <c r="V161" i="4"/>
  <c r="T161" i="4"/>
  <c r="R161" i="4"/>
  <c r="J100" i="4" s="1"/>
  <c r="Q161" i="4"/>
  <c r="P161" i="4"/>
  <c r="BK161" i="4" s="1"/>
  <c r="BI210" i="4"/>
  <c r="BH210" i="4"/>
  <c r="BG210" i="4"/>
  <c r="BF210" i="4"/>
  <c r="X210" i="4"/>
  <c r="V210" i="4"/>
  <c r="T210" i="4"/>
  <c r="R210" i="4"/>
  <c r="Q210" i="4"/>
  <c r="P210" i="4"/>
  <c r="BK210" i="4" s="1"/>
  <c r="BI208" i="4"/>
  <c r="BH208" i="4"/>
  <c r="BG208" i="4"/>
  <c r="BF208" i="4"/>
  <c r="X208" i="4"/>
  <c r="V208" i="4"/>
  <c r="T208" i="4"/>
  <c r="R208" i="4"/>
  <c r="Q208" i="4"/>
  <c r="P208" i="4"/>
  <c r="BK208" i="4" s="1"/>
  <c r="BI158" i="4"/>
  <c r="BH158" i="4"/>
  <c r="BG158" i="4"/>
  <c r="BF158" i="4"/>
  <c r="X158" i="4"/>
  <c r="V158" i="4"/>
  <c r="T158" i="4"/>
  <c r="R158" i="4"/>
  <c r="Q158" i="4"/>
  <c r="P158" i="4"/>
  <c r="BK158" i="4" s="1"/>
  <c r="BI155" i="4"/>
  <c r="BH155" i="4"/>
  <c r="BG155" i="4"/>
  <c r="BF155" i="4"/>
  <c r="X155" i="4"/>
  <c r="V155" i="4"/>
  <c r="T155" i="4"/>
  <c r="R155" i="4"/>
  <c r="Q155" i="4"/>
  <c r="P155" i="4"/>
  <c r="BK155" i="4" s="1"/>
  <c r="BI153" i="4"/>
  <c r="BH153" i="4"/>
  <c r="BG153" i="4"/>
  <c r="BF153" i="4"/>
  <c r="X153" i="4"/>
  <c r="V153" i="4"/>
  <c r="T153" i="4"/>
  <c r="R153" i="4"/>
  <c r="Q153" i="4"/>
  <c r="P153" i="4"/>
  <c r="BK153" i="4" s="1"/>
  <c r="BI151" i="4"/>
  <c r="BH151" i="4"/>
  <c r="BG151" i="4"/>
  <c r="BF151" i="4"/>
  <c r="X151" i="4"/>
  <c r="V151" i="4"/>
  <c r="T151" i="4"/>
  <c r="R151" i="4"/>
  <c r="Q151" i="4"/>
  <c r="P151" i="4"/>
  <c r="BK151" i="4" s="1"/>
  <c r="BI157" i="4"/>
  <c r="BH157" i="4"/>
  <c r="BG157" i="4"/>
  <c r="BF157" i="4"/>
  <c r="X157" i="4"/>
  <c r="V157" i="4"/>
  <c r="T157" i="4"/>
  <c r="R157" i="4"/>
  <c r="Q157" i="4"/>
  <c r="P157" i="4"/>
  <c r="BK157" i="4" s="1"/>
  <c r="BI146" i="4"/>
  <c r="BH146" i="4"/>
  <c r="BG146" i="4"/>
  <c r="BF146" i="4"/>
  <c r="X146" i="4"/>
  <c r="V146" i="4"/>
  <c r="T146" i="4"/>
  <c r="R146" i="4"/>
  <c r="Q146" i="4"/>
  <c r="P146" i="4"/>
  <c r="BK146" i="4" s="1"/>
  <c r="BI144" i="4"/>
  <c r="BH144" i="4"/>
  <c r="BG144" i="4"/>
  <c r="BF144" i="4"/>
  <c r="X144" i="4"/>
  <c r="V144" i="4"/>
  <c r="T144" i="4"/>
  <c r="R144" i="4"/>
  <c r="Q144" i="4"/>
  <c r="P144" i="4"/>
  <c r="BK144" i="4" s="1"/>
  <c r="BI142" i="4"/>
  <c r="BH142" i="4"/>
  <c r="BG142" i="4"/>
  <c r="BF142" i="4"/>
  <c r="X142" i="4"/>
  <c r="V142" i="4"/>
  <c r="T142" i="4"/>
  <c r="R142" i="4"/>
  <c r="Q142" i="4"/>
  <c r="P142" i="4"/>
  <c r="BK142" i="4" s="1"/>
  <c r="BI137" i="4"/>
  <c r="BH137" i="4"/>
  <c r="BG137" i="4"/>
  <c r="BF137" i="4"/>
  <c r="X137" i="4"/>
  <c r="V137" i="4"/>
  <c r="T137" i="4"/>
  <c r="R137" i="4"/>
  <c r="Q137" i="4"/>
  <c r="P137" i="4"/>
  <c r="BK137" i="4" s="1"/>
  <c r="BI135" i="4"/>
  <c r="BH135" i="4"/>
  <c r="BG135" i="4"/>
  <c r="BF135" i="4"/>
  <c r="X135" i="4"/>
  <c r="V135" i="4"/>
  <c r="T135" i="4"/>
  <c r="R135" i="4"/>
  <c r="Q135" i="4"/>
  <c r="P135" i="4"/>
  <c r="BK135" i="4" s="1"/>
  <c r="BI132" i="4"/>
  <c r="BH132" i="4"/>
  <c r="BG132" i="4"/>
  <c r="BF132" i="4"/>
  <c r="X132" i="4"/>
  <c r="V132" i="4"/>
  <c r="T132" i="4"/>
  <c r="R132" i="4"/>
  <c r="Q132" i="4"/>
  <c r="P132" i="4"/>
  <c r="BK132" i="4" s="1"/>
  <c r="BI129" i="4"/>
  <c r="BH129" i="4"/>
  <c r="BG129" i="4"/>
  <c r="BF129" i="4"/>
  <c r="X129" i="4"/>
  <c r="V129" i="4"/>
  <c r="T129" i="4"/>
  <c r="R129" i="4"/>
  <c r="Q129" i="4"/>
  <c r="P129" i="4"/>
  <c r="BK129" i="4" s="1"/>
  <c r="BI139" i="4"/>
  <c r="BH139" i="4"/>
  <c r="BG139" i="4"/>
  <c r="BF139" i="4"/>
  <c r="X139" i="4"/>
  <c r="V139" i="4"/>
  <c r="T139" i="4"/>
  <c r="R139" i="4"/>
  <c r="Q139" i="4"/>
  <c r="P139" i="4"/>
  <c r="BK139" i="4" s="1"/>
  <c r="BI131" i="4"/>
  <c r="BH131" i="4"/>
  <c r="BG131" i="4"/>
  <c r="BF131" i="4"/>
  <c r="X131" i="4"/>
  <c r="V131" i="4"/>
  <c r="T131" i="4"/>
  <c r="R131" i="4"/>
  <c r="Q131" i="4"/>
  <c r="P131" i="4"/>
  <c r="BK131" i="4" s="1"/>
  <c r="Q142" i="8"/>
  <c r="Q139" i="8"/>
  <c r="Q138" i="8"/>
  <c r="Q137" i="8"/>
  <c r="P136" i="8"/>
  <c r="BK136" i="8" s="1"/>
  <c r="R135" i="8"/>
  <c r="R134" i="8"/>
  <c r="P133" i="8"/>
  <c r="BK133" i="8" s="1"/>
  <c r="P128" i="8"/>
  <c r="BK128" i="8" s="1"/>
  <c r="R127" i="8"/>
  <c r="R126" i="8"/>
  <c r="R125" i="8"/>
  <c r="R124" i="8"/>
  <c r="R123" i="8"/>
  <c r="BI150" i="8"/>
  <c r="BH150" i="8"/>
  <c r="BG150" i="8"/>
  <c r="BF150" i="8"/>
  <c r="X150" i="8"/>
  <c r="V150" i="8"/>
  <c r="T150" i="8"/>
  <c r="R150" i="8"/>
  <c r="Q150" i="8"/>
  <c r="P150" i="8"/>
  <c r="BK150" i="8" s="1"/>
  <c r="BI148" i="8"/>
  <c r="BH148" i="8"/>
  <c r="BG148" i="8"/>
  <c r="BF148" i="8"/>
  <c r="X148" i="8"/>
  <c r="V148" i="8"/>
  <c r="T148" i="8"/>
  <c r="R148" i="8"/>
  <c r="Q148" i="8"/>
  <c r="P148" i="8"/>
  <c r="K148" i="8" s="1"/>
  <c r="BE148" i="8" s="1"/>
  <c r="BI146" i="8"/>
  <c r="BH146" i="8"/>
  <c r="BG146" i="8"/>
  <c r="BF146" i="8"/>
  <c r="X146" i="8"/>
  <c r="V146" i="8"/>
  <c r="T146" i="8"/>
  <c r="R146" i="8"/>
  <c r="Q146" i="8"/>
  <c r="P146" i="8"/>
  <c r="BK146" i="8" s="1"/>
  <c r="BI144" i="8"/>
  <c r="BH144" i="8"/>
  <c r="BG144" i="8"/>
  <c r="BF144" i="8"/>
  <c r="X144" i="8"/>
  <c r="V144" i="8"/>
  <c r="T144" i="8"/>
  <c r="R144" i="8"/>
  <c r="Q144" i="8"/>
  <c r="P144" i="8"/>
  <c r="BK144" i="8" s="1"/>
  <c r="BI142" i="8"/>
  <c r="BH142" i="8"/>
  <c r="BG142" i="8"/>
  <c r="BF142" i="8"/>
  <c r="X142" i="8"/>
  <c r="V142" i="8"/>
  <c r="T142" i="8"/>
  <c r="R142" i="8"/>
  <c r="BI140" i="8"/>
  <c r="BH140" i="8"/>
  <c r="BG140" i="8"/>
  <c r="BF140" i="8"/>
  <c r="X140" i="8"/>
  <c r="V140" i="8"/>
  <c r="T140" i="8"/>
  <c r="R140" i="8"/>
  <c r="Q140" i="8"/>
  <c r="P140" i="8"/>
  <c r="BK140" i="8" s="1"/>
  <c r="BI139" i="8"/>
  <c r="BH139" i="8"/>
  <c r="BG139" i="8"/>
  <c r="BF139" i="8"/>
  <c r="X139" i="8"/>
  <c r="V139" i="8"/>
  <c r="T139" i="8"/>
  <c r="R139" i="8"/>
  <c r="BI138" i="8"/>
  <c r="BH138" i="8"/>
  <c r="BG138" i="8"/>
  <c r="BF138" i="8"/>
  <c r="X138" i="8"/>
  <c r="V138" i="8"/>
  <c r="T138" i="8"/>
  <c r="R138" i="8"/>
  <c r="BI137" i="8"/>
  <c r="BH137" i="8"/>
  <c r="BG137" i="8"/>
  <c r="BF137" i="8"/>
  <c r="X137" i="8"/>
  <c r="V137" i="8"/>
  <c r="T137" i="8"/>
  <c r="R137" i="8"/>
  <c r="BI136" i="8"/>
  <c r="BH136" i="8"/>
  <c r="BG136" i="8"/>
  <c r="BF136" i="8"/>
  <c r="X136" i="8"/>
  <c r="V136" i="8"/>
  <c r="T136" i="8"/>
  <c r="R136" i="8"/>
  <c r="BI135" i="8"/>
  <c r="BH135" i="8"/>
  <c r="BG135" i="8"/>
  <c r="BF135" i="8"/>
  <c r="X135" i="8"/>
  <c r="V135" i="8"/>
  <c r="T135" i="8"/>
  <c r="Q135" i="8"/>
  <c r="BI134" i="8"/>
  <c r="BH134" i="8"/>
  <c r="BG134" i="8"/>
  <c r="BF134" i="8"/>
  <c r="X134" i="8"/>
  <c r="V134" i="8"/>
  <c r="T134" i="8"/>
  <c r="Q134" i="8"/>
  <c r="BI133" i="8"/>
  <c r="BH133" i="8"/>
  <c r="BG133" i="8"/>
  <c r="BF133" i="8"/>
  <c r="X133" i="8"/>
  <c r="V133" i="8"/>
  <c r="T133" i="8"/>
  <c r="R133" i="8"/>
  <c r="Q133" i="8"/>
  <c r="BI132" i="8"/>
  <c r="BH132" i="8"/>
  <c r="BG132" i="8"/>
  <c r="BF132" i="8"/>
  <c r="X132" i="8"/>
  <c r="V132" i="8"/>
  <c r="T132" i="8"/>
  <c r="R132" i="8"/>
  <c r="Q132" i="8"/>
  <c r="P132" i="8"/>
  <c r="BK132" i="8" s="1"/>
  <c r="BI131" i="8"/>
  <c r="BH131" i="8"/>
  <c r="BG131" i="8"/>
  <c r="BF131" i="8"/>
  <c r="X131" i="8"/>
  <c r="V131" i="8"/>
  <c r="T131" i="8"/>
  <c r="R131" i="8"/>
  <c r="Q131" i="8"/>
  <c r="P131" i="8"/>
  <c r="BK131" i="8" s="1"/>
  <c r="BI130" i="8"/>
  <c r="BH130" i="8"/>
  <c r="BG130" i="8"/>
  <c r="BF130" i="8"/>
  <c r="X130" i="8"/>
  <c r="V130" i="8"/>
  <c r="T130" i="8"/>
  <c r="R130" i="8"/>
  <c r="Q130" i="8"/>
  <c r="P130" i="8"/>
  <c r="BK130" i="8" s="1"/>
  <c r="BI129" i="8"/>
  <c r="BH129" i="8"/>
  <c r="BG129" i="8"/>
  <c r="BF129" i="8"/>
  <c r="X129" i="8"/>
  <c r="V129" i="8"/>
  <c r="T129" i="8"/>
  <c r="R129" i="8"/>
  <c r="Q129" i="8"/>
  <c r="P129" i="8"/>
  <c r="BK129" i="8" s="1"/>
  <c r="BI128" i="8"/>
  <c r="BH128" i="8"/>
  <c r="BG128" i="8"/>
  <c r="BF128" i="8"/>
  <c r="X128" i="8"/>
  <c r="V128" i="8"/>
  <c r="T128" i="8"/>
  <c r="R128" i="8"/>
  <c r="Q128" i="8"/>
  <c r="BI127" i="8"/>
  <c r="BH127" i="8"/>
  <c r="BG127" i="8"/>
  <c r="BF127" i="8"/>
  <c r="X127" i="8"/>
  <c r="V127" i="8"/>
  <c r="T127" i="8"/>
  <c r="Q127" i="8"/>
  <c r="BI126" i="8"/>
  <c r="BH126" i="8"/>
  <c r="BG126" i="8"/>
  <c r="BF126" i="8"/>
  <c r="X126" i="8"/>
  <c r="V126" i="8"/>
  <c r="T126" i="8"/>
  <c r="Q126" i="8"/>
  <c r="BI125" i="8"/>
  <c r="BH125" i="8"/>
  <c r="BG125" i="8"/>
  <c r="BF125" i="8"/>
  <c r="X125" i="8"/>
  <c r="V125" i="8"/>
  <c r="T125" i="8"/>
  <c r="Q125" i="8"/>
  <c r="BI124" i="8"/>
  <c r="BH124" i="8"/>
  <c r="BG124" i="8"/>
  <c r="BF124" i="8"/>
  <c r="X124" i="8"/>
  <c r="V124" i="8"/>
  <c r="T124" i="8"/>
  <c r="Q124" i="8"/>
  <c r="BI123" i="8"/>
  <c r="BH123" i="8"/>
  <c r="BG123" i="8"/>
  <c r="BF123" i="8"/>
  <c r="X123" i="8"/>
  <c r="V123" i="8"/>
  <c r="T123" i="8"/>
  <c r="Q123" i="8"/>
  <c r="BI122" i="8"/>
  <c r="BH122" i="8"/>
  <c r="BG122" i="8"/>
  <c r="BF122" i="8"/>
  <c r="X122" i="8"/>
  <c r="V122" i="8"/>
  <c r="T122" i="8"/>
  <c r="R122" i="8"/>
  <c r="Q122" i="8"/>
  <c r="P122" i="8"/>
  <c r="BK122" i="8" s="1"/>
  <c r="BI153" i="9"/>
  <c r="BH153" i="9"/>
  <c r="BG153" i="9"/>
  <c r="BF153" i="9"/>
  <c r="X153" i="9"/>
  <c r="V153" i="9"/>
  <c r="T153" i="9"/>
  <c r="R153" i="9"/>
  <c r="Q153" i="9"/>
  <c r="P153" i="9"/>
  <c r="BK153" i="9" s="1"/>
  <c r="BI151" i="9"/>
  <c r="BH151" i="9"/>
  <c r="BG151" i="9"/>
  <c r="BF151" i="9"/>
  <c r="X151" i="9"/>
  <c r="V151" i="9"/>
  <c r="T151" i="9"/>
  <c r="R151" i="9"/>
  <c r="Q151" i="9"/>
  <c r="P151" i="9"/>
  <c r="BK151" i="9" s="1"/>
  <c r="BI149" i="9"/>
  <c r="BH149" i="9"/>
  <c r="BG149" i="9"/>
  <c r="BF149" i="9"/>
  <c r="X149" i="9"/>
  <c r="V149" i="9"/>
  <c r="T149" i="9"/>
  <c r="R149" i="9"/>
  <c r="Q149" i="9"/>
  <c r="P149" i="9"/>
  <c r="BK149" i="9" s="1"/>
  <c r="BI147" i="9"/>
  <c r="BH147" i="9"/>
  <c r="BG147" i="9"/>
  <c r="BF147" i="9"/>
  <c r="X147" i="9"/>
  <c r="V147" i="9"/>
  <c r="T147" i="9"/>
  <c r="R147" i="9"/>
  <c r="Q147" i="9"/>
  <c r="P147" i="9"/>
  <c r="BK147" i="9" s="1"/>
  <c r="BI141" i="9"/>
  <c r="BH141" i="9"/>
  <c r="BG141" i="9"/>
  <c r="BF141" i="9"/>
  <c r="X141" i="9"/>
  <c r="V141" i="9"/>
  <c r="T141" i="9"/>
  <c r="R141" i="9"/>
  <c r="Q141" i="9"/>
  <c r="P141" i="9"/>
  <c r="BK141" i="9" s="1"/>
  <c r="J100" i="9"/>
  <c r="BI136" i="9"/>
  <c r="BH136" i="9"/>
  <c r="BG136" i="9"/>
  <c r="BF136" i="9"/>
  <c r="X136" i="9"/>
  <c r="V136" i="9"/>
  <c r="T136" i="9"/>
  <c r="R136" i="9"/>
  <c r="Q136" i="9"/>
  <c r="P136" i="9"/>
  <c r="BK136" i="9" s="1"/>
  <c r="BI134" i="9"/>
  <c r="BH134" i="9"/>
  <c r="BG134" i="9"/>
  <c r="BF134" i="9"/>
  <c r="X134" i="9"/>
  <c r="V134" i="9"/>
  <c r="T134" i="9"/>
  <c r="R134" i="9"/>
  <c r="Q134" i="9"/>
  <c r="P134" i="9"/>
  <c r="BK134" i="9" s="1"/>
  <c r="BI131" i="9"/>
  <c r="BH131" i="9"/>
  <c r="BG131" i="9"/>
  <c r="BF131" i="9"/>
  <c r="X131" i="9"/>
  <c r="V131" i="9"/>
  <c r="T131" i="9"/>
  <c r="R131" i="9"/>
  <c r="Q131" i="9"/>
  <c r="P131" i="9"/>
  <c r="BK131" i="9" s="1"/>
  <c r="BI145" i="9"/>
  <c r="BH145" i="9"/>
  <c r="BG145" i="9"/>
  <c r="BF145" i="9"/>
  <c r="X145" i="9"/>
  <c r="V145" i="9"/>
  <c r="T145" i="9"/>
  <c r="R145" i="9"/>
  <c r="Q145" i="9"/>
  <c r="P145" i="9"/>
  <c r="BK145" i="9" s="1"/>
  <c r="BI143" i="9"/>
  <c r="BH143" i="9"/>
  <c r="BG143" i="9"/>
  <c r="BF143" i="9"/>
  <c r="X143" i="9"/>
  <c r="V143" i="9"/>
  <c r="T143" i="9"/>
  <c r="R143" i="9"/>
  <c r="Q143" i="9"/>
  <c r="P143" i="9"/>
  <c r="K143" i="9" s="1"/>
  <c r="BE143" i="9" s="1"/>
  <c r="BI140" i="9"/>
  <c r="BH140" i="9"/>
  <c r="BG140" i="9"/>
  <c r="BF140" i="9"/>
  <c r="X140" i="9"/>
  <c r="V140" i="9"/>
  <c r="T140" i="9"/>
  <c r="R140" i="9"/>
  <c r="Q140" i="9"/>
  <c r="P140" i="9"/>
  <c r="BK140" i="9" s="1"/>
  <c r="BI129" i="9"/>
  <c r="BH129" i="9"/>
  <c r="BG129" i="9"/>
  <c r="BF129" i="9"/>
  <c r="X129" i="9"/>
  <c r="V129" i="9"/>
  <c r="T129" i="9"/>
  <c r="R129" i="9"/>
  <c r="Q129" i="9"/>
  <c r="Q128" i="9" s="1"/>
  <c r="P129" i="9"/>
  <c r="BK129" i="9" s="1"/>
  <c r="BK128" i="9" s="1"/>
  <c r="BI127" i="9"/>
  <c r="BH127" i="9"/>
  <c r="BG127" i="9"/>
  <c r="BF127" i="9"/>
  <c r="X127" i="9"/>
  <c r="V127" i="9"/>
  <c r="T127" i="9"/>
  <c r="R127" i="9"/>
  <c r="Q127" i="9"/>
  <c r="P127" i="9"/>
  <c r="BK127" i="9" s="1"/>
  <c r="BI126" i="9"/>
  <c r="BH126" i="9"/>
  <c r="BG126" i="9"/>
  <c r="BF126" i="9"/>
  <c r="X126" i="9"/>
  <c r="V126" i="9"/>
  <c r="T126" i="9"/>
  <c r="R126" i="9"/>
  <c r="J101" i="9" s="1"/>
  <c r="Q126" i="9"/>
  <c r="P126" i="9"/>
  <c r="BK126" i="9" s="1"/>
  <c r="P119" i="10"/>
  <c r="K119" i="10" s="1"/>
  <c r="BE119" i="10" s="1"/>
  <c r="Q119" i="10"/>
  <c r="R119" i="10"/>
  <c r="T119" i="10"/>
  <c r="V119" i="10"/>
  <c r="X119" i="10"/>
  <c r="BF119" i="10"/>
  <c r="BG119" i="10"/>
  <c r="BH119" i="10"/>
  <c r="BI119" i="10"/>
  <c r="BI138" i="10"/>
  <c r="BH138" i="10"/>
  <c r="BG138" i="10"/>
  <c r="BF138" i="10"/>
  <c r="X138" i="10"/>
  <c r="V138" i="10"/>
  <c r="T138" i="10"/>
  <c r="R138" i="10"/>
  <c r="Q138" i="10"/>
  <c r="P138" i="10"/>
  <c r="BK138" i="10" s="1"/>
  <c r="BI136" i="10"/>
  <c r="BH136" i="10"/>
  <c r="BG136" i="10"/>
  <c r="BF136" i="10"/>
  <c r="X136" i="10"/>
  <c r="V136" i="10"/>
  <c r="T136" i="10"/>
  <c r="R136" i="10"/>
  <c r="Q136" i="10"/>
  <c r="P136" i="10"/>
  <c r="BK136" i="10" s="1"/>
  <c r="BI134" i="10"/>
  <c r="BH134" i="10"/>
  <c r="BG134" i="10"/>
  <c r="BF134" i="10"/>
  <c r="X134" i="10"/>
  <c r="V134" i="10"/>
  <c r="T134" i="10"/>
  <c r="R134" i="10"/>
  <c r="Q134" i="10"/>
  <c r="P134" i="10"/>
  <c r="BK134" i="10" s="1"/>
  <c r="BI133" i="10"/>
  <c r="BH133" i="10"/>
  <c r="BG133" i="10"/>
  <c r="BF133" i="10"/>
  <c r="X133" i="10"/>
  <c r="V133" i="10"/>
  <c r="T133" i="10"/>
  <c r="R133" i="10"/>
  <c r="Q133" i="10"/>
  <c r="P133" i="10"/>
  <c r="BK133" i="10" s="1"/>
  <c r="BI131" i="10"/>
  <c r="BH131" i="10"/>
  <c r="BG131" i="10"/>
  <c r="BF131" i="10"/>
  <c r="X131" i="10"/>
  <c r="V131" i="10"/>
  <c r="T131" i="10"/>
  <c r="R131" i="10"/>
  <c r="Q131" i="10"/>
  <c r="P131" i="10"/>
  <c r="BK131" i="10" s="1"/>
  <c r="BI129" i="10"/>
  <c r="BH129" i="10"/>
  <c r="BG129" i="10"/>
  <c r="BF129" i="10"/>
  <c r="X129" i="10"/>
  <c r="V129" i="10"/>
  <c r="T129" i="10"/>
  <c r="R129" i="10"/>
  <c r="Q129" i="10"/>
  <c r="P129" i="10"/>
  <c r="K129" i="10" s="1"/>
  <c r="BE129" i="10" s="1"/>
  <c r="BI128" i="10"/>
  <c r="BH128" i="10"/>
  <c r="BG128" i="10"/>
  <c r="BF128" i="10"/>
  <c r="X128" i="10"/>
  <c r="V128" i="10"/>
  <c r="T128" i="10"/>
  <c r="R128" i="10"/>
  <c r="Q128" i="10"/>
  <c r="P128" i="10"/>
  <c r="BK128" i="10" s="1"/>
  <c r="BI126" i="10"/>
  <c r="BH126" i="10"/>
  <c r="BG126" i="10"/>
  <c r="BF126" i="10"/>
  <c r="X126" i="10"/>
  <c r="V126" i="10"/>
  <c r="T126" i="10"/>
  <c r="R126" i="10"/>
  <c r="Q126" i="10"/>
  <c r="P126" i="10"/>
  <c r="BK126" i="10" s="1"/>
  <c r="BI125" i="10"/>
  <c r="BH125" i="10"/>
  <c r="BG125" i="10"/>
  <c r="BF125" i="10"/>
  <c r="X125" i="10"/>
  <c r="V125" i="10"/>
  <c r="T125" i="10"/>
  <c r="R125" i="10"/>
  <c r="Q125" i="10"/>
  <c r="P125" i="10"/>
  <c r="BK125" i="10" s="1"/>
  <c r="BI137" i="2"/>
  <c r="BH137" i="2"/>
  <c r="BG137" i="2"/>
  <c r="BF137" i="2"/>
  <c r="X137" i="2"/>
  <c r="V137" i="2"/>
  <c r="T137" i="2"/>
  <c r="R137" i="2"/>
  <c r="Q137" i="2"/>
  <c r="P137" i="2"/>
  <c r="BK137" i="2" s="1"/>
  <c r="BI136" i="2"/>
  <c r="BH136" i="2"/>
  <c r="BG136" i="2"/>
  <c r="BF136" i="2"/>
  <c r="X136" i="2"/>
  <c r="V136" i="2"/>
  <c r="T136" i="2"/>
  <c r="R136" i="2"/>
  <c r="Q136" i="2"/>
  <c r="P136" i="2"/>
  <c r="BK136" i="2" s="1"/>
  <c r="BI134" i="2"/>
  <c r="BH134" i="2"/>
  <c r="BG134" i="2"/>
  <c r="BF134" i="2"/>
  <c r="X134" i="2"/>
  <c r="V134" i="2"/>
  <c r="T134" i="2"/>
  <c r="R134" i="2"/>
  <c r="Q134" i="2"/>
  <c r="P134" i="2"/>
  <c r="BK134" i="2" s="1"/>
  <c r="BI132" i="2"/>
  <c r="BH132" i="2"/>
  <c r="BG132" i="2"/>
  <c r="BF132" i="2"/>
  <c r="X132" i="2"/>
  <c r="V132" i="2"/>
  <c r="T132" i="2"/>
  <c r="R132" i="2"/>
  <c r="Q132" i="2"/>
  <c r="P132" i="2"/>
  <c r="BK132" i="2" s="1"/>
  <c r="BI130" i="2"/>
  <c r="BH130" i="2"/>
  <c r="BG130" i="2"/>
  <c r="BF130" i="2"/>
  <c r="X130" i="2"/>
  <c r="V130" i="2"/>
  <c r="T130" i="2"/>
  <c r="R130" i="2"/>
  <c r="Q130" i="2"/>
  <c r="P130" i="2"/>
  <c r="BK130" i="2" s="1"/>
  <c r="BI128" i="2"/>
  <c r="BH128" i="2"/>
  <c r="BG128" i="2"/>
  <c r="BF128" i="2"/>
  <c r="X128" i="2"/>
  <c r="V128" i="2"/>
  <c r="T128" i="2"/>
  <c r="R128" i="2"/>
  <c r="Q128" i="2"/>
  <c r="P128" i="2"/>
  <c r="BK128" i="2" s="1"/>
  <c r="BI126" i="2"/>
  <c r="BH126" i="2"/>
  <c r="BG126" i="2"/>
  <c r="BF126" i="2"/>
  <c r="X126" i="2"/>
  <c r="V126" i="2"/>
  <c r="T126" i="2"/>
  <c r="R126" i="2"/>
  <c r="Q126" i="2"/>
  <c r="P126" i="2"/>
  <c r="BK126" i="2" l="1"/>
  <c r="K126" i="2"/>
  <c r="K932" i="3"/>
  <c r="BE932" i="3" s="1"/>
  <c r="K862" i="3"/>
  <c r="BE862" i="3" s="1"/>
  <c r="K842" i="3"/>
  <c r="BE842" i="3" s="1"/>
  <c r="K841" i="3"/>
  <c r="BE841" i="3" s="1"/>
  <c r="BK848" i="3"/>
  <c r="BK856" i="3"/>
  <c r="BK834" i="3"/>
  <c r="BK869" i="3"/>
  <c r="BK868" i="3"/>
  <c r="K844" i="3"/>
  <c r="BE844" i="3" s="1"/>
  <c r="BK838" i="3"/>
  <c r="BK839" i="3"/>
  <c r="BK850" i="3"/>
  <c r="BK865" i="3"/>
  <c r="K860" i="3"/>
  <c r="BE860" i="3" s="1"/>
  <c r="K846" i="3"/>
  <c r="BE846" i="3" s="1"/>
  <c r="BK858" i="3"/>
  <c r="BK854" i="3"/>
  <c r="BK836" i="3"/>
  <c r="BK852" i="3"/>
  <c r="K853" i="3"/>
  <c r="BE853" i="3" s="1"/>
  <c r="K855" i="3"/>
  <c r="BE855" i="3" s="1"/>
  <c r="K857" i="3"/>
  <c r="BE857" i="3" s="1"/>
  <c r="K859" i="3"/>
  <c r="BE859" i="3" s="1"/>
  <c r="K849" i="3"/>
  <c r="BE849" i="3" s="1"/>
  <c r="K861" i="3"/>
  <c r="BE861" i="3" s="1"/>
  <c r="K851" i="3"/>
  <c r="BE851" i="3" s="1"/>
  <c r="K863" i="3"/>
  <c r="BE863" i="3" s="1"/>
  <c r="K837" i="3"/>
  <c r="BE837" i="3" s="1"/>
  <c r="K840" i="3"/>
  <c r="BE840" i="3" s="1"/>
  <c r="K843" i="3"/>
  <c r="BE843" i="3" s="1"/>
  <c r="K832" i="3"/>
  <c r="BE832" i="3" s="1"/>
  <c r="K833" i="3"/>
  <c r="BE833" i="3" s="1"/>
  <c r="K845" i="3"/>
  <c r="BE845" i="3" s="1"/>
  <c r="K835" i="3"/>
  <c r="BE835" i="3" s="1"/>
  <c r="K847" i="3"/>
  <c r="BE847" i="3" s="1"/>
  <c r="BK867" i="3"/>
  <c r="BK875" i="3"/>
  <c r="BK866" i="3"/>
  <c r="K886" i="3"/>
  <c r="BE886" i="3" s="1"/>
  <c r="BK831" i="3"/>
  <c r="BK880" i="3"/>
  <c r="K864" i="3"/>
  <c r="BE864" i="3" s="1"/>
  <c r="K872" i="3"/>
  <c r="BE872" i="3" s="1"/>
  <c r="K829" i="3"/>
  <c r="BE829" i="3" s="1"/>
  <c r="K878" i="3"/>
  <c r="BE878" i="3" s="1"/>
  <c r="BK883" i="3"/>
  <c r="K884" i="3"/>
  <c r="BE884" i="3" s="1"/>
  <c r="K885" i="3"/>
  <c r="BE885" i="3" s="1"/>
  <c r="K879" i="3"/>
  <c r="BE879" i="3" s="1"/>
  <c r="K881" i="3"/>
  <c r="BE881" i="3" s="1"/>
  <c r="K870" i="3"/>
  <c r="BE870" i="3" s="1"/>
  <c r="K871" i="3"/>
  <c r="BE871" i="3" s="1"/>
  <c r="K830" i="3"/>
  <c r="BE830" i="3" s="1"/>
  <c r="K873" i="3"/>
  <c r="BE873" i="3" s="1"/>
  <c r="K874" i="3"/>
  <c r="BE874" i="3" s="1"/>
  <c r="K876" i="3"/>
  <c r="BE876" i="3" s="1"/>
  <c r="K877" i="3"/>
  <c r="BE877" i="3" s="1"/>
  <c r="K828" i="3"/>
  <c r="BE828" i="3" s="1"/>
  <c r="K1203" i="3"/>
  <c r="BE1203" i="3" s="1"/>
  <c r="K1200" i="3"/>
  <c r="BE1200" i="3" s="1"/>
  <c r="K1187" i="3"/>
  <c r="BE1187" i="3" s="1"/>
  <c r="K1207" i="3"/>
  <c r="BE1207" i="3" s="1"/>
  <c r="K1209" i="3"/>
  <c r="BE1209" i="3" s="1"/>
  <c r="K1205" i="3"/>
  <c r="BE1205" i="3" s="1"/>
  <c r="BK1204" i="3"/>
  <c r="K1198" i="3"/>
  <c r="BE1198" i="3" s="1"/>
  <c r="BK1197" i="3"/>
  <c r="K1196" i="3"/>
  <c r="BE1196" i="3" s="1"/>
  <c r="K1208" i="3"/>
  <c r="BE1208" i="3" s="1"/>
  <c r="K1201" i="3"/>
  <c r="BE1201" i="3" s="1"/>
  <c r="K1135" i="3"/>
  <c r="BE1135" i="3" s="1"/>
  <c r="K1168" i="3"/>
  <c r="BE1168" i="3" s="1"/>
  <c r="BK1176" i="3"/>
  <c r="K1195" i="3"/>
  <c r="BE1195" i="3" s="1"/>
  <c r="K1183" i="3"/>
  <c r="BE1183" i="3" s="1"/>
  <c r="BK1175" i="3"/>
  <c r="K1165" i="3"/>
  <c r="BE1165" i="3" s="1"/>
  <c r="K1173" i="3"/>
  <c r="BE1173" i="3" s="1"/>
  <c r="K1164" i="3"/>
  <c r="BE1164" i="3" s="1"/>
  <c r="K1169" i="3"/>
  <c r="BE1169" i="3" s="1"/>
  <c r="BK1180" i="3"/>
  <c r="K1182" i="3"/>
  <c r="BE1182" i="3" s="1"/>
  <c r="K1184" i="3"/>
  <c r="BE1184" i="3" s="1"/>
  <c r="K1185" i="3"/>
  <c r="BE1185" i="3" s="1"/>
  <c r="K1186" i="3"/>
  <c r="BE1186" i="3" s="1"/>
  <c r="K1188" i="3"/>
  <c r="BE1188" i="3" s="1"/>
  <c r="K1177" i="3"/>
  <c r="BE1177" i="3" s="1"/>
  <c r="K1178" i="3"/>
  <c r="BE1178" i="3" s="1"/>
  <c r="K1179" i="3"/>
  <c r="BE1179" i="3" s="1"/>
  <c r="K1181" i="3"/>
  <c r="BE1181" i="3" s="1"/>
  <c r="K1170" i="3"/>
  <c r="BE1170" i="3" s="1"/>
  <c r="K1171" i="3"/>
  <c r="BE1171" i="3" s="1"/>
  <c r="K1172" i="3"/>
  <c r="BE1172" i="3" s="1"/>
  <c r="K1174" i="3"/>
  <c r="BE1174" i="3" s="1"/>
  <c r="BK1167" i="3"/>
  <c r="BK1193" i="3"/>
  <c r="BK1191" i="3"/>
  <c r="K1190" i="3"/>
  <c r="BE1190" i="3" s="1"/>
  <c r="K1192" i="3"/>
  <c r="BE1192" i="3" s="1"/>
  <c r="K1194" i="3"/>
  <c r="BE1194" i="3" s="1"/>
  <c r="K1166" i="3"/>
  <c r="BE1166" i="3" s="1"/>
  <c r="BK1163" i="3"/>
  <c r="BK1156" i="3"/>
  <c r="K1155" i="3"/>
  <c r="BE1155" i="3" s="1"/>
  <c r="BK1152" i="3"/>
  <c r="K1149" i="3"/>
  <c r="BE1149" i="3" s="1"/>
  <c r="K1142" i="3"/>
  <c r="BE1142" i="3" s="1"/>
  <c r="K1140" i="3"/>
  <c r="BE1140" i="3" s="1"/>
  <c r="K1153" i="3"/>
  <c r="BE1153" i="3" s="1"/>
  <c r="K1144" i="3"/>
  <c r="BE1144" i="3" s="1"/>
  <c r="K1145" i="3"/>
  <c r="BE1145" i="3" s="1"/>
  <c r="K1146" i="3"/>
  <c r="BE1146" i="3" s="1"/>
  <c r="K1151" i="3"/>
  <c r="BE1151" i="3" s="1"/>
  <c r="K1154" i="3"/>
  <c r="BE1154" i="3" s="1"/>
  <c r="K1157" i="3"/>
  <c r="BE1157" i="3" s="1"/>
  <c r="K1147" i="3"/>
  <c r="BE1147" i="3" s="1"/>
  <c r="K1148" i="3"/>
  <c r="BE1148" i="3" s="1"/>
  <c r="K1150" i="3"/>
  <c r="BE1150" i="3" s="1"/>
  <c r="K1211" i="3"/>
  <c r="BE1211" i="3" s="1"/>
  <c r="K1162" i="3"/>
  <c r="BE1162" i="3" s="1"/>
  <c r="K1158" i="3"/>
  <c r="BE1158" i="3" s="1"/>
  <c r="K1159" i="3"/>
  <c r="BE1159" i="3" s="1"/>
  <c r="K1161" i="3"/>
  <c r="BE1161" i="3" s="1"/>
  <c r="K1143" i="3"/>
  <c r="BE1143" i="3" s="1"/>
  <c r="K1141" i="3"/>
  <c r="BE1141" i="3" s="1"/>
  <c r="K1139" i="3"/>
  <c r="BE1139" i="3" s="1"/>
  <c r="K1098" i="3"/>
  <c r="BE1098" i="3" s="1"/>
  <c r="K1212" i="3"/>
  <c r="BE1212" i="3" s="1"/>
  <c r="K1137" i="3"/>
  <c r="BE1137" i="3" s="1"/>
  <c r="K1114" i="3"/>
  <c r="BE1114" i="3" s="1"/>
  <c r="K1105" i="3"/>
  <c r="BE1105" i="3" s="1"/>
  <c r="K1097" i="3"/>
  <c r="BE1097" i="3" s="1"/>
  <c r="K1108" i="3"/>
  <c r="BE1108" i="3" s="1"/>
  <c r="K1095" i="3"/>
  <c r="BE1095" i="3" s="1"/>
  <c r="K1110" i="3"/>
  <c r="BE1110" i="3" s="1"/>
  <c r="BK1091" i="3"/>
  <c r="BK1090" i="3"/>
  <c r="K1084" i="3"/>
  <c r="BE1084" i="3" s="1"/>
  <c r="K1082" i="3"/>
  <c r="BE1082" i="3" s="1"/>
  <c r="K1080" i="3"/>
  <c r="BE1080" i="3" s="1"/>
  <c r="K1074" i="3"/>
  <c r="BE1074" i="3" s="1"/>
  <c r="K1073" i="3"/>
  <c r="BE1073" i="3" s="1"/>
  <c r="BK1112" i="3"/>
  <c r="K1124" i="3"/>
  <c r="BE1124" i="3" s="1"/>
  <c r="K1107" i="3"/>
  <c r="BE1107" i="3" s="1"/>
  <c r="K1109" i="3"/>
  <c r="BE1109" i="3" s="1"/>
  <c r="K1111" i="3"/>
  <c r="BE1111" i="3" s="1"/>
  <c r="K1113" i="3"/>
  <c r="BE1113" i="3" s="1"/>
  <c r="K1100" i="3"/>
  <c r="BE1100" i="3" s="1"/>
  <c r="K1101" i="3"/>
  <c r="BE1101" i="3" s="1"/>
  <c r="K1102" i="3"/>
  <c r="BE1102" i="3" s="1"/>
  <c r="K1103" i="3"/>
  <c r="BE1103" i="3" s="1"/>
  <c r="K1104" i="3"/>
  <c r="BE1104" i="3" s="1"/>
  <c r="K1106" i="3"/>
  <c r="BE1106" i="3" s="1"/>
  <c r="K1093" i="3"/>
  <c r="BE1093" i="3" s="1"/>
  <c r="K1094" i="3"/>
  <c r="BE1094" i="3" s="1"/>
  <c r="K1096" i="3"/>
  <c r="BE1096" i="3" s="1"/>
  <c r="K1099" i="3"/>
  <c r="BE1099" i="3" s="1"/>
  <c r="K1088" i="3"/>
  <c r="BE1088" i="3" s="1"/>
  <c r="K1089" i="3"/>
  <c r="BE1089" i="3" s="1"/>
  <c r="K1092" i="3"/>
  <c r="BE1092" i="3" s="1"/>
  <c r="K1072" i="3"/>
  <c r="BE1072" i="3" s="1"/>
  <c r="K1075" i="3"/>
  <c r="BE1075" i="3" s="1"/>
  <c r="K1076" i="3"/>
  <c r="BE1076" i="3" s="1"/>
  <c r="K1078" i="3"/>
  <c r="BE1078" i="3" s="1"/>
  <c r="BK1116" i="3"/>
  <c r="K1071" i="3"/>
  <c r="BE1071" i="3" s="1"/>
  <c r="BK1068" i="3"/>
  <c r="BK1118" i="3"/>
  <c r="K1119" i="3"/>
  <c r="BE1119" i="3" s="1"/>
  <c r="BK1126" i="3"/>
  <c r="K1127" i="3"/>
  <c r="BE1127" i="3" s="1"/>
  <c r="K1128" i="3"/>
  <c r="BE1128" i="3" s="1"/>
  <c r="K1130" i="3"/>
  <c r="BE1130" i="3" s="1"/>
  <c r="K1115" i="3"/>
  <c r="BE1115" i="3" s="1"/>
  <c r="K1117" i="3"/>
  <c r="BE1117" i="3" s="1"/>
  <c r="K1120" i="3"/>
  <c r="BE1120" i="3" s="1"/>
  <c r="K1121" i="3"/>
  <c r="BE1121" i="3" s="1"/>
  <c r="K1122" i="3"/>
  <c r="BE1122" i="3" s="1"/>
  <c r="K1123" i="3"/>
  <c r="BE1123" i="3" s="1"/>
  <c r="K1125" i="3"/>
  <c r="BE1125" i="3" s="1"/>
  <c r="K1067" i="3"/>
  <c r="BE1067" i="3" s="1"/>
  <c r="K1069" i="3"/>
  <c r="BE1069" i="3" s="1"/>
  <c r="BK604" i="3"/>
  <c r="K1131" i="3"/>
  <c r="BE1131" i="3" s="1"/>
  <c r="K1065" i="3"/>
  <c r="BE1065" i="3" s="1"/>
  <c r="K594" i="3"/>
  <c r="BE594" i="3" s="1"/>
  <c r="K592" i="3"/>
  <c r="BE592" i="3" s="1"/>
  <c r="BK600" i="3"/>
  <c r="K588" i="3"/>
  <c r="BE588" i="3" s="1"/>
  <c r="K635" i="3"/>
  <c r="BE635" i="3" s="1"/>
  <c r="K657" i="3"/>
  <c r="BE657" i="3" s="1"/>
  <c r="K651" i="3"/>
  <c r="BE651" i="3" s="1"/>
  <c r="K645" i="3"/>
  <c r="BE645" i="3" s="1"/>
  <c r="K641" i="3"/>
  <c r="BE641" i="3" s="1"/>
  <c r="K650" i="3"/>
  <c r="BE650" i="3" s="1"/>
  <c r="BK666" i="3"/>
  <c r="K665" i="3"/>
  <c r="BE665" i="3" s="1"/>
  <c r="K644" i="3"/>
  <c r="BE644" i="3" s="1"/>
  <c r="K639" i="3"/>
  <c r="BE639" i="3" s="1"/>
  <c r="BK633" i="3"/>
  <c r="K617" i="3"/>
  <c r="BE617" i="3" s="1"/>
  <c r="K615" i="3"/>
  <c r="BE615" i="3" s="1"/>
  <c r="BK608" i="3"/>
  <c r="K598" i="3"/>
  <c r="BE598" i="3" s="1"/>
  <c r="K602" i="3"/>
  <c r="BE602" i="3" s="1"/>
  <c r="K603" i="3"/>
  <c r="BE603" i="3" s="1"/>
  <c r="K606" i="3"/>
  <c r="BE606" i="3" s="1"/>
  <c r="K590" i="3"/>
  <c r="BE590" i="3" s="1"/>
  <c r="K593" i="3"/>
  <c r="BE593" i="3" s="1"/>
  <c r="K596" i="3"/>
  <c r="BE596" i="3" s="1"/>
  <c r="BK583" i="3"/>
  <c r="BK581" i="3"/>
  <c r="K655" i="3"/>
  <c r="BE655" i="3" s="1"/>
  <c r="K618" i="3"/>
  <c r="BE618" i="3" s="1"/>
  <c r="K629" i="3"/>
  <c r="BE629" i="3" s="1"/>
  <c r="BE630" i="3"/>
  <c r="K627" i="3"/>
  <c r="BE627" i="3" s="1"/>
  <c r="K662" i="3"/>
  <c r="BE662" i="3" s="1"/>
  <c r="BK585" i="3"/>
  <c r="BK624" i="3"/>
  <c r="BK625" i="3"/>
  <c r="BK660" i="3"/>
  <c r="BE612" i="3"/>
  <c r="K667" i="3"/>
  <c r="BE667" i="3" s="1"/>
  <c r="K659" i="3"/>
  <c r="BE659" i="3" s="1"/>
  <c r="K661" i="3"/>
  <c r="BE661" i="3" s="1"/>
  <c r="K664" i="3"/>
  <c r="BE664" i="3" s="1"/>
  <c r="K652" i="3"/>
  <c r="BE652" i="3" s="1"/>
  <c r="K654" i="3"/>
  <c r="BE654" i="3" s="1"/>
  <c r="K656" i="3"/>
  <c r="BE656" i="3" s="1"/>
  <c r="BE658" i="3"/>
  <c r="K642" i="3"/>
  <c r="BE642" i="3" s="1"/>
  <c r="K643" i="3"/>
  <c r="BE643" i="3" s="1"/>
  <c r="K647" i="3"/>
  <c r="BE647" i="3" s="1"/>
  <c r="K648" i="3"/>
  <c r="BE648" i="3" s="1"/>
  <c r="K649" i="3"/>
  <c r="BE649" i="3" s="1"/>
  <c r="K632" i="3"/>
  <c r="BE632" i="3" s="1"/>
  <c r="BE634" i="3"/>
  <c r="K637" i="3"/>
  <c r="BE637" i="3" s="1"/>
  <c r="K623" i="3"/>
  <c r="BE623" i="3" s="1"/>
  <c r="K626" i="3"/>
  <c r="BE626" i="3" s="1"/>
  <c r="BE628" i="3"/>
  <c r="K631" i="3"/>
  <c r="BE631" i="3" s="1"/>
  <c r="K614" i="3"/>
  <c r="BE614" i="3" s="1"/>
  <c r="BE616" i="3"/>
  <c r="K619" i="3"/>
  <c r="BE619" i="3" s="1"/>
  <c r="K620" i="3"/>
  <c r="BE620" i="3" s="1"/>
  <c r="K622" i="3"/>
  <c r="BE622" i="3" s="1"/>
  <c r="K610" i="3"/>
  <c r="BE610" i="3" s="1"/>
  <c r="K611" i="3"/>
  <c r="BE611" i="3" s="1"/>
  <c r="K613" i="3"/>
  <c r="BE613" i="3" s="1"/>
  <c r="K586" i="3"/>
  <c r="BE586" i="3" s="1"/>
  <c r="K584" i="3"/>
  <c r="BE584" i="3" s="1"/>
  <c r="K582" i="3"/>
  <c r="BE582" i="3" s="1"/>
  <c r="K580" i="3"/>
  <c r="BE580" i="3" s="1"/>
  <c r="K578" i="3"/>
  <c r="BE578" i="3" s="1"/>
  <c r="K501" i="3"/>
  <c r="BE501" i="3" s="1"/>
  <c r="K492" i="3"/>
  <c r="BE492" i="3" s="1"/>
  <c r="BK459" i="3"/>
  <c r="K453" i="3"/>
  <c r="BE453" i="3" s="1"/>
  <c r="K443" i="3"/>
  <c r="BE443" i="3" s="1"/>
  <c r="BK483" i="3"/>
  <c r="BK465" i="3"/>
  <c r="BE498" i="3"/>
  <c r="K499" i="3"/>
  <c r="BE499" i="3" s="1"/>
  <c r="BE502" i="3"/>
  <c r="K503" i="3"/>
  <c r="BE503" i="3" s="1"/>
  <c r="BE505" i="3"/>
  <c r="BE490" i="3"/>
  <c r="BE491" i="3"/>
  <c r="BE493" i="3"/>
  <c r="K495" i="3"/>
  <c r="BE495" i="3" s="1"/>
  <c r="BE496" i="3"/>
  <c r="K497" i="3"/>
  <c r="BE497" i="3" s="1"/>
  <c r="K486" i="3"/>
  <c r="BE486" i="3" s="1"/>
  <c r="K487" i="3"/>
  <c r="BE487" i="3" s="1"/>
  <c r="K489" i="3"/>
  <c r="BE489" i="3" s="1"/>
  <c r="BE471" i="3"/>
  <c r="BE474" i="3"/>
  <c r="K475" i="3"/>
  <c r="BE475" i="3" s="1"/>
  <c r="BE476" i="3"/>
  <c r="BE478" i="3"/>
  <c r="BE464" i="3"/>
  <c r="BE466" i="3"/>
  <c r="K468" i="3"/>
  <c r="BE468" i="3" s="1"/>
  <c r="BE469" i="3"/>
  <c r="BE470" i="3"/>
  <c r="BE455" i="3"/>
  <c r="BE456" i="3"/>
  <c r="BE458" i="3"/>
  <c r="BE460" i="3"/>
  <c r="K462" i="3"/>
  <c r="BE462" i="3" s="1"/>
  <c r="BE448" i="3"/>
  <c r="BE452" i="3"/>
  <c r="BE454" i="3"/>
  <c r="BE532" i="3"/>
  <c r="BE441" i="3"/>
  <c r="K515" i="3"/>
  <c r="BE515" i="3" s="1"/>
  <c r="K446" i="3"/>
  <c r="BE446" i="3" s="1"/>
  <c r="BK518" i="3"/>
  <c r="BK522" i="3"/>
  <c r="BK521" i="3"/>
  <c r="K512" i="3"/>
  <c r="BE512" i="3" s="1"/>
  <c r="K432" i="3"/>
  <c r="BE432" i="3" s="1"/>
  <c r="K419" i="3"/>
  <c r="BE419" i="3" s="1"/>
  <c r="BE511" i="3"/>
  <c r="BE513" i="3"/>
  <c r="BE516" i="3"/>
  <c r="BE507" i="3"/>
  <c r="BE508" i="3"/>
  <c r="K510" i="3"/>
  <c r="BE510" i="3" s="1"/>
  <c r="BE445" i="3"/>
  <c r="BE440" i="3"/>
  <c r="BE442" i="3"/>
  <c r="K444" i="3"/>
  <c r="BE444" i="3" s="1"/>
  <c r="BE431" i="3"/>
  <c r="BE433" i="3"/>
  <c r="BE434" i="3"/>
  <c r="K438" i="3"/>
  <c r="BE438" i="3" s="1"/>
  <c r="BE425" i="3"/>
  <c r="K427" i="3"/>
  <c r="BE427" i="3" s="1"/>
  <c r="BE428" i="3"/>
  <c r="BE429" i="3"/>
  <c r="BE430" i="3"/>
  <c r="K534" i="3"/>
  <c r="BE534" i="3" s="1"/>
  <c r="BE524" i="3"/>
  <c r="BK530" i="3"/>
  <c r="BE528" i="3"/>
  <c r="BK423" i="3"/>
  <c r="BE526" i="3"/>
  <c r="BE533" i="3"/>
  <c r="BE527" i="3"/>
  <c r="BE529" i="3"/>
  <c r="BE531" i="3"/>
  <c r="BE520" i="3"/>
  <c r="BE523" i="3"/>
  <c r="BE525" i="3"/>
  <c r="K517" i="3"/>
  <c r="BE517" i="3" s="1"/>
  <c r="BE519" i="3"/>
  <c r="K422" i="3"/>
  <c r="BE422" i="3" s="1"/>
  <c r="BE424" i="3"/>
  <c r="BK377" i="3"/>
  <c r="BK410" i="3"/>
  <c r="K401" i="3"/>
  <c r="BE401" i="3" s="1"/>
  <c r="K379" i="3"/>
  <c r="BE379" i="3" s="1"/>
  <c r="BE378" i="3"/>
  <c r="BK395" i="3"/>
  <c r="BK400" i="3"/>
  <c r="BK398" i="3"/>
  <c r="K386" i="3"/>
  <c r="BE386" i="3" s="1"/>
  <c r="BK379" i="3"/>
  <c r="BE390" i="3"/>
  <c r="BE382" i="3"/>
  <c r="BK378" i="3"/>
  <c r="BK376" i="3"/>
  <c r="K373" i="3"/>
  <c r="BE373" i="3" s="1"/>
  <c r="K370" i="3"/>
  <c r="BE370" i="3" s="1"/>
  <c r="K368" i="3"/>
  <c r="BE368" i="3" s="1"/>
  <c r="K366" i="3"/>
  <c r="BE366" i="3" s="1"/>
  <c r="K363" i="3"/>
  <c r="BE363" i="3" s="1"/>
  <c r="K360" i="3"/>
  <c r="BE360" i="3" s="1"/>
  <c r="K353" i="3"/>
  <c r="BE353" i="3" s="1"/>
  <c r="K408" i="3"/>
  <c r="BE408" i="3" s="1"/>
  <c r="BE409" i="3"/>
  <c r="BE411" i="3"/>
  <c r="BE397" i="3"/>
  <c r="BE399" i="3"/>
  <c r="BE403" i="3"/>
  <c r="BE404" i="3"/>
  <c r="K406" i="3"/>
  <c r="BE406" i="3" s="1"/>
  <c r="BE407" i="3"/>
  <c r="BE388" i="3"/>
  <c r="K389" i="3"/>
  <c r="BE389" i="3" s="1"/>
  <c r="BE391" i="3"/>
  <c r="K393" i="3"/>
  <c r="BE393" i="3" s="1"/>
  <c r="BE394" i="3"/>
  <c r="K396" i="3"/>
  <c r="BE396" i="3" s="1"/>
  <c r="K375" i="3"/>
  <c r="BE375" i="3" s="1"/>
  <c r="BE380" i="3"/>
  <c r="K381" i="3"/>
  <c r="BE381" i="3" s="1"/>
  <c r="K383" i="3"/>
  <c r="BE383" i="3" s="1"/>
  <c r="BE384" i="3"/>
  <c r="BE385" i="3"/>
  <c r="BE413" i="3"/>
  <c r="K351" i="3"/>
  <c r="BE351" i="3" s="1"/>
  <c r="K348" i="3"/>
  <c r="BE348" i="3" s="1"/>
  <c r="K412" i="3"/>
  <c r="BE412" i="3" s="1"/>
  <c r="K349" i="3"/>
  <c r="BE349" i="3" s="1"/>
  <c r="K347" i="3"/>
  <c r="BE347" i="3" s="1"/>
  <c r="K346" i="3"/>
  <c r="BE346" i="3" s="1"/>
  <c r="K344" i="3"/>
  <c r="BE344" i="3" s="1"/>
  <c r="K343" i="3"/>
  <c r="BE343" i="3" s="1"/>
  <c r="K341" i="3"/>
  <c r="BE341" i="3" s="1"/>
  <c r="K339" i="3"/>
  <c r="BE339" i="3" s="1"/>
  <c r="K338" i="3"/>
  <c r="BE338" i="3" s="1"/>
  <c r="K336" i="3"/>
  <c r="BE336" i="3" s="1"/>
  <c r="K334" i="3"/>
  <c r="BE334" i="3" s="1"/>
  <c r="K331" i="3"/>
  <c r="BE331" i="3" s="1"/>
  <c r="K329" i="3"/>
  <c r="BE329" i="3" s="1"/>
  <c r="K327" i="3"/>
  <c r="BE327" i="3" s="1"/>
  <c r="BK417" i="3"/>
  <c r="BE415" i="3"/>
  <c r="K325" i="3"/>
  <c r="BE325" i="3" s="1"/>
  <c r="K322" i="3"/>
  <c r="BE322" i="3" s="1"/>
  <c r="K319" i="3"/>
  <c r="BE319" i="3" s="1"/>
  <c r="K317" i="3"/>
  <c r="BE317" i="3" s="1"/>
  <c r="K314" i="3"/>
  <c r="BE314" i="3" s="1"/>
  <c r="K306" i="3"/>
  <c r="BE306" i="3" s="1"/>
  <c r="K298" i="3"/>
  <c r="BE298" i="3" s="1"/>
  <c r="K292" i="3"/>
  <c r="BE292" i="3" s="1"/>
  <c r="K286" i="3"/>
  <c r="BE286" i="3" s="1"/>
  <c r="K280" i="3"/>
  <c r="BE280" i="3" s="1"/>
  <c r="K277" i="3"/>
  <c r="BE277" i="3" s="1"/>
  <c r="K275" i="3"/>
  <c r="BE275" i="3" s="1"/>
  <c r="K414" i="3"/>
  <c r="BE414" i="3" s="1"/>
  <c r="K416" i="3"/>
  <c r="BE416" i="3" s="1"/>
  <c r="K219" i="3"/>
  <c r="BE219" i="3" s="1"/>
  <c r="K273" i="3"/>
  <c r="BE273" i="3" s="1"/>
  <c r="K268" i="3"/>
  <c r="BE268" i="3" s="1"/>
  <c r="K265" i="3"/>
  <c r="BE265" i="3" s="1"/>
  <c r="K261" i="3"/>
  <c r="BE261" i="3" s="1"/>
  <c r="K258" i="3"/>
  <c r="BE258" i="3" s="1"/>
  <c r="K256" i="3"/>
  <c r="BE256" i="3" s="1"/>
  <c r="K251" i="3"/>
  <c r="BE251" i="3" s="1"/>
  <c r="K250" i="3"/>
  <c r="BE250" i="3" s="1"/>
  <c r="K249" i="3"/>
  <c r="BE249" i="3" s="1"/>
  <c r="K248" i="3"/>
  <c r="BE248" i="3" s="1"/>
  <c r="K247" i="3"/>
  <c r="BE247" i="3" s="1"/>
  <c r="K241" i="3"/>
  <c r="BE241" i="3" s="1"/>
  <c r="K237" i="3"/>
  <c r="BE237" i="3" s="1"/>
  <c r="K233" i="3"/>
  <c r="BE233" i="3" s="1"/>
  <c r="K234" i="3"/>
  <c r="BE234" i="3" s="1"/>
  <c r="BK230" i="3"/>
  <c r="K231" i="3"/>
  <c r="BE231" i="3" s="1"/>
  <c r="K226" i="3"/>
  <c r="BE226" i="3" s="1"/>
  <c r="K223" i="3"/>
  <c r="BE223" i="3" s="1"/>
  <c r="K220" i="3"/>
  <c r="BE220" i="3" s="1"/>
  <c r="K203" i="3"/>
  <c r="BE203" i="3" s="1"/>
  <c r="K191" i="3"/>
  <c r="BE191" i="3" s="1"/>
  <c r="K189" i="3"/>
  <c r="BE189" i="3" s="1"/>
  <c r="K186" i="3"/>
  <c r="BE186" i="3" s="1"/>
  <c r="K185" i="3"/>
  <c r="BE185" i="3" s="1"/>
  <c r="K181" i="3"/>
  <c r="BE181" i="3" s="1"/>
  <c r="K180" i="3"/>
  <c r="BE180" i="3" s="1"/>
  <c r="K178" i="3"/>
  <c r="BE178" i="3" s="1"/>
  <c r="K176" i="3"/>
  <c r="BE176" i="3" s="1"/>
  <c r="K172" i="3"/>
  <c r="BE172" i="3" s="1"/>
  <c r="K170" i="3"/>
  <c r="BE170" i="3" s="1"/>
  <c r="K164" i="3"/>
  <c r="BE164" i="3" s="1"/>
  <c r="K161" i="3"/>
  <c r="BE161" i="3" s="1"/>
  <c r="K157" i="3"/>
  <c r="BE157" i="3" s="1"/>
  <c r="K155" i="3"/>
  <c r="BE155" i="3" s="1"/>
  <c r="K152" i="3"/>
  <c r="BE152" i="3" s="1"/>
  <c r="K150" i="3"/>
  <c r="BE150" i="3" s="1"/>
  <c r="K148" i="3"/>
  <c r="BE148" i="3" s="1"/>
  <c r="K145" i="3"/>
  <c r="BE145" i="3" s="1"/>
  <c r="K144" i="3"/>
  <c r="BE144" i="3" s="1"/>
  <c r="K141" i="3"/>
  <c r="BE141" i="3" s="1"/>
  <c r="K134" i="3"/>
  <c r="BE134" i="3" s="1"/>
  <c r="K131" i="3"/>
  <c r="BE131" i="3" s="1"/>
  <c r="BK182" i="4"/>
  <c r="K212" i="4"/>
  <c r="BE212" i="4" s="1"/>
  <c r="Q182" i="4"/>
  <c r="Q196" i="4"/>
  <c r="Q187" i="4"/>
  <c r="K205" i="4"/>
  <c r="BE205" i="4" s="1"/>
  <c r="K202" i="4"/>
  <c r="BE202" i="4" s="1"/>
  <c r="K200" i="4"/>
  <c r="BE200" i="4" s="1"/>
  <c r="K197" i="4"/>
  <c r="BE197" i="4" s="1"/>
  <c r="BK169" i="4"/>
  <c r="BK188" i="4"/>
  <c r="BK187" i="4" s="1"/>
  <c r="Q169" i="4"/>
  <c r="K195" i="4"/>
  <c r="BE195" i="4" s="1"/>
  <c r="K192" i="4"/>
  <c r="BE192" i="4" s="1"/>
  <c r="K190" i="4"/>
  <c r="BE190" i="4" s="1"/>
  <c r="K185" i="4"/>
  <c r="BE185" i="4" s="1"/>
  <c r="K183" i="4"/>
  <c r="BE183" i="4" s="1"/>
  <c r="K179" i="4"/>
  <c r="BE179" i="4" s="1"/>
  <c r="K177" i="4"/>
  <c r="BE177" i="4" s="1"/>
  <c r="K173" i="4"/>
  <c r="BE173" i="4" s="1"/>
  <c r="K170" i="4"/>
  <c r="BE170" i="4" s="1"/>
  <c r="BK160" i="4"/>
  <c r="Q160" i="4"/>
  <c r="K168" i="4"/>
  <c r="BE168" i="4" s="1"/>
  <c r="K167" i="4"/>
  <c r="BE167" i="4" s="1"/>
  <c r="K164" i="4"/>
  <c r="BE164" i="4" s="1"/>
  <c r="K163" i="4"/>
  <c r="BE163" i="4" s="1"/>
  <c r="K161" i="4"/>
  <c r="BE161" i="4" s="1"/>
  <c r="K210" i="4"/>
  <c r="BE210" i="4" s="1"/>
  <c r="K208" i="4"/>
  <c r="BE208" i="4" s="1"/>
  <c r="K157" i="4"/>
  <c r="BE157" i="4" s="1"/>
  <c r="K158" i="4"/>
  <c r="BE158" i="4" s="1"/>
  <c r="K155" i="4"/>
  <c r="BE155" i="4" s="1"/>
  <c r="K153" i="4"/>
  <c r="BE153" i="4" s="1"/>
  <c r="K151" i="4"/>
  <c r="BE151" i="4" s="1"/>
  <c r="K139" i="4"/>
  <c r="BE139" i="4" s="1"/>
  <c r="K146" i="4"/>
  <c r="BE146" i="4" s="1"/>
  <c r="K144" i="4"/>
  <c r="BE144" i="4" s="1"/>
  <c r="K142" i="4"/>
  <c r="BE142" i="4" s="1"/>
  <c r="K137" i="4"/>
  <c r="BE137" i="4" s="1"/>
  <c r="K135" i="4"/>
  <c r="BE135" i="4" s="1"/>
  <c r="K132" i="4"/>
  <c r="BE132" i="4" s="1"/>
  <c r="K129" i="4"/>
  <c r="BE129" i="4" s="1"/>
  <c r="K131" i="4"/>
  <c r="BE131" i="4" s="1"/>
  <c r="P127" i="8"/>
  <c r="BK127" i="8" s="1"/>
  <c r="P139" i="8"/>
  <c r="BK139" i="8" s="1"/>
  <c r="P123" i="8"/>
  <c r="BK123" i="8" s="1"/>
  <c r="P135" i="8"/>
  <c r="BK135" i="8" s="1"/>
  <c r="P138" i="8"/>
  <c r="BK138" i="8" s="1"/>
  <c r="P126" i="8"/>
  <c r="K126" i="8" s="1"/>
  <c r="BE126" i="8" s="1"/>
  <c r="P142" i="8"/>
  <c r="BK142" i="8" s="1"/>
  <c r="P134" i="8"/>
  <c r="BK134" i="8" s="1"/>
  <c r="P137" i="8"/>
  <c r="BK137" i="8" s="1"/>
  <c r="Q136" i="8"/>
  <c r="K140" i="8"/>
  <c r="BE140" i="8" s="1"/>
  <c r="K144" i="8"/>
  <c r="BE144" i="8" s="1"/>
  <c r="P125" i="8"/>
  <c r="BK125" i="8" s="1"/>
  <c r="P124" i="8"/>
  <c r="BK124" i="8" s="1"/>
  <c r="K132" i="8"/>
  <c r="BE132" i="8" s="1"/>
  <c r="BK148" i="8"/>
  <c r="K146" i="8"/>
  <c r="BE146" i="8" s="1"/>
  <c r="K150" i="8"/>
  <c r="BE150" i="8" s="1"/>
  <c r="K133" i="8"/>
  <c r="BE133" i="8" s="1"/>
  <c r="K135" i="8"/>
  <c r="BE135" i="8" s="1"/>
  <c r="K136" i="8"/>
  <c r="BE136" i="8" s="1"/>
  <c r="BK126" i="8"/>
  <c r="K130" i="8"/>
  <c r="BE130" i="8" s="1"/>
  <c r="K128" i="8"/>
  <c r="BE128" i="8" s="1"/>
  <c r="K129" i="8"/>
  <c r="BE129" i="8" s="1"/>
  <c r="K131" i="8"/>
  <c r="BE131" i="8" s="1"/>
  <c r="K127" i="8"/>
  <c r="BE127" i="8" s="1"/>
  <c r="K122" i="8"/>
  <c r="BE122" i="8" s="1"/>
  <c r="K153" i="9"/>
  <c r="BE153" i="9" s="1"/>
  <c r="K151" i="9"/>
  <c r="BE151" i="9" s="1"/>
  <c r="K149" i="9"/>
  <c r="BE149" i="9" s="1"/>
  <c r="K147" i="9"/>
  <c r="BE147" i="9" s="1"/>
  <c r="Q139" i="9"/>
  <c r="K145" i="9"/>
  <c r="BE145" i="9" s="1"/>
  <c r="I100" i="9"/>
  <c r="K141" i="9"/>
  <c r="BE141" i="9" s="1"/>
  <c r="K136" i="9"/>
  <c r="BE136" i="9" s="1"/>
  <c r="K134" i="9"/>
  <c r="BE134" i="9" s="1"/>
  <c r="K140" i="9"/>
  <c r="BE140" i="9" s="1"/>
  <c r="K131" i="9"/>
  <c r="BE131" i="9" s="1"/>
  <c r="K129" i="9"/>
  <c r="BK143" i="9"/>
  <c r="BK139" i="9" s="1"/>
  <c r="K126" i="9"/>
  <c r="BE126" i="9" s="1"/>
  <c r="K127" i="9"/>
  <c r="BE127" i="9" s="1"/>
  <c r="K138" i="10"/>
  <c r="BE138" i="10" s="1"/>
  <c r="BK119" i="10"/>
  <c r="K134" i="10"/>
  <c r="BE134" i="10" s="1"/>
  <c r="BK129" i="10"/>
  <c r="K136" i="10"/>
  <c r="BE136" i="10" s="1"/>
  <c r="K133" i="10"/>
  <c r="BE133" i="10" s="1"/>
  <c r="K131" i="10"/>
  <c r="BE131" i="10" s="1"/>
  <c r="K128" i="10"/>
  <c r="BE128" i="10" s="1"/>
  <c r="K126" i="10"/>
  <c r="BE126" i="10" s="1"/>
  <c r="K125" i="10"/>
  <c r="BE125" i="10" s="1"/>
  <c r="K137" i="2"/>
  <c r="BE137" i="2" s="1"/>
  <c r="K136" i="2"/>
  <c r="BE136" i="2" s="1"/>
  <c r="K134" i="2"/>
  <c r="BE134" i="2" s="1"/>
  <c r="K132" i="2"/>
  <c r="BE132" i="2" s="1"/>
  <c r="K130" i="2"/>
  <c r="BE130" i="2" s="1"/>
  <c r="K128" i="2"/>
  <c r="BE128" i="2" s="1"/>
  <c r="BE126" i="2"/>
  <c r="K138" i="8" l="1"/>
  <c r="BE138" i="8" s="1"/>
  <c r="K123" i="8"/>
  <c r="BE123" i="8" s="1"/>
  <c r="K139" i="8"/>
  <c r="BE139" i="8" s="1"/>
  <c r="K134" i="8"/>
  <c r="BE134" i="8" s="1"/>
  <c r="K137" i="8"/>
  <c r="BE137" i="8" s="1"/>
  <c r="K125" i="8"/>
  <c r="BE125" i="8" s="1"/>
  <c r="K142" i="8"/>
  <c r="BE142" i="8" s="1"/>
  <c r="K124" i="8"/>
  <c r="BE124" i="8" s="1"/>
  <c r="BE129" i="9"/>
  <c r="BI149" i="2" l="1"/>
  <c r="BH149" i="2"/>
  <c r="BG149" i="2"/>
  <c r="BF149" i="2"/>
  <c r="X149" i="2"/>
  <c r="V149" i="2"/>
  <c r="T149" i="2"/>
  <c r="R149" i="2"/>
  <c r="Q149" i="2"/>
  <c r="P149" i="2"/>
  <c r="K149" i="2" s="1"/>
  <c r="BE149" i="2" s="1"/>
  <c r="BI147" i="2"/>
  <c r="BH147" i="2"/>
  <c r="BG147" i="2"/>
  <c r="BF147" i="2"/>
  <c r="X147" i="2"/>
  <c r="V147" i="2"/>
  <c r="T147" i="2"/>
  <c r="R147" i="2"/>
  <c r="Q147" i="2"/>
  <c r="P147" i="2"/>
  <c r="BK147" i="2" s="1"/>
  <c r="BI146" i="2"/>
  <c r="BH146" i="2"/>
  <c r="BG146" i="2"/>
  <c r="BF146" i="2"/>
  <c r="X146" i="2"/>
  <c r="V146" i="2"/>
  <c r="T146" i="2"/>
  <c r="R146" i="2"/>
  <c r="Q146" i="2"/>
  <c r="P146" i="2"/>
  <c r="K146" i="2" s="1"/>
  <c r="BE146" i="2" s="1"/>
  <c r="BI144" i="2"/>
  <c r="BH144" i="2"/>
  <c r="BG144" i="2"/>
  <c r="BF144" i="2"/>
  <c r="X144" i="2"/>
  <c r="V144" i="2"/>
  <c r="T144" i="2"/>
  <c r="R144" i="2"/>
  <c r="Q144" i="2"/>
  <c r="P144" i="2"/>
  <c r="BK144" i="2" s="1"/>
  <c r="BI140" i="2"/>
  <c r="BH140" i="2"/>
  <c r="BG140" i="2"/>
  <c r="BF140" i="2"/>
  <c r="X140" i="2"/>
  <c r="V140" i="2"/>
  <c r="T140" i="2"/>
  <c r="R140" i="2"/>
  <c r="Q140" i="2"/>
  <c r="P140" i="2"/>
  <c r="BK140" i="2" s="1"/>
  <c r="BI124" i="2"/>
  <c r="BH124" i="2"/>
  <c r="BG124" i="2"/>
  <c r="BF124" i="2"/>
  <c r="X124" i="2"/>
  <c r="V124" i="2"/>
  <c r="T124" i="2"/>
  <c r="R124" i="2"/>
  <c r="Q124" i="2"/>
  <c r="P124" i="2"/>
  <c r="BI123" i="2"/>
  <c r="BH123" i="2"/>
  <c r="BG123" i="2"/>
  <c r="BF123" i="2"/>
  <c r="X123" i="2"/>
  <c r="V123" i="2"/>
  <c r="T123" i="2"/>
  <c r="R123" i="2"/>
  <c r="Q123" i="2"/>
  <c r="P123" i="2"/>
  <c r="BK123" i="2" s="1"/>
  <c r="K39" i="10"/>
  <c r="K38" i="10"/>
  <c r="BA103" i="1" s="1"/>
  <c r="K37" i="10"/>
  <c r="AZ103" i="1"/>
  <c r="J113" i="10"/>
  <c r="F111" i="10"/>
  <c r="E109" i="10"/>
  <c r="J91" i="10"/>
  <c r="F89" i="10"/>
  <c r="E87" i="10"/>
  <c r="J24" i="10"/>
  <c r="E24" i="10"/>
  <c r="J114" i="10" s="1"/>
  <c r="J23" i="10"/>
  <c r="J18" i="10"/>
  <c r="E18" i="10"/>
  <c r="F114" i="10" s="1"/>
  <c r="J17" i="10"/>
  <c r="J15" i="10"/>
  <c r="E15" i="10"/>
  <c r="F113" i="10" s="1"/>
  <c r="J14" i="10"/>
  <c r="J12" i="10"/>
  <c r="J111" i="10" s="1"/>
  <c r="E7" i="10"/>
  <c r="E107" i="10" s="1"/>
  <c r="K39" i="9"/>
  <c r="K38" i="9"/>
  <c r="BA102" i="1" s="1"/>
  <c r="K37" i="9"/>
  <c r="AZ102" i="1" s="1"/>
  <c r="X144" i="9"/>
  <c r="V144" i="9"/>
  <c r="T144" i="9"/>
  <c r="BI124" i="9"/>
  <c r="BH124" i="9"/>
  <c r="BG124" i="9"/>
  <c r="BF124" i="9"/>
  <c r="X124" i="9"/>
  <c r="V124" i="9"/>
  <c r="T124" i="9"/>
  <c r="P124" i="9"/>
  <c r="K124" i="9" s="1"/>
  <c r="BE124" i="9" s="1"/>
  <c r="J117" i="9"/>
  <c r="F115" i="9"/>
  <c r="E113" i="9"/>
  <c r="J91" i="9"/>
  <c r="F89" i="9"/>
  <c r="E87" i="9"/>
  <c r="J24" i="9"/>
  <c r="E24" i="9"/>
  <c r="J118" i="9" s="1"/>
  <c r="J23" i="9"/>
  <c r="J18" i="9"/>
  <c r="E18" i="9"/>
  <c r="F92" i="9" s="1"/>
  <c r="J17" i="9"/>
  <c r="J15" i="9"/>
  <c r="E15" i="9"/>
  <c r="F117" i="9" s="1"/>
  <c r="J14" i="9"/>
  <c r="J12" i="9"/>
  <c r="J115" i="9" s="1"/>
  <c r="E7" i="9"/>
  <c r="E111" i="9" s="1"/>
  <c r="K39" i="8"/>
  <c r="K38" i="8"/>
  <c r="BA101" i="1" s="1"/>
  <c r="K37" i="8"/>
  <c r="AZ101" i="1" s="1"/>
  <c r="BI121" i="8"/>
  <c r="BH121" i="8"/>
  <c r="BG121" i="8"/>
  <c r="BF121" i="8"/>
  <c r="X121" i="8"/>
  <c r="V121" i="8"/>
  <c r="T121" i="8"/>
  <c r="P121" i="8"/>
  <c r="BK121" i="8" s="1"/>
  <c r="J114" i="8"/>
  <c r="F112" i="8"/>
  <c r="E110" i="8"/>
  <c r="J91" i="8"/>
  <c r="F89" i="8"/>
  <c r="E87" i="8"/>
  <c r="J24" i="8"/>
  <c r="E24" i="8"/>
  <c r="J115" i="8" s="1"/>
  <c r="J23" i="8"/>
  <c r="J18" i="8"/>
  <c r="E18" i="8"/>
  <c r="F92" i="8" s="1"/>
  <c r="J17" i="8"/>
  <c r="J15" i="8"/>
  <c r="E15" i="8"/>
  <c r="F91" i="8" s="1"/>
  <c r="J14" i="8"/>
  <c r="J12" i="8"/>
  <c r="J112" i="8" s="1"/>
  <c r="E7" i="8"/>
  <c r="E108" i="8" s="1"/>
  <c r="K39" i="7"/>
  <c r="K38" i="7"/>
  <c r="BA100" i="1" s="1"/>
  <c r="K37" i="7"/>
  <c r="AZ100" i="1" s="1"/>
  <c r="X188" i="7"/>
  <c r="V188" i="7"/>
  <c r="T188" i="7"/>
  <c r="BI125" i="7"/>
  <c r="BH125" i="7"/>
  <c r="BG125" i="7"/>
  <c r="BF125" i="7"/>
  <c r="X125" i="7"/>
  <c r="V125" i="7"/>
  <c r="T125" i="7"/>
  <c r="P125" i="7"/>
  <c r="BK125" i="7" s="1"/>
  <c r="BK124" i="7" s="1"/>
  <c r="J118" i="7"/>
  <c r="F116" i="7"/>
  <c r="E114" i="7"/>
  <c r="J91" i="7"/>
  <c r="F89" i="7"/>
  <c r="E87" i="7"/>
  <c r="J24" i="7"/>
  <c r="E24" i="7"/>
  <c r="J92" i="7" s="1"/>
  <c r="J23" i="7"/>
  <c r="J18" i="7"/>
  <c r="E18" i="7"/>
  <c r="F119" i="7" s="1"/>
  <c r="J17" i="7"/>
  <c r="J15" i="7"/>
  <c r="E15" i="7"/>
  <c r="F118" i="7" s="1"/>
  <c r="J14" i="7"/>
  <c r="J12" i="7"/>
  <c r="J116" i="7" s="1"/>
  <c r="E7" i="7"/>
  <c r="E112" i="7" s="1"/>
  <c r="K39" i="6"/>
  <c r="K38" i="6"/>
  <c r="BA99" i="1" s="1"/>
  <c r="K37" i="6"/>
  <c r="AZ99" i="1" s="1"/>
  <c r="J114" i="6"/>
  <c r="F112" i="6"/>
  <c r="E110" i="6"/>
  <c r="J91" i="6"/>
  <c r="F89" i="6"/>
  <c r="E87" i="6"/>
  <c r="J24" i="6"/>
  <c r="E24" i="6"/>
  <c r="J115" i="6" s="1"/>
  <c r="J23" i="6"/>
  <c r="J18" i="6"/>
  <c r="E18" i="6"/>
  <c r="F115" i="6" s="1"/>
  <c r="J17" i="6"/>
  <c r="J15" i="6"/>
  <c r="E15" i="6"/>
  <c r="F114" i="6" s="1"/>
  <c r="J14" i="6"/>
  <c r="J12" i="6"/>
  <c r="J112" i="6" s="1"/>
  <c r="E7" i="6"/>
  <c r="E108" i="6" s="1"/>
  <c r="K39" i="5"/>
  <c r="K38" i="5"/>
  <c r="BA98" i="1" s="1"/>
  <c r="K37" i="5"/>
  <c r="AZ98" i="1" s="1"/>
  <c r="BI121" i="5"/>
  <c r="BH121" i="5"/>
  <c r="BG121" i="5"/>
  <c r="BF121" i="5"/>
  <c r="X121" i="5"/>
  <c r="V121" i="5"/>
  <c r="T121" i="5"/>
  <c r="P121" i="5"/>
  <c r="K121" i="5" s="1"/>
  <c r="BE121" i="5" s="1"/>
  <c r="J114" i="5"/>
  <c r="F112" i="5"/>
  <c r="E110" i="5"/>
  <c r="J91" i="5"/>
  <c r="F89" i="5"/>
  <c r="E87" i="5"/>
  <c r="J24" i="5"/>
  <c r="E24" i="5"/>
  <c r="J115" i="5" s="1"/>
  <c r="J23" i="5"/>
  <c r="J18" i="5"/>
  <c r="E18" i="5"/>
  <c r="F115" i="5" s="1"/>
  <c r="J17" i="5"/>
  <c r="J15" i="5"/>
  <c r="E15" i="5"/>
  <c r="F91" i="5" s="1"/>
  <c r="J14" i="5"/>
  <c r="J12" i="5"/>
  <c r="J89" i="5" s="1"/>
  <c r="E7" i="5"/>
  <c r="E85" i="5" s="1"/>
  <c r="K39" i="4"/>
  <c r="K38" i="4"/>
  <c r="BA97" i="1" s="1"/>
  <c r="K37" i="4"/>
  <c r="AZ97" i="1" s="1"/>
  <c r="BI214" i="4"/>
  <c r="BH214" i="4"/>
  <c r="BG214" i="4"/>
  <c r="BF214" i="4"/>
  <c r="X214" i="4"/>
  <c r="V214" i="4"/>
  <c r="T214" i="4"/>
  <c r="P214" i="4"/>
  <c r="K214" i="4" s="1"/>
  <c r="BE214" i="4" s="1"/>
  <c r="BI149" i="4"/>
  <c r="BH149" i="4"/>
  <c r="BG149" i="4"/>
  <c r="BF149" i="4"/>
  <c r="X149" i="4"/>
  <c r="V149" i="4"/>
  <c r="T149" i="4"/>
  <c r="P149" i="4"/>
  <c r="K149" i="4" s="1"/>
  <c r="BE149" i="4" s="1"/>
  <c r="BI127" i="4"/>
  <c r="BH127" i="4"/>
  <c r="BG127" i="4"/>
  <c r="BF127" i="4"/>
  <c r="X127" i="4"/>
  <c r="V127" i="4"/>
  <c r="T127" i="4"/>
  <c r="P127" i="4"/>
  <c r="BK127" i="4" s="1"/>
  <c r="J121" i="4"/>
  <c r="F119" i="4"/>
  <c r="E117" i="4"/>
  <c r="J91" i="4"/>
  <c r="F89" i="4"/>
  <c r="E87" i="4"/>
  <c r="J24" i="4"/>
  <c r="E24" i="4"/>
  <c r="J92" i="4" s="1"/>
  <c r="J23" i="4"/>
  <c r="J18" i="4"/>
  <c r="E18" i="4"/>
  <c r="F122" i="4" s="1"/>
  <c r="J17" i="4"/>
  <c r="J15" i="4"/>
  <c r="E15" i="4"/>
  <c r="F121" i="4" s="1"/>
  <c r="J14" i="4"/>
  <c r="J12" i="4"/>
  <c r="J119" i="4" s="1"/>
  <c r="E7" i="4"/>
  <c r="E115" i="4" s="1"/>
  <c r="K39" i="3"/>
  <c r="K38" i="3"/>
  <c r="BA96" i="1" s="1"/>
  <c r="K37" i="3"/>
  <c r="AZ96" i="1" s="1"/>
  <c r="BI992" i="3"/>
  <c r="BH992" i="3"/>
  <c r="BG992" i="3"/>
  <c r="BF992" i="3"/>
  <c r="X992" i="3"/>
  <c r="V992" i="3"/>
  <c r="T992" i="3"/>
  <c r="P992" i="3"/>
  <c r="BI826" i="3"/>
  <c r="BH826" i="3"/>
  <c r="BG826" i="3"/>
  <c r="BF826" i="3"/>
  <c r="X826" i="3"/>
  <c r="V826" i="3"/>
  <c r="T826" i="3"/>
  <c r="P826" i="3"/>
  <c r="BK826" i="3" s="1"/>
  <c r="BI743" i="3"/>
  <c r="BH743" i="3"/>
  <c r="BG743" i="3"/>
  <c r="BF743" i="3"/>
  <c r="X743" i="3"/>
  <c r="V743" i="3"/>
  <c r="T743" i="3"/>
  <c r="P743" i="3"/>
  <c r="BK743" i="3" s="1"/>
  <c r="BI669" i="3"/>
  <c r="BH669" i="3"/>
  <c r="BG669" i="3"/>
  <c r="BF669" i="3"/>
  <c r="X669" i="3"/>
  <c r="V669" i="3"/>
  <c r="T669" i="3"/>
  <c r="P669" i="3"/>
  <c r="BK669" i="3" s="1"/>
  <c r="BI540" i="3"/>
  <c r="BH540" i="3"/>
  <c r="BG540" i="3"/>
  <c r="BF540" i="3"/>
  <c r="X540" i="3"/>
  <c r="V540" i="3"/>
  <c r="T540" i="3"/>
  <c r="P540" i="3"/>
  <c r="K540" i="3" s="1"/>
  <c r="BE540" i="3" s="1"/>
  <c r="BI130" i="3"/>
  <c r="BH130" i="3"/>
  <c r="BG130" i="3"/>
  <c r="BF130" i="3"/>
  <c r="X130" i="3"/>
  <c r="V130" i="3"/>
  <c r="T130" i="3"/>
  <c r="P130" i="3"/>
  <c r="BK130" i="3" s="1"/>
  <c r="J124" i="3"/>
  <c r="F122" i="3"/>
  <c r="E120" i="3"/>
  <c r="J91" i="3"/>
  <c r="F89" i="3"/>
  <c r="E87" i="3"/>
  <c r="J24" i="3"/>
  <c r="E24" i="3"/>
  <c r="J125" i="3" s="1"/>
  <c r="J23" i="3"/>
  <c r="J18" i="3"/>
  <c r="E18" i="3"/>
  <c r="F125" i="3" s="1"/>
  <c r="J17" i="3"/>
  <c r="J15" i="3"/>
  <c r="E15" i="3"/>
  <c r="F91" i="3" s="1"/>
  <c r="J14" i="3"/>
  <c r="J12" i="3"/>
  <c r="J89" i="3" s="1"/>
  <c r="E7" i="3"/>
  <c r="E85" i="3" s="1"/>
  <c r="K39" i="2"/>
  <c r="K38" i="2"/>
  <c r="BA95" i="1" s="1"/>
  <c r="K37" i="2"/>
  <c r="AZ95" i="1" s="1"/>
  <c r="BI151" i="2"/>
  <c r="BH151" i="2"/>
  <c r="BG151" i="2"/>
  <c r="BF151" i="2"/>
  <c r="X151" i="2"/>
  <c r="V151" i="2"/>
  <c r="T151" i="2"/>
  <c r="P151" i="2"/>
  <c r="BK151" i="2" s="1"/>
  <c r="BI122" i="2"/>
  <c r="BH122" i="2"/>
  <c r="BG122" i="2"/>
  <c r="BF122" i="2"/>
  <c r="X122" i="2"/>
  <c r="V122" i="2"/>
  <c r="T122" i="2"/>
  <c r="P122" i="2"/>
  <c r="BK122" i="2" s="1"/>
  <c r="J115" i="2"/>
  <c r="F113" i="2"/>
  <c r="E111" i="2"/>
  <c r="J91" i="2"/>
  <c r="F89" i="2"/>
  <c r="E87" i="2"/>
  <c r="J24" i="2"/>
  <c r="E24" i="2"/>
  <c r="J116" i="2" s="1"/>
  <c r="J23" i="2"/>
  <c r="J18" i="2"/>
  <c r="E18" i="2"/>
  <c r="F116" i="2" s="1"/>
  <c r="J17" i="2"/>
  <c r="J15" i="2"/>
  <c r="E15" i="2"/>
  <c r="F91" i="2" s="1"/>
  <c r="J14" i="2"/>
  <c r="J12" i="2"/>
  <c r="J113" i="2" s="1"/>
  <c r="E7" i="2"/>
  <c r="E109" i="2" s="1"/>
  <c r="L90" i="1"/>
  <c r="AM90" i="1"/>
  <c r="AM89" i="1"/>
  <c r="L89" i="1"/>
  <c r="AM87" i="1"/>
  <c r="L87" i="1"/>
  <c r="L85" i="1"/>
  <c r="L84" i="1"/>
  <c r="Q122" i="2"/>
  <c r="Q121" i="2" s="1"/>
  <c r="R127" i="4"/>
  <c r="R188" i="7"/>
  <c r="J101" i="7" s="1"/>
  <c r="Q124" i="9"/>
  <c r="Q123" i="9" s="1"/>
  <c r="AU94" i="1"/>
  <c r="R130" i="3"/>
  <c r="Q826" i="3"/>
  <c r="Q214" i="4"/>
  <c r="Q207" i="4" s="1"/>
  <c r="I105" i="4" s="1"/>
  <c r="Q151" i="2"/>
  <c r="R743" i="3"/>
  <c r="Q669" i="3"/>
  <c r="R149" i="4"/>
  <c r="Q121" i="5"/>
  <c r="R125" i="7"/>
  <c r="R144" i="9"/>
  <c r="Q540" i="3"/>
  <c r="R540" i="3"/>
  <c r="R826" i="3"/>
  <c r="Q149" i="4"/>
  <c r="Q125" i="7"/>
  <c r="Q144" i="9"/>
  <c r="R992" i="3"/>
  <c r="Q992" i="3"/>
  <c r="Q130" i="3"/>
  <c r="Q127" i="4"/>
  <c r="R121" i="5"/>
  <c r="R121" i="8"/>
  <c r="R122" i="2"/>
  <c r="J99" i="2" s="1"/>
  <c r="Q743" i="3"/>
  <c r="R214" i="4"/>
  <c r="R124" i="9"/>
  <c r="J99" i="9" s="1"/>
  <c r="R151" i="2"/>
  <c r="R669" i="3"/>
  <c r="Q188" i="7"/>
  <c r="Q121" i="8"/>
  <c r="BK124" i="2" l="1"/>
  <c r="K124" i="2"/>
  <c r="Q120" i="2"/>
  <c r="R124" i="7"/>
  <c r="R123" i="7" s="1"/>
  <c r="T174" i="7"/>
  <c r="T171" i="7" s="1"/>
  <c r="T124" i="7" s="1"/>
  <c r="T123" i="7" s="1"/>
  <c r="T122" i="7" s="1"/>
  <c r="AW100" i="1" s="1"/>
  <c r="Q124" i="7"/>
  <c r="Q123" i="7" s="1"/>
  <c r="V174" i="7"/>
  <c r="V171" i="7" s="1"/>
  <c r="V124" i="7" s="1"/>
  <c r="V123" i="7" s="1"/>
  <c r="V122" i="7" s="1"/>
  <c r="X174" i="7"/>
  <c r="X171" i="7" s="1"/>
  <c r="X124" i="7" s="1"/>
  <c r="X123" i="7" s="1"/>
  <c r="X122" i="7" s="1"/>
  <c r="BK992" i="3"/>
  <c r="BK887" i="3" s="1"/>
  <c r="K887" i="3" s="1"/>
  <c r="K106" i="3" s="1"/>
  <c r="K992" i="3"/>
  <c r="BE992" i="3" s="1"/>
  <c r="Q535" i="3"/>
  <c r="I98" i="3" s="1"/>
  <c r="T535" i="3"/>
  <c r="V535" i="3"/>
  <c r="X535" i="3"/>
  <c r="BK535" i="3"/>
  <c r="K535" i="3" s="1"/>
  <c r="K98" i="3" s="1"/>
  <c r="R535" i="3"/>
  <c r="J98" i="3" s="1"/>
  <c r="V207" i="4"/>
  <c r="V196" i="4" s="1"/>
  <c r="V194" i="4" s="1"/>
  <c r="V187" i="4" s="1"/>
  <c r="V182" i="4" s="1"/>
  <c r="V169" i="4" s="1"/>
  <c r="V160" i="4" s="1"/>
  <c r="X207" i="4"/>
  <c r="X196" i="4" s="1"/>
  <c r="X194" i="4" s="1"/>
  <c r="X187" i="4" s="1"/>
  <c r="X182" i="4" s="1"/>
  <c r="X169" i="4" s="1"/>
  <c r="X160" i="4" s="1"/>
  <c r="R207" i="4"/>
  <c r="R196" i="4" s="1"/>
  <c r="R194" i="4" s="1"/>
  <c r="R187" i="4" s="1"/>
  <c r="R182" i="4" s="1"/>
  <c r="R169" i="4" s="1"/>
  <c r="R160" i="4" s="1"/>
  <c r="J99" i="4" s="1"/>
  <c r="T207" i="4"/>
  <c r="T196" i="4" s="1"/>
  <c r="T194" i="4" s="1"/>
  <c r="T187" i="4" s="1"/>
  <c r="T182" i="4" s="1"/>
  <c r="T169" i="4" s="1"/>
  <c r="T160" i="4" s="1"/>
  <c r="I103" i="4"/>
  <c r="I104" i="4"/>
  <c r="I102" i="4"/>
  <c r="I100" i="4"/>
  <c r="I101" i="9"/>
  <c r="Q122" i="9"/>
  <c r="Q121" i="9" s="1"/>
  <c r="I96" i="9" s="1"/>
  <c r="K30" i="9" s="1"/>
  <c r="AS102" i="1" s="1"/>
  <c r="BK144" i="9"/>
  <c r="T139" i="9"/>
  <c r="T128" i="9" s="1"/>
  <c r="T123" i="9" s="1"/>
  <c r="T122" i="9" s="1"/>
  <c r="T121" i="9" s="1"/>
  <c r="AW102" i="1" s="1"/>
  <c r="V139" i="9"/>
  <c r="V128" i="9" s="1"/>
  <c r="V123" i="9" s="1"/>
  <c r="V122" i="9" s="1"/>
  <c r="V121" i="9" s="1"/>
  <c r="R139" i="9"/>
  <c r="R128" i="9" s="1"/>
  <c r="R123" i="9" s="1"/>
  <c r="R122" i="9" s="1"/>
  <c r="J97" i="9" s="1"/>
  <c r="X139" i="9"/>
  <c r="X128" i="9" s="1"/>
  <c r="X123" i="9" s="1"/>
  <c r="X122" i="9" s="1"/>
  <c r="X121" i="9" s="1"/>
  <c r="K128" i="9"/>
  <c r="K99" i="9" s="1"/>
  <c r="I99" i="9"/>
  <c r="R139" i="2"/>
  <c r="K140" i="2"/>
  <c r="BE140" i="2" s="1"/>
  <c r="V139" i="2"/>
  <c r="V121" i="2" s="1"/>
  <c r="V120" i="2" s="1"/>
  <c r="V119" i="2" s="1"/>
  <c r="X139" i="2"/>
  <c r="X121" i="2" s="1"/>
  <c r="X120" i="2" s="1"/>
  <c r="X119" i="2" s="1"/>
  <c r="T139" i="2"/>
  <c r="T121" i="2" s="1"/>
  <c r="T120" i="2" s="1"/>
  <c r="T119" i="2" s="1"/>
  <c r="AW95" i="1" s="1"/>
  <c r="BK121" i="2"/>
  <c r="K121" i="2" s="1"/>
  <c r="K98" i="2" s="1"/>
  <c r="Q139" i="2"/>
  <c r="I99" i="2" s="1"/>
  <c r="BK149" i="2"/>
  <c r="BK146" i="2"/>
  <c r="K147" i="2"/>
  <c r="BE147" i="2" s="1"/>
  <c r="F37" i="2"/>
  <c r="BD95" i="1" s="1"/>
  <c r="K144" i="2"/>
  <c r="BE144" i="2" s="1"/>
  <c r="BE124" i="2"/>
  <c r="K36" i="2"/>
  <c r="AY95" i="1" s="1"/>
  <c r="K123" i="2"/>
  <c r="BE123" i="2" s="1"/>
  <c r="X537" i="3"/>
  <c r="V668" i="3"/>
  <c r="Q742" i="3"/>
  <c r="I103" i="3" s="1"/>
  <c r="R788" i="3"/>
  <c r="J104" i="3" s="1"/>
  <c r="T887" i="3"/>
  <c r="X1063" i="3"/>
  <c r="Q1133" i="3"/>
  <c r="I108" i="3" s="1"/>
  <c r="T126" i="4"/>
  <c r="V148" i="4"/>
  <c r="I99" i="4"/>
  <c r="V120" i="5"/>
  <c r="V119" i="5" s="1"/>
  <c r="V118" i="5" s="1"/>
  <c r="Q129" i="3"/>
  <c r="I97" i="3" s="1"/>
  <c r="X576" i="3"/>
  <c r="R668" i="3"/>
  <c r="J102" i="3" s="1"/>
  <c r="X824" i="3"/>
  <c r="X887" i="3"/>
  <c r="V1133" i="3"/>
  <c r="R126" i="4"/>
  <c r="V129" i="3"/>
  <c r="T539" i="3"/>
  <c r="T576" i="3"/>
  <c r="Q668" i="3"/>
  <c r="I102" i="3" s="1"/>
  <c r="T788" i="3"/>
  <c r="V824" i="3"/>
  <c r="R887" i="3"/>
  <c r="J106" i="3" s="1"/>
  <c r="R1063" i="3"/>
  <c r="J107" i="3" s="1"/>
  <c r="Q126" i="4"/>
  <c r="Q120" i="6"/>
  <c r="Q119" i="6" s="1"/>
  <c r="R120" i="8"/>
  <c r="R119" i="8" s="1"/>
  <c r="R129" i="3"/>
  <c r="V537" i="3"/>
  <c r="Q539" i="3"/>
  <c r="I100" i="3" s="1"/>
  <c r="R576" i="3"/>
  <c r="J101" i="3" s="1"/>
  <c r="X742" i="3"/>
  <c r="BK824" i="3"/>
  <c r="K824" i="3" s="1"/>
  <c r="K105" i="3" s="1"/>
  <c r="V887" i="3"/>
  <c r="Q1063" i="3"/>
  <c r="I107" i="3" s="1"/>
  <c r="Q120" i="5"/>
  <c r="Q119" i="5" s="1"/>
  <c r="X120" i="6"/>
  <c r="X119" i="6" s="1"/>
  <c r="X118" i="6" s="1"/>
  <c r="V120" i="8"/>
  <c r="V119" i="8" s="1"/>
  <c r="V118" i="8" s="1"/>
  <c r="T118" i="10"/>
  <c r="T117" i="10" s="1"/>
  <c r="AW103" i="1" s="1"/>
  <c r="BK129" i="3"/>
  <c r="K129" i="3" s="1"/>
  <c r="K97" i="3" s="1"/>
  <c r="T537" i="3"/>
  <c r="X539" i="3"/>
  <c r="T742" i="3"/>
  <c r="X788" i="3"/>
  <c r="R824" i="3"/>
  <c r="J105" i="3" s="1"/>
  <c r="T1063" i="3"/>
  <c r="X1133" i="3"/>
  <c r="V126" i="4"/>
  <c r="Q148" i="4"/>
  <c r="I98" i="4" s="1"/>
  <c r="T120" i="5"/>
  <c r="T119" i="5" s="1"/>
  <c r="T118" i="5" s="1"/>
  <c r="AW98" i="1" s="1"/>
  <c r="T120" i="6"/>
  <c r="T119" i="6" s="1"/>
  <c r="T118" i="6" s="1"/>
  <c r="AW99" i="1" s="1"/>
  <c r="V118" i="10"/>
  <c r="V117" i="10" s="1"/>
  <c r="R121" i="2"/>
  <c r="R120" i="2" s="1"/>
  <c r="Q537" i="3"/>
  <c r="I99" i="3" s="1"/>
  <c r="R539" i="3"/>
  <c r="J100" i="3" s="1"/>
  <c r="T668" i="3"/>
  <c r="V742" i="3"/>
  <c r="Q788" i="3"/>
  <c r="I104" i="3" s="1"/>
  <c r="V1063" i="3"/>
  <c r="R1133" i="3"/>
  <c r="J108" i="3" s="1"/>
  <c r="T148" i="4"/>
  <c r="R120" i="6"/>
  <c r="R119" i="6" s="1"/>
  <c r="J97" i="6" s="1"/>
  <c r="Q120" i="8"/>
  <c r="Q119" i="8" s="1"/>
  <c r="X118" i="10"/>
  <c r="X117" i="10" s="1"/>
  <c r="T129" i="3"/>
  <c r="V539" i="3"/>
  <c r="V576" i="3"/>
  <c r="X668" i="3"/>
  <c r="R742" i="3"/>
  <c r="J103" i="3" s="1"/>
  <c r="Q824" i="3"/>
  <c r="I105" i="3" s="1"/>
  <c r="T1133" i="3"/>
  <c r="X126" i="4"/>
  <c r="R148" i="4"/>
  <c r="J98" i="4" s="1"/>
  <c r="X120" i="5"/>
  <c r="X119" i="5" s="1"/>
  <c r="X118" i="5" s="1"/>
  <c r="V120" i="6"/>
  <c r="V119" i="6" s="1"/>
  <c r="V118" i="6" s="1"/>
  <c r="T120" i="8"/>
  <c r="T119" i="8" s="1"/>
  <c r="T118" i="8" s="1"/>
  <c r="AW101" i="1" s="1"/>
  <c r="Q118" i="10"/>
  <c r="Q117" i="10" s="1"/>
  <c r="I96" i="10" s="1"/>
  <c r="K30" i="10" s="1"/>
  <c r="AS103" i="1" s="1"/>
  <c r="X129" i="3"/>
  <c r="R537" i="3"/>
  <c r="J99" i="3" s="1"/>
  <c r="Q576" i="3"/>
  <c r="I101" i="3" s="1"/>
  <c r="BK742" i="3"/>
  <c r="K742" i="3" s="1"/>
  <c r="K103" i="3" s="1"/>
  <c r="V788" i="3"/>
  <c r="T824" i="3"/>
  <c r="Q887" i="3"/>
  <c r="I106" i="3" s="1"/>
  <c r="BK1133" i="3"/>
  <c r="K1133" i="3" s="1"/>
  <c r="K108" i="3" s="1"/>
  <c r="BK126" i="4"/>
  <c r="X148" i="4"/>
  <c r="R120" i="5"/>
  <c r="R119" i="5" s="1"/>
  <c r="X120" i="8"/>
  <c r="X119" i="8" s="1"/>
  <c r="X118" i="8" s="1"/>
  <c r="R118" i="10"/>
  <c r="J97" i="10" s="1"/>
  <c r="F92" i="10"/>
  <c r="J92" i="10"/>
  <c r="J89" i="10"/>
  <c r="F91" i="10"/>
  <c r="E85" i="10"/>
  <c r="F118" i="9"/>
  <c r="J89" i="9"/>
  <c r="J92" i="9"/>
  <c r="E85" i="9"/>
  <c r="F91" i="9"/>
  <c r="F115" i="8"/>
  <c r="E85" i="8"/>
  <c r="F114" i="8"/>
  <c r="J89" i="8"/>
  <c r="J92" i="8"/>
  <c r="J119" i="7"/>
  <c r="E85" i="7"/>
  <c r="F92" i="7"/>
  <c r="F91" i="7"/>
  <c r="J89" i="7"/>
  <c r="F91" i="6"/>
  <c r="E85" i="6"/>
  <c r="J89" i="6"/>
  <c r="J92" i="6"/>
  <c r="F92" i="6"/>
  <c r="E108" i="5"/>
  <c r="F114" i="5"/>
  <c r="J112" i="5"/>
  <c r="J92" i="5"/>
  <c r="F92" i="5"/>
  <c r="F92" i="4"/>
  <c r="J89" i="4"/>
  <c r="J122" i="4"/>
  <c r="E85" i="4"/>
  <c r="F91" i="4"/>
  <c r="J92" i="3"/>
  <c r="J122" i="3"/>
  <c r="F92" i="3"/>
  <c r="F124" i="3"/>
  <c r="E118" i="3"/>
  <c r="F115" i="2"/>
  <c r="E85" i="2"/>
  <c r="F92" i="2"/>
  <c r="J92" i="2"/>
  <c r="J89" i="2"/>
  <c r="F39" i="3"/>
  <c r="BF96" i="1" s="1"/>
  <c r="K36" i="4"/>
  <c r="AY97" i="1" s="1"/>
  <c r="F36" i="6"/>
  <c r="BC99" i="1" s="1"/>
  <c r="F38" i="7"/>
  <c r="BE100" i="1" s="1"/>
  <c r="K36" i="8"/>
  <c r="AY101" i="1" s="1"/>
  <c r="K35" i="10"/>
  <c r="AX103" i="1" s="1"/>
  <c r="F36" i="3"/>
  <c r="BC96" i="1" s="1"/>
  <c r="F38" i="4"/>
  <c r="BE97" i="1" s="1"/>
  <c r="BK120" i="6"/>
  <c r="K120" i="6" s="1"/>
  <c r="K98" i="6" s="1"/>
  <c r="F39" i="6"/>
  <c r="BF99" i="1" s="1"/>
  <c r="F36" i="8"/>
  <c r="BC101" i="1" s="1"/>
  <c r="K36" i="9"/>
  <c r="AY102" i="1" s="1"/>
  <c r="F36" i="2"/>
  <c r="BC95" i="1" s="1"/>
  <c r="K743" i="3"/>
  <c r="BE743" i="3" s="1"/>
  <c r="K826" i="3"/>
  <c r="BE826" i="3" s="1"/>
  <c r="F37" i="3"/>
  <c r="BD96" i="1" s="1"/>
  <c r="F38" i="5"/>
  <c r="BE98" i="1" s="1"/>
  <c r="BK121" i="5"/>
  <c r="BK120" i="5" s="1"/>
  <c r="K120" i="5" s="1"/>
  <c r="K98" i="5" s="1"/>
  <c r="K35" i="6"/>
  <c r="AX99" i="1" s="1"/>
  <c r="F37" i="7"/>
  <c r="BD100" i="1" s="1"/>
  <c r="F39" i="8"/>
  <c r="BF101" i="1" s="1"/>
  <c r="F38" i="9"/>
  <c r="BE102" i="1" s="1"/>
  <c r="F39" i="10"/>
  <c r="BF103" i="1" s="1"/>
  <c r="K122" i="2"/>
  <c r="BK668" i="3"/>
  <c r="K668" i="3" s="1"/>
  <c r="K102" i="3" s="1"/>
  <c r="BK788" i="3"/>
  <c r="K788" i="3" s="1"/>
  <c r="K104" i="3" s="1"/>
  <c r="K36" i="3"/>
  <c r="AY96" i="1" s="1"/>
  <c r="BK149" i="4"/>
  <c r="BK148" i="4" s="1"/>
  <c r="K148" i="4" s="1"/>
  <c r="K98" i="4" s="1"/>
  <c r="K127" i="4"/>
  <c r="BE127" i="4" s="1"/>
  <c r="F39" i="5"/>
  <c r="BF98" i="1" s="1"/>
  <c r="F37" i="5"/>
  <c r="BD98" i="1" s="1"/>
  <c r="F36" i="7"/>
  <c r="BC100" i="1" s="1"/>
  <c r="K121" i="8"/>
  <c r="BE121" i="8" s="1"/>
  <c r="K35" i="8" s="1"/>
  <c r="AX101" i="1" s="1"/>
  <c r="F37" i="9"/>
  <c r="BD102" i="1" s="1"/>
  <c r="K151" i="2"/>
  <c r="BE151" i="2" s="1"/>
  <c r="F38" i="3"/>
  <c r="BE96" i="1" s="1"/>
  <c r="BK537" i="3"/>
  <c r="K537" i="3" s="1"/>
  <c r="K99" i="3" s="1"/>
  <c r="F36" i="4"/>
  <c r="BC97" i="1" s="1"/>
  <c r="K36" i="6"/>
  <c r="AY99" i="1" s="1"/>
  <c r="K125" i="7"/>
  <c r="BE125" i="7" s="1"/>
  <c r="K35" i="7" s="1"/>
  <c r="AX100" i="1" s="1"/>
  <c r="F38" i="8"/>
  <c r="BE101" i="1" s="1"/>
  <c r="BK124" i="9"/>
  <c r="F38" i="10"/>
  <c r="BE103" i="1" s="1"/>
  <c r="BK540" i="3"/>
  <c r="BK214" i="4"/>
  <c r="BK207" i="4" s="1"/>
  <c r="BK125" i="4" s="1"/>
  <c r="K36" i="5"/>
  <c r="AY98" i="1" s="1"/>
  <c r="F38" i="6"/>
  <c r="BE99" i="1" s="1"/>
  <c r="F39" i="7"/>
  <c r="BF100" i="1" s="1"/>
  <c r="F36" i="9"/>
  <c r="BC102" i="1" s="1"/>
  <c r="K35" i="9"/>
  <c r="AX102" i="1" s="1"/>
  <c r="F37" i="10"/>
  <c r="BD103" i="1" s="1"/>
  <c r="F39" i="2"/>
  <c r="BF95" i="1" s="1"/>
  <c r="BE130" i="3"/>
  <c r="BK1063" i="3"/>
  <c r="K1063" i="3" s="1"/>
  <c r="K107" i="3" s="1"/>
  <c r="K669" i="3"/>
  <c r="BE669" i="3" s="1"/>
  <c r="F37" i="4"/>
  <c r="BD97" i="1" s="1"/>
  <c r="F36" i="5"/>
  <c r="BC98" i="1" s="1"/>
  <c r="K36" i="7"/>
  <c r="AY100" i="1" s="1"/>
  <c r="BK120" i="8"/>
  <c r="K120" i="8" s="1"/>
  <c r="K98" i="8" s="1"/>
  <c r="F39" i="9"/>
  <c r="BF102" i="1" s="1"/>
  <c r="K36" i="10"/>
  <c r="AY103" i="1" s="1"/>
  <c r="F38" i="2"/>
  <c r="BE95" i="1" s="1"/>
  <c r="F39" i="4"/>
  <c r="BF97" i="1" s="1"/>
  <c r="F35" i="5"/>
  <c r="BB98" i="1" s="1"/>
  <c r="F37" i="6"/>
  <c r="BD99" i="1" s="1"/>
  <c r="F37" i="8"/>
  <c r="BD101" i="1" s="1"/>
  <c r="F36" i="10"/>
  <c r="BC103" i="1" s="1"/>
  <c r="K188" i="7" l="1"/>
  <c r="K101" i="7" s="1"/>
  <c r="K124" i="7"/>
  <c r="K98" i="7" s="1"/>
  <c r="I97" i="5"/>
  <c r="Q118" i="5"/>
  <c r="I96" i="5" s="1"/>
  <c r="K30" i="5" s="1"/>
  <c r="AS98" i="1" s="1"/>
  <c r="Q125" i="4"/>
  <c r="I96" i="4" s="1"/>
  <c r="K30" i="4" s="1"/>
  <c r="AS97" i="1" s="1"/>
  <c r="K207" i="4"/>
  <c r="K105" i="4" s="1"/>
  <c r="K194" i="4"/>
  <c r="K103" i="4" s="1"/>
  <c r="K126" i="4"/>
  <c r="K97" i="4" s="1"/>
  <c r="I101" i="4"/>
  <c r="K182" i="4"/>
  <c r="K101" i="4" s="1"/>
  <c r="V125" i="4"/>
  <c r="I97" i="8"/>
  <c r="Q118" i="8"/>
  <c r="I96" i="8" s="1"/>
  <c r="K30" i="8" s="1"/>
  <c r="AS101" i="1" s="1"/>
  <c r="K144" i="9"/>
  <c r="K101" i="9" s="1"/>
  <c r="K139" i="9"/>
  <c r="K100" i="9" s="1"/>
  <c r="BK123" i="9"/>
  <c r="BK139" i="2"/>
  <c r="K139" i="2" s="1"/>
  <c r="K99" i="2" s="1"/>
  <c r="BE122" i="2"/>
  <c r="K35" i="2" s="1"/>
  <c r="AX95" i="1" s="1"/>
  <c r="AV95" i="1" s="1"/>
  <c r="J97" i="7"/>
  <c r="R122" i="7"/>
  <c r="J96" i="7" s="1"/>
  <c r="K31" i="7" s="1"/>
  <c r="AT100" i="1" s="1"/>
  <c r="J97" i="8"/>
  <c r="R118" i="8"/>
  <c r="J96" i="8" s="1"/>
  <c r="K31" i="8" s="1"/>
  <c r="AT101" i="1" s="1"/>
  <c r="I97" i="7"/>
  <c r="Q122" i="7"/>
  <c r="I96" i="7" s="1"/>
  <c r="K30" i="7" s="1"/>
  <c r="AS100" i="1" s="1"/>
  <c r="J97" i="5"/>
  <c r="R118" i="5"/>
  <c r="J96" i="5" s="1"/>
  <c r="K31" i="5" s="1"/>
  <c r="AT98" i="1" s="1"/>
  <c r="Q118" i="6"/>
  <c r="I96" i="6" s="1"/>
  <c r="K30" i="6" s="1"/>
  <c r="AS99" i="1" s="1"/>
  <c r="I97" i="6"/>
  <c r="Q119" i="2"/>
  <c r="I96" i="2" s="1"/>
  <c r="K30" i="2" s="1"/>
  <c r="AS95" i="1" s="1"/>
  <c r="I97" i="2"/>
  <c r="R119" i="2"/>
  <c r="J96" i="2" s="1"/>
  <c r="K31" i="2" s="1"/>
  <c r="AT95" i="1" s="1"/>
  <c r="J97" i="2"/>
  <c r="R118" i="6"/>
  <c r="J96" i="6" s="1"/>
  <c r="K31" i="6" s="1"/>
  <c r="AT99" i="1" s="1"/>
  <c r="I97" i="9"/>
  <c r="V128" i="3"/>
  <c r="X128" i="3"/>
  <c r="X125" i="4"/>
  <c r="T128" i="3"/>
  <c r="AW96" i="1" s="1"/>
  <c r="R125" i="4"/>
  <c r="J96" i="4" s="1"/>
  <c r="K31" i="4" s="1"/>
  <c r="AT97" i="1" s="1"/>
  <c r="R128" i="3"/>
  <c r="J96" i="3" s="1"/>
  <c r="K31" i="3" s="1"/>
  <c r="AT96" i="1" s="1"/>
  <c r="T125" i="4"/>
  <c r="AW97" i="1" s="1"/>
  <c r="BK119" i="8"/>
  <c r="K119" i="8" s="1"/>
  <c r="K97" i="8" s="1"/>
  <c r="R121" i="9"/>
  <c r="J96" i="9" s="1"/>
  <c r="K31" i="9" s="1"/>
  <c r="AT102" i="1" s="1"/>
  <c r="J98" i="2"/>
  <c r="Q128" i="3"/>
  <c r="I96" i="3" s="1"/>
  <c r="K30" i="3" s="1"/>
  <c r="AS96" i="1" s="1"/>
  <c r="BK119" i="6"/>
  <c r="K119" i="6" s="1"/>
  <c r="K97" i="6" s="1"/>
  <c r="BK119" i="5"/>
  <c r="K119" i="5" s="1"/>
  <c r="K97" i="5" s="1"/>
  <c r="J98" i="8"/>
  <c r="I98" i="5"/>
  <c r="I98" i="6"/>
  <c r="I97" i="10"/>
  <c r="I98" i="2"/>
  <c r="J97" i="3"/>
  <c r="J97" i="4"/>
  <c r="I98" i="8"/>
  <c r="I98" i="9"/>
  <c r="R117" i="10"/>
  <c r="J96" i="10" s="1"/>
  <c r="K31" i="10" s="1"/>
  <c r="AT103" i="1" s="1"/>
  <c r="I97" i="4"/>
  <c r="J98" i="6"/>
  <c r="J98" i="7"/>
  <c r="J98" i="9"/>
  <c r="J98" i="5"/>
  <c r="I98" i="7"/>
  <c r="BK576" i="3"/>
  <c r="K576" i="3" s="1"/>
  <c r="K101" i="3" s="1"/>
  <c r="BK539" i="3"/>
  <c r="K539" i="3" s="1"/>
  <c r="K100" i="3" s="1"/>
  <c r="K160" i="4"/>
  <c r="K99" i="4" s="1"/>
  <c r="BK118" i="10"/>
  <c r="K118" i="10" s="1"/>
  <c r="K97" i="10" s="1"/>
  <c r="F35" i="3"/>
  <c r="BB96" i="1" s="1"/>
  <c r="K35" i="5"/>
  <c r="AX98" i="1" s="1"/>
  <c r="AV98" i="1" s="1"/>
  <c r="AV100" i="1"/>
  <c r="F35" i="10"/>
  <c r="BB103" i="1" s="1"/>
  <c r="BE94" i="1"/>
  <c r="W32" i="1" s="1"/>
  <c r="F35" i="7"/>
  <c r="BB100" i="1" s="1"/>
  <c r="F35" i="9"/>
  <c r="BB102" i="1" s="1"/>
  <c r="BC94" i="1"/>
  <c r="W30" i="1" s="1"/>
  <c r="K35" i="3"/>
  <c r="AX96" i="1" s="1"/>
  <c r="AV96" i="1" s="1"/>
  <c r="K35" i="4"/>
  <c r="AX97" i="1" s="1"/>
  <c r="AV97" i="1" s="1"/>
  <c r="AV103" i="1"/>
  <c r="F35" i="2"/>
  <c r="BB95" i="1" s="1"/>
  <c r="AV99" i="1"/>
  <c r="AV101" i="1"/>
  <c r="BF94" i="1"/>
  <c r="W33" i="1" s="1"/>
  <c r="F35" i="4"/>
  <c r="BB97" i="1" s="1"/>
  <c r="F35" i="8"/>
  <c r="BB101" i="1" s="1"/>
  <c r="BD94" i="1"/>
  <c r="W31" i="1" s="1"/>
  <c r="F35" i="6"/>
  <c r="BB99" i="1" s="1"/>
  <c r="AV102" i="1"/>
  <c r="K169" i="4" l="1"/>
  <c r="K100" i="4" s="1"/>
  <c r="BK118" i="8"/>
  <c r="K118" i="8" s="1"/>
  <c r="K32" i="8" s="1"/>
  <c r="AG101" i="1" s="1"/>
  <c r="AN101" i="1" s="1"/>
  <c r="K123" i="9"/>
  <c r="K98" i="9" s="1"/>
  <c r="BK122" i="9"/>
  <c r="BK121" i="9" s="1"/>
  <c r="K121" i="9" s="1"/>
  <c r="K32" i="9" s="1"/>
  <c r="AG102" i="1" s="1"/>
  <c r="AN102" i="1" s="1"/>
  <c r="BK120" i="2"/>
  <c r="K120" i="2" s="1"/>
  <c r="K97" i="2" s="1"/>
  <c r="BK128" i="3"/>
  <c r="K128" i="3" s="1"/>
  <c r="K96" i="3" s="1"/>
  <c r="BK118" i="6"/>
  <c r="K118" i="6" s="1"/>
  <c r="K32" i="6" s="1"/>
  <c r="AG99" i="1" s="1"/>
  <c r="BK117" i="10"/>
  <c r="K117" i="10" s="1"/>
  <c r="K96" i="10" s="1"/>
  <c r="BK118" i="5"/>
  <c r="K118" i="5" s="1"/>
  <c r="K96" i="5" s="1"/>
  <c r="AY94" i="1"/>
  <c r="AK30" i="1" s="1"/>
  <c r="AW94" i="1"/>
  <c r="AS94" i="1"/>
  <c r="AT94" i="1"/>
  <c r="AZ94" i="1"/>
  <c r="BA94" i="1"/>
  <c r="BB94" i="1"/>
  <c r="W29" i="1" s="1"/>
  <c r="K174" i="7" l="1"/>
  <c r="K100" i="7" s="1"/>
  <c r="K196" i="4"/>
  <c r="K104" i="4" s="1"/>
  <c r="K125" i="4"/>
  <c r="K96" i="4" s="1"/>
  <c r="K187" i="4"/>
  <c r="K102" i="4" s="1"/>
  <c r="K41" i="8"/>
  <c r="K96" i="8"/>
  <c r="K122" i="9"/>
  <c r="K97" i="9" s="1"/>
  <c r="K41" i="9"/>
  <c r="K96" i="9"/>
  <c r="BK119" i="2"/>
  <c r="K119" i="2" s="1"/>
  <c r="K32" i="2" s="1"/>
  <c r="K41" i="6"/>
  <c r="K96" i="6"/>
  <c r="AN99" i="1"/>
  <c r="K32" i="10"/>
  <c r="AG103" i="1" s="1"/>
  <c r="K32" i="5"/>
  <c r="AG98" i="1" s="1"/>
  <c r="AX94" i="1"/>
  <c r="AK29" i="1" s="1"/>
  <c r="K32" i="3"/>
  <c r="AG96" i="1" s="1"/>
  <c r="K171" i="7" l="1"/>
  <c r="K99" i="7" s="1"/>
  <c r="K32" i="4"/>
  <c r="AG97" i="1" s="1"/>
  <c r="AN97" i="1" s="1"/>
  <c r="K96" i="2"/>
  <c r="AG95" i="1"/>
  <c r="AN95" i="1" s="1"/>
  <c r="K41" i="2"/>
  <c r="K41" i="5"/>
  <c r="K41" i="10"/>
  <c r="K41" i="3"/>
  <c r="AN98" i="1"/>
  <c r="AN96" i="1"/>
  <c r="AN103" i="1"/>
  <c r="AV94" i="1"/>
  <c r="K123" i="7" l="1"/>
  <c r="K97" i="7" s="1"/>
  <c r="BK122" i="7"/>
  <c r="K122" i="7" s="1"/>
  <c r="K41" i="4"/>
  <c r="K32" i="7" l="1"/>
  <c r="K96" i="7"/>
  <c r="AG100" i="1" l="1"/>
  <c r="K41" i="7"/>
  <c r="AN100" i="1" l="1"/>
  <c r="AG94" i="1"/>
  <c r="AK26" i="1" l="1"/>
  <c r="AK35" i="1" s="1"/>
  <c r="AN94" i="1"/>
</calcChain>
</file>

<file path=xl/sharedStrings.xml><?xml version="1.0" encoding="utf-8"?>
<sst xmlns="http://schemas.openxmlformats.org/spreadsheetml/2006/main" count="19520" uniqueCount="1824">
  <si>
    <t>Export Komplet</t>
  </si>
  <si>
    <t/>
  </si>
  <si>
    <t>2.0</t>
  </si>
  <si>
    <t>False</t>
  </si>
  <si>
    <t>True</t>
  </si>
  <si>
    <t>{eec49987-87fc-4acd-b87a-eaf958d884fb}</t>
  </si>
  <si>
    <t>&gt;&gt;  skryté sloupce  &lt;&lt;</t>
  </si>
  <si>
    <t>0,01</t>
  </si>
  <si>
    <t>21</t>
  </si>
  <si>
    <t>15</t>
  </si>
  <si>
    <t>REKAPITULACE STAVBY</t>
  </si>
  <si>
    <t>v ---  níže se nacházejí doplnkové a pomocné údaje k sestavám  --- v</t>
  </si>
  <si>
    <t>0,001</t>
  </si>
  <si>
    <t>Kód:</t>
  </si>
  <si>
    <t>NovEn_TS1</t>
  </si>
  <si>
    <t>Stavba:</t>
  </si>
  <si>
    <t>Nové energocentrum – Trafostanice TS1 vč. náhradního zdroje elektrické energie</t>
  </si>
  <si>
    <t>KSO:</t>
  </si>
  <si>
    <t>CC-CZ:</t>
  </si>
  <si>
    <t>Místo:</t>
  </si>
  <si>
    <t>Nemocnice Chomutov, o.z.</t>
  </si>
  <si>
    <t>Datum:</t>
  </si>
  <si>
    <t>2. 9. 2022</t>
  </si>
  <si>
    <t>Zadavatel:</t>
  </si>
  <si>
    <t>IČ:</t>
  </si>
  <si>
    <t xml:space="preserve"> </t>
  </si>
  <si>
    <t>DIČ:</t>
  </si>
  <si>
    <t>Zhotovitel:</t>
  </si>
  <si>
    <t>Projektant:</t>
  </si>
  <si>
    <t>64948251</t>
  </si>
  <si>
    <t xml:space="preserve">ALTRON, a.s. </t>
  </si>
  <si>
    <t>CZ64948251</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</si>
  <si>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</si>
  <si>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</si>
  <si>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</si>
  <si>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</si>
  <si>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</si>
  <si>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</si>
  <si>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</si>
  <si>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</si>
  <si>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</si>
  <si>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</si>
  <si>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</si>
  <si>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</si>
  <si>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</si>
  <si>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</si>
  <si>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</si>
  <si>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</si>
  <si>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</si>
  <si>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</si>
  <si>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</si>
  <si>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</si>
  <si>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</si>
  <si>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</si>
  <si>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</si>
  <si>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</si>
  <si>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</si>
  <si>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</si>
  <si>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</si>
  <si>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</si>
  <si>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</si>
  <si>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</si>
  <si>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</si>
  <si>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</si>
  <si>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</si>
  <si>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</si>
  <si>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</si>
  <si>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</si>
  <si>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</si>
  <si>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</si>
  <si>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</si>
  <si>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</si>
  <si>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</si>
  <si>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</si>
  <si>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</si>
  <si>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</si>
  <si>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</si>
  <si>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</si>
  <si>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</si>
  <si>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</si>
  <si>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</si>
  <si>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</si>
  <si>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 xml:space="preserve">SO 01 (D.0) – Příprava staveniště – hrubé terénní úpravy </t>
  </si>
  <si>
    <t>STA</t>
  </si>
  <si>
    <t>1</t>
  </si>
  <si>
    <t>{3c2c6cbc-f18a-48bf-bc68-47dbdb1fdf31}</t>
  </si>
  <si>
    <t>2</t>
  </si>
  <si>
    <t>SO02</t>
  </si>
  <si>
    <t xml:space="preserve">SO 02 (D.1) – Trafostanice TS1 včetně náhradního zdroje </t>
  </si>
  <si>
    <t>{b4fecebd-624f-4d0a-a48c-9bc0a6226af9}</t>
  </si>
  <si>
    <t>SO03</t>
  </si>
  <si>
    <t xml:space="preserve">SO 03 (D.2) – Napojovací kolektor  </t>
  </si>
  <si>
    <t>{e11aff72-f0fe-466b-9af1-185e45698113}</t>
  </si>
  <si>
    <t>SO05</t>
  </si>
  <si>
    <t xml:space="preserve">SO 05 (D.4) – Areálové vedení VN  </t>
  </si>
  <si>
    <t>{b5d24a6f-8842-45a3-b4ee-70be82bd1a8d}</t>
  </si>
  <si>
    <t>SO06</t>
  </si>
  <si>
    <t xml:space="preserve">SO 06 (D.5) – Přeložky NN vedení </t>
  </si>
  <si>
    <t>{a17d34ee-202e-4b07-8c92-11171fccf03f}</t>
  </si>
  <si>
    <t>SO07</t>
  </si>
  <si>
    <t xml:space="preserve">SO 07 (D.6) – Areálová dešťová kanalizace včetně vsakování </t>
  </si>
  <si>
    <t>{0846c90d-bee9-4151-ab38-9965a63765bd}</t>
  </si>
  <si>
    <t>SO09</t>
  </si>
  <si>
    <t xml:space="preserve">SO 09 (D.8) – Návrh sadových úprav </t>
  </si>
  <si>
    <t>{fae8d712-1027-4c2f-a5e7-e58bd64a1571}</t>
  </si>
  <si>
    <t>SO10</t>
  </si>
  <si>
    <t xml:space="preserve">SO 10 (D.9) – Demolice stávající TS1  </t>
  </si>
  <si>
    <t>{c65d5222-0df2-4624-b829-8b08802964fc}</t>
  </si>
  <si>
    <t>VRN</t>
  </si>
  <si>
    <t xml:space="preserve">VRN – vedlejší rozpočtové náklady </t>
  </si>
  <si>
    <t>{1fe3c956-fe39-4ec8-a6f3-17ce2ef06c53}</t>
  </si>
  <si>
    <t>KRYCÍ LIST SOUPISU PRACÍ</t>
  </si>
  <si>
    <t>Objekt:</t>
  </si>
  <si>
    <t xml:space="preserve">SO01 - SO 01 (D.0) – Příprava staveniště – hrubé terénní úpravy </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</si>
  <si>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</si>
  <si>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</si>
  <si>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</si>
  <si>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</si>
  <si>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</si>
  <si>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</si>
  <si>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</si>
  <si>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</si>
  <si>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</si>
  <si>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</si>
  <si>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</si>
  <si>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</si>
  <si>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</si>
  <si>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</si>
  <si>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</si>
  <si>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</si>
  <si>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</si>
  <si>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</si>
  <si>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</si>
  <si>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</si>
  <si>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</si>
  <si>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</si>
  <si>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</si>
  <si>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</si>
  <si>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</si>
  <si>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</si>
  <si>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</si>
  <si>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</si>
  <si>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</si>
  <si>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</si>
  <si>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</si>
  <si>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</si>
  <si>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</si>
  <si>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</si>
  <si>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R001</t>
  </si>
  <si>
    <t>4</t>
  </si>
  <si>
    <t>-1261165319</t>
  </si>
  <si>
    <t>VV</t>
  </si>
  <si>
    <t>R002</t>
  </si>
  <si>
    <t>1821765137</t>
  </si>
  <si>
    <t xml:space="preserve">SO02 - SO 02 (D.1) – Trafostanice TS1 včetně náhradního zdroje </t>
  </si>
  <si>
    <t xml:space="preserve">D.1.1 - Architektonicko-stavební řešení </t>
  </si>
  <si>
    <t xml:space="preserve">D.1.2 - Stavebně konstrukční řešení </t>
  </si>
  <si>
    <t xml:space="preserve">D.1.3 - Požárně bezpečnostní řešení </t>
  </si>
  <si>
    <t xml:space="preserve">D.1.4.1 - Zdravotně technické instalace </t>
  </si>
  <si>
    <t xml:space="preserve">D.1.4.2 - Chlazení a vzduchotechnika </t>
  </si>
  <si>
    <t xml:space="preserve">D.1.4.3 - Silnoproudá elektrotechnika – technologická NN </t>
  </si>
  <si>
    <t xml:space="preserve">D.1.4.4 - Silnoproudá elektrotechnika – část VN </t>
  </si>
  <si>
    <t xml:space="preserve">D.1.4.5 - Silnoproudá elektrotechnika – část ochrana proti blesku, uzemnění </t>
  </si>
  <si>
    <t xml:space="preserve">D.1.4.6 - Dohledový systém energocentra  </t>
  </si>
  <si>
    <t xml:space="preserve">D.1.4.7 - Slaboproudá elektrotechnika – část EPS, PZTS, ACS a SK </t>
  </si>
  <si>
    <t xml:space="preserve">D.1.4.8 - Strojní část, výfuk spalin </t>
  </si>
  <si>
    <t xml:space="preserve">D.1.4.9 - Naftové hospodářství </t>
  </si>
  <si>
    <t>D.1.1</t>
  </si>
  <si>
    <t xml:space="preserve">Architektonicko-stavební řešení </t>
  </si>
  <si>
    <t>1763367201</t>
  </si>
  <si>
    <t>455960285</t>
  </si>
  <si>
    <t>D.1.2</t>
  </si>
  <si>
    <t xml:space="preserve">Stavebně konstrukční řešení </t>
  </si>
  <si>
    <t>3</t>
  </si>
  <si>
    <t>D.1.3</t>
  </si>
  <si>
    <t xml:space="preserve">Požárně bezpečnostní řešení </t>
  </si>
  <si>
    <t>5</t>
  </si>
  <si>
    <t>D.1.4.1</t>
  </si>
  <si>
    <t xml:space="preserve">Zdravotně technické instalace </t>
  </si>
  <si>
    <t>16</t>
  </si>
  <si>
    <t>-1924378301</t>
  </si>
  <si>
    <t>-75503642</t>
  </si>
  <si>
    <t>D.1.4.2</t>
  </si>
  <si>
    <t xml:space="preserve">Chlazení a vzduchotechnika </t>
  </si>
  <si>
    <t>2008063193</t>
  </si>
  <si>
    <t>D.1.4.3</t>
  </si>
  <si>
    <t xml:space="preserve">Silnoproudá elektrotechnika – technologická NN </t>
  </si>
  <si>
    <t>64</t>
  </si>
  <si>
    <t>-771668781</t>
  </si>
  <si>
    <t>D.1.4.4</t>
  </si>
  <si>
    <t xml:space="preserve">Silnoproudá elektrotechnika – část VN </t>
  </si>
  <si>
    <t>275694633</t>
  </si>
  <si>
    <t>-1584388839</t>
  </si>
  <si>
    <t>D.1.4.5</t>
  </si>
  <si>
    <t xml:space="preserve">Silnoproudá elektrotechnika – část ochrana proti blesku, uzemnění </t>
  </si>
  <si>
    <t>902529558</t>
  </si>
  <si>
    <t>D.1.4.6</t>
  </si>
  <si>
    <t xml:space="preserve">Dohledový systém energocentra  </t>
  </si>
  <si>
    <t>-1252204143</t>
  </si>
  <si>
    <t>-324789701</t>
  </si>
  <si>
    <t>D.1.4.7</t>
  </si>
  <si>
    <t xml:space="preserve">Slaboproudá elektrotechnika – část EPS, PZTS, ACS a SK </t>
  </si>
  <si>
    <t>-774356140</t>
  </si>
  <si>
    <t>2047067350</t>
  </si>
  <si>
    <t>D.1.4.8</t>
  </si>
  <si>
    <t xml:space="preserve">Strojní část, výfuk spalin </t>
  </si>
  <si>
    <t>-512533173</t>
  </si>
  <si>
    <t>D.1.4.9</t>
  </si>
  <si>
    <t xml:space="preserve">Naftové hospodářství </t>
  </si>
  <si>
    <t>-1221289013</t>
  </si>
  <si>
    <t xml:space="preserve">SO03 - SO 03 (D.2) – Napojovací kolektor  </t>
  </si>
  <si>
    <t>170012430</t>
  </si>
  <si>
    <t>-427667590</t>
  </si>
  <si>
    <t>1636475436</t>
  </si>
  <si>
    <t>-1648261366</t>
  </si>
  <si>
    <t>871174159</t>
  </si>
  <si>
    <t xml:space="preserve">SO05 - SO 05 (D.4) – Areálové vedení VN  </t>
  </si>
  <si>
    <t>90065297</t>
  </si>
  <si>
    <t>317399031</t>
  </si>
  <si>
    <t xml:space="preserve">SO06 - SO 06 (D.5) – Přeložky NN vedení </t>
  </si>
  <si>
    <t>-1419118968</t>
  </si>
  <si>
    <t xml:space="preserve">SO07 - SO 07 (D.6) – Areálová dešťová kanalizace včetně vsakování </t>
  </si>
  <si>
    <t>944377933</t>
  </si>
  <si>
    <t>-798843716</t>
  </si>
  <si>
    <t xml:space="preserve">SO09 - SO 09 (D.8) – Návrh sadových úprav </t>
  </si>
  <si>
    <t>1130521982</t>
  </si>
  <si>
    <t>1767056060</t>
  </si>
  <si>
    <t xml:space="preserve">SO10 - SO 10 (D.9) – Demolice stávající TS1  </t>
  </si>
  <si>
    <t>-1267797572</t>
  </si>
  <si>
    <t>-648268402</t>
  </si>
  <si>
    <t xml:space="preserve">VRN - VRN – vedlejší rozpočtové náklady </t>
  </si>
  <si>
    <t>VRN - Vedlejší rozpočtové náklady</t>
  </si>
  <si>
    <t>Vedlejší rozpočtové náklady</t>
  </si>
  <si>
    <t>1024</t>
  </si>
  <si>
    <t>-718767464</t>
  </si>
  <si>
    <t>-1527668240</t>
  </si>
  <si>
    <t>Provozní vlivy</t>
  </si>
  <si>
    <r>
      <t xml:space="preserve">Všechny položky v tomto rozpočtu zahrnují náklady přesunu hmot.
Nedílnou součásti tohoto výkazu výměr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
Jsou-li v soupisu prací a dodávek uvedeny odkazy na firmy, názvy nebo specifická označení výrobků apod., jsou takové odkazy pouze informativní a slouží pouze pro určení technické úrovně a provozních parametrů. Zhotovitel umožňuje v souladu s </t>
    </r>
    <r>
      <rPr>
        <sz val="10"/>
        <rFont val="Arial"/>
        <family val="2"/>
        <charset val="238"/>
      </rPr>
      <t>§</t>
    </r>
    <r>
      <rPr>
        <sz val="10"/>
        <rFont val="Arial CE"/>
        <family val="2"/>
        <charset val="238"/>
      </rPr>
      <t>182, zákona č. 134/2016 Sb. o veřejných zakázkach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položek (kusy, metry) byla odměřena a sečtena ručně a digitálně z výkresů.
Při zpracování nabídky je nutné vycházet ze všech části dokumentace (technické zprávy, všech výkresů a specifikace materiálu) a textové části zadání. Povinností dodavatele je překontrolovat specifikaci materiálu a případný chybějící materiál nebo výkony doplnit a ocenit. Součásti ceny musí být veškeré náklady, aby cena byla konečná a zahrnovala celou dodávku a montáž akce.</t>
    </r>
  </si>
  <si>
    <t>Krajská zdravotní, a.s; Sociální péče 3316/12A, 401 13 Ústí nad Labem</t>
  </si>
  <si>
    <t>Altron, a.s.; Novodvorská 994/138, 142 21 Praha 4 - Braník</t>
  </si>
  <si>
    <t>111201101R00</t>
  </si>
  <si>
    <t>Odstranění křovin i s kořeny na ploše do 1000 m2</t>
  </si>
  <si>
    <t>Spálení křovin a stromů o průměru do 100 mm</t>
  </si>
  <si>
    <t>111201401R00</t>
  </si>
  <si>
    <t>m2</t>
  </si>
  <si>
    <t>113107420R00</t>
  </si>
  <si>
    <t>Odstranění podkladu nad 50 m2,kam.těžené tl.20 cm</t>
  </si>
  <si>
    <t>betonová plocha:512</t>
  </si>
  <si>
    <t>113107625R00</t>
  </si>
  <si>
    <t>Odstranění podkladu nad 50 m2,kam.drcené tl.25 cm</t>
  </si>
  <si>
    <t>113108408R00</t>
  </si>
  <si>
    <t>Odstranění asfaltové vrstvy pl.nad 50 m2, tl. 8 cm</t>
  </si>
  <si>
    <t>živičná plocha:106,5</t>
  </si>
  <si>
    <t>113109415R00</t>
  </si>
  <si>
    <t>Odstranění podkladu pl.nad 50 m2, beton, tl. 15 cm</t>
  </si>
  <si>
    <t>11310941502</t>
  </si>
  <si>
    <t>Příplatek, bourání mazanin se svař.síťí nad 10 cm, jednostranná výztuž svařovanou sítí</t>
  </si>
  <si>
    <t>m3</t>
  </si>
  <si>
    <t>betonová plocha:512*0,15</t>
  </si>
  <si>
    <t>121101103R00</t>
  </si>
  <si>
    <t>Sejmutí ornice s přemístěním přes 100 do 250 m</t>
  </si>
  <si>
    <t>sejmutí humusu:445*0,3</t>
  </si>
  <si>
    <t>162301501R00</t>
  </si>
  <si>
    <t>Vodorovné přemístění křovin do  5000 m</t>
  </si>
  <si>
    <t>171201201R00</t>
  </si>
  <si>
    <t>Uložení sypaniny na skl.-sypanina na výšku přes 2m</t>
  </si>
  <si>
    <t>sejmutá ornice:133,5</t>
  </si>
  <si>
    <t>Staveništní přesun hmot</t>
  </si>
  <si>
    <t xml:space="preserve">    99 - Staveništní přesun hmot</t>
  </si>
  <si>
    <t>979082213R00</t>
  </si>
  <si>
    <t>Vodorovná doprava suti po suchu do 1 km</t>
  </si>
  <si>
    <t>t</t>
  </si>
  <si>
    <t>kamenivo:225,28+281,6</t>
  </si>
  <si>
    <t>beton:184,32</t>
  </si>
  <si>
    <t>živice:18,744</t>
  </si>
  <si>
    <t>979082219R00</t>
  </si>
  <si>
    <t>Příplatek za dopravu suti po suchu za další 1 km</t>
  </si>
  <si>
    <t>do 20km:709,944*19</t>
  </si>
  <si>
    <t>979087212R00</t>
  </si>
  <si>
    <t>Nakládání suti na dopravní prostředky - komunikace</t>
  </si>
  <si>
    <t>979990103R00</t>
  </si>
  <si>
    <t>Poplatek za skládku suti - beton do 30x30 cm</t>
  </si>
  <si>
    <t>979990190</t>
  </si>
  <si>
    <t>Uložení kameniva na skládky</t>
  </si>
  <si>
    <t>979990112R00</t>
  </si>
  <si>
    <t>Poplatek za skládku suti - živice</t>
  </si>
  <si>
    <t>0300010.R.1</t>
  </si>
  <si>
    <t>soub.</t>
  </si>
  <si>
    <t>0300010.R.2</t>
  </si>
  <si>
    <t>Geodetické práce při provádění stavby</t>
  </si>
  <si>
    <t>0300010.R.3</t>
  </si>
  <si>
    <t>Dokumentace výrobní a dílenská, technologické postupy</t>
  </si>
  <si>
    <t>0300010.R.4</t>
  </si>
  <si>
    <t>0300010.R.5</t>
  </si>
  <si>
    <t>0300010.R.6</t>
  </si>
  <si>
    <t xml:space="preserve">Zkoušky a ostatní měření </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</si>
  <si>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</si>
  <si>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Veškerá dokumentace potřebná pro realizaci, schvalovací procesy, vzorkování apod.</t>
  </si>
  <si>
    <t>0300010.R.7</t>
  </si>
  <si>
    <t>Zajištění součinnosti a všech potřebných dokladů při uvádění do provozu a kolaudace, případně pro zkušební provoz</t>
  </si>
  <si>
    <t>0300010.R.8</t>
  </si>
  <si>
    <t xml:space="preserve">Provozní dokumentace včetně provozního řádu </t>
  </si>
  <si>
    <t>0300010.R.9</t>
  </si>
  <si>
    <t xml:space="preserve">Zaškolení obsluhy </t>
  </si>
  <si>
    <t>Náklady spojené s přípravou školících materiálu a přítomnost školitelů u budoucího provozovatele – je předpoklad více termínu s ohledem na nepřetržitý provoz a nemožnost provést školení v jednom termínu za přítomnosti všech pracovníků zajišťujících provoz</t>
  </si>
  <si>
    <t>0300010.R.10</t>
  </si>
  <si>
    <t>0300010.R.11</t>
  </si>
  <si>
    <t xml:space="preserve">Práce v části budovy s navazujícím provozem, zajištění provizorních a ochranných opatření, aby nedošlo k narušení provozu TS1, omezení hlučných a prašných prací v pracovní době, ochranná opatření proti narušení stability stávajících konstrukcí, zohlednění polohy stavby v centru areálu nemocnice
</t>
  </si>
  <si>
    <t>Zkušební provoz</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</si>
  <si>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</si>
  <si>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167101101R00</t>
  </si>
  <si>
    <t>Nakládání výkopku z hor.1-4 v množství do 100 m3</t>
  </si>
  <si>
    <t>po vybouraných podzemních kcí:60,990+46,332</t>
  </si>
  <si>
    <t>162301101R00</t>
  </si>
  <si>
    <t>Vodorovné přemístění výkopku z hor.1-4 do 500 m</t>
  </si>
  <si>
    <t>174101101R00</t>
  </si>
  <si>
    <t>Zásyp jam, rýh, šachet se zhutněním</t>
  </si>
  <si>
    <t>Bourání konstrukcí</t>
  </si>
  <si>
    <t xml:space="preserve">    96 - Bourání konstrukcí</t>
  </si>
  <si>
    <t>961044111R00</t>
  </si>
  <si>
    <t>Bourání základů z betonu prostého</t>
  </si>
  <si>
    <t>základové pasy:(31,6+11,3)*2*0,6*0,9</t>
  </si>
  <si>
    <t>961055111R00</t>
  </si>
  <si>
    <t>Bourání základů železobetonových</t>
  </si>
  <si>
    <t>patky:1,0*1,0*0,5 *12</t>
  </si>
  <si>
    <t>sloupy:0,5*0,5*1,0 *12</t>
  </si>
  <si>
    <t>981012712R00</t>
  </si>
  <si>
    <t>Demolice budov, ŽB skelet, podíl konstr. do 15 %</t>
  </si>
  <si>
    <t>trafostanice:18,8*11,3*6,0 +12,8*11,3*8,0</t>
  </si>
  <si>
    <t>981014314R00</t>
  </si>
  <si>
    <t>Demolice budov mechanizací, zdivo, konstr. do 25 %</t>
  </si>
  <si>
    <t>kolektor:1,1*1,5*35</t>
  </si>
  <si>
    <t>šachta:1,5*1,2*1,8</t>
  </si>
  <si>
    <t>979081111R00</t>
  </si>
  <si>
    <t>Odvoz suti a vybour. hmot na skládku do 1 km</t>
  </si>
  <si>
    <t>979081121R00</t>
  </si>
  <si>
    <t>Příplatek k odvozu za každý další 1 km</t>
  </si>
  <si>
    <t>do 20km:871,2375*19</t>
  </si>
  <si>
    <t>979990101R00</t>
  </si>
  <si>
    <t>Poplatek za sklád.suti-směs bet.a cihel do 30x30cm</t>
  </si>
  <si>
    <t>Vystěhování zařízení a ekologická likvidace</t>
  </si>
  <si>
    <t xml:space="preserve">    Vystěhování zařízení a ekologická likvidace</t>
  </si>
  <si>
    <t>Vystěhování olejových transformátorů včetně ekologické likvidace</t>
  </si>
  <si>
    <t>ks</t>
  </si>
  <si>
    <t>včetně vypuštění a likvidace náplně transformátorů; předání dokumentů o ekologické likvidaci investorovi</t>
  </si>
  <si>
    <t>Vystěhování a demontáž (odpojení) motorgenerátoru s veškerou technologií a včetně ekologické likvidace</t>
  </si>
  <si>
    <t>včetně vypuštění a likvidace paliva, provozních kapalin, chlazení, odpojení od silového napájení a jiné; předání dokumentů o ekologické likvidaci investorovi"</t>
  </si>
  <si>
    <t>Vystěhování a demontáž (odpojení) NN rozvaděčů s veškerou technologií a kabeláže a včetně ekologické likvidace</t>
  </si>
  <si>
    <t>soub</t>
  </si>
  <si>
    <t>R003</t>
  </si>
  <si>
    <t>včetně odpojení od silového napájení a jiné; předání dokumentů o ekologické likvidaci investorovi"</t>
  </si>
  <si>
    <t>R004</t>
  </si>
  <si>
    <t>R005</t>
  </si>
  <si>
    <t>Vystěhování, odpojení a demontáž blíže neurčené technologie vyskytující se v objektu TS1 včetně ekologické likvidace</t>
  </si>
  <si>
    <t>zaslepení areálového topení a jiné technologie; předání dokumentů o ekologické likvidaci investorovi"</t>
  </si>
  <si>
    <t xml:space="preserve">Sadové úpravy </t>
  </si>
  <si>
    <t>167101102R00</t>
  </si>
  <si>
    <t>Nakládání výkopku z hor.1-4 v množství nad 100 m3 ze zemníku)</t>
  </si>
  <si>
    <t>162701105R00</t>
  </si>
  <si>
    <t>Vodorovné přemístění výkopku z hor.1-4 do 10000 m (ze zemníku)</t>
  </si>
  <si>
    <t>181301113R00</t>
  </si>
  <si>
    <t>Rozprostření ornice, rovina, tl.15-20 cm,nad 500m2 (nové plochy)</t>
  </si>
  <si>
    <t>182001121R00</t>
  </si>
  <si>
    <t>Plošná úprava terénu, nerovnosti do 15 cm v rovině</t>
  </si>
  <si>
    <t>183403114R00</t>
  </si>
  <si>
    <t>Obdělání půdy kultivátorováním v rovině (stáv.zelené plochy)</t>
  </si>
  <si>
    <t>183403153R00</t>
  </si>
  <si>
    <t>Obdělání půdy hrabáním, v rovině</t>
  </si>
  <si>
    <t>180402111R00</t>
  </si>
  <si>
    <t>Založení trávníku parkového výsevem v rovině – terén</t>
  </si>
  <si>
    <t>183101213R00</t>
  </si>
  <si>
    <t>Hloub. jamek s výměnou 50% půdy do 0,05 m3, 1:5</t>
  </si>
  <si>
    <t>kus</t>
  </si>
  <si>
    <t>184802111R00</t>
  </si>
  <si>
    <t>Chem. odplevelení před založ. postřikem, v rovině</t>
  </si>
  <si>
    <t>185802113R00</t>
  </si>
  <si>
    <t>Hnojení umělým hnojivem v rovině</t>
  </si>
  <si>
    <t>184102111R00</t>
  </si>
  <si>
    <t>Výsadba dřevin s balem D do 20 cm, v rovině (vč. přesazení)</t>
  </si>
  <si>
    <t>184921096R00</t>
  </si>
  <si>
    <t>Mulčování rostlin tl. do 0,15 m rovina</t>
  </si>
  <si>
    <t>185804312R00</t>
  </si>
  <si>
    <t>Zalití rostlin vodou plochy nad 20 m2 (5x5 l./m2)</t>
  </si>
  <si>
    <t>185851111R00</t>
  </si>
  <si>
    <t>Dovoz vody pro zálivku rostlin do 6 km</t>
  </si>
  <si>
    <t>998231311R00</t>
  </si>
  <si>
    <t>Přesun hmot pro sadovnické a krajin. úpravy do 5km</t>
  </si>
  <si>
    <t>Cererit</t>
  </si>
  <si>
    <t>Roundup</t>
  </si>
  <si>
    <t>l</t>
  </si>
  <si>
    <t>travní semeno parková směs 0,025 kg/m2</t>
  </si>
  <si>
    <t>kg</t>
  </si>
  <si>
    <t>kůrový substrát - mulčování</t>
  </si>
  <si>
    <t>Forsythia intermedia "SPECTABILIS" -zlatice prostřední k. 2,5 l</t>
  </si>
  <si>
    <t>Weigela  "RED PRINCE" - vajgélie k. 2,5 l</t>
  </si>
  <si>
    <t>Pinus mugo - Borovice kleč</t>
  </si>
  <si>
    <t>Chaenomeles superbaa- kdoulovec k. 2,5 l</t>
  </si>
  <si>
    <t>Spiraea japonica - tavolník japonský Darts Red</t>
  </si>
  <si>
    <t>Cotomeaster Dammeri evergreen - Skalník Dammerův</t>
  </si>
  <si>
    <t>R006</t>
  </si>
  <si>
    <t>R007</t>
  </si>
  <si>
    <t>R008</t>
  </si>
  <si>
    <t>R009</t>
  </si>
  <si>
    <t>R010</t>
  </si>
  <si>
    <t>v 2-2,5m</t>
  </si>
  <si>
    <t>v 2-3,5m</t>
  </si>
  <si>
    <t>v 2-m</t>
  </si>
  <si>
    <t>v 1m</t>
  </si>
  <si>
    <t>v 0,8m</t>
  </si>
  <si>
    <t>v 0,3m</t>
  </si>
  <si>
    <t>131301202R00</t>
  </si>
  <si>
    <t>Hloubení zapažených jam v hor.4 do 1000 m3</t>
  </si>
  <si>
    <t>výkop:(23,9+9,6)*4,6*2,7</t>
  </si>
  <si>
    <t>151101102R00</t>
  </si>
  <si>
    <t>Pažení a rozepření stěn rýh - příložné - hl.do 4 m</t>
  </si>
  <si>
    <t>(23,9+9,6)*2,7*2</t>
  </si>
  <si>
    <t>151101112R00</t>
  </si>
  <si>
    <t>Odstranění pažení stěn rýh - příložné - hl. do 4 m</t>
  </si>
  <si>
    <t>výkopek na meziskládku:416,07</t>
  </si>
  <si>
    <t>zpětný zásyp:198,99</t>
  </si>
  <si>
    <t>Vodorovné přemístění výkopku z hor.1-4 do 10000 m</t>
  </si>
  <si>
    <t>přebytečná zemina:416,07-198,99</t>
  </si>
  <si>
    <t>162701109R00</t>
  </si>
  <si>
    <t>Příplatek k vod. přemístění hor.1-4 za další 1 km</t>
  </si>
  <si>
    <t>do 20km:217,08*9</t>
  </si>
  <si>
    <t>Nakládání výkopku z hor.1-4 v množství nad 100 m3</t>
  </si>
  <si>
    <t>175101101R00</t>
  </si>
  <si>
    <t>Obsyp potrubí bez prohození sypaniny</t>
  </si>
  <si>
    <t>zpětný zásyp:(23,9+9,6)*(4,6-2,4)*2,7</t>
  </si>
  <si>
    <t>199000002R00</t>
  </si>
  <si>
    <t>Poplatek za skládku horniny 1- 4</t>
  </si>
  <si>
    <t>Základy, zvláštní zakládaní</t>
  </si>
  <si>
    <t xml:space="preserve">    2 - Základy, zvláštní zakládání </t>
  </si>
  <si>
    <t>273321411R00</t>
  </si>
  <si>
    <t>Železobeton základových desek C 25/30</t>
  </si>
  <si>
    <t>šachtička:1,2*1,2*0,35</t>
  </si>
  <si>
    <t>273361821R00</t>
  </si>
  <si>
    <t>Výztuž základových desek z beton. oceli 10505 (R)</t>
  </si>
  <si>
    <t>šachtička:1,2*1,2*0,35 *0,2</t>
  </si>
  <si>
    <t>279321411R00</t>
  </si>
  <si>
    <t>Železobeton základových zdí C 25/30</t>
  </si>
  <si>
    <t>šachtička:(1,2+0,6)*2*0,7 *0,3</t>
  </si>
  <si>
    <t>279351105R00</t>
  </si>
  <si>
    <t>Bednění stěn základových zdí, oboustranné-zřízení</t>
  </si>
  <si>
    <t>šachtička:(1,2+0,6)*2*0,7 *2</t>
  </si>
  <si>
    <t>279351106R00</t>
  </si>
  <si>
    <t>Bednění stěn základových zdí, oboustranné-odstran.</t>
  </si>
  <si>
    <t>279361821R00</t>
  </si>
  <si>
    <t>Výztuž základových zdí z betonář. oceli 10 505 (R)</t>
  </si>
  <si>
    <t>šachtička:(1,2+0,6)*2*0,7 *0,3 *0,3</t>
  </si>
  <si>
    <t>Svislé a kompletní konstrukce</t>
  </si>
  <si>
    <t>388129330R00</t>
  </si>
  <si>
    <t>Montáž prefa.kanálů ze ŽB tvar U do 6,5 t</t>
  </si>
  <si>
    <t>kanál:10+4</t>
  </si>
  <si>
    <t>388129730R00</t>
  </si>
  <si>
    <t>Montáž prefa.kanálů ze ŽB, krycích desek do 2 t</t>
  </si>
  <si>
    <t>970251200R00</t>
  </si>
  <si>
    <t>Řezání železobetonu hl. řezu 200 mm</t>
  </si>
  <si>
    <t>m</t>
  </si>
  <si>
    <t>zkrácení prefabrikátů:2,4*4+2,2*4</t>
  </si>
  <si>
    <t>výřez pro šachtu:1,2*4</t>
  </si>
  <si>
    <t>59385430.01</t>
  </si>
  <si>
    <t>Energokanál ENK 239/230/203</t>
  </si>
  <si>
    <t>59385414R</t>
  </si>
  <si>
    <t>Deska zákrytová ENK 239/202/15 ZD</t>
  </si>
  <si>
    <t>Podlahy a podlahové konstrukce</t>
  </si>
  <si>
    <t xml:space="preserve">    3 - Svislé a kompletní konstrukce</t>
  </si>
  <si>
    <t xml:space="preserve">    63 - Podlahy a podlahové konstrukce</t>
  </si>
  <si>
    <t>631313611R00</t>
  </si>
  <si>
    <t>Mazanina betonová tl. 8 - 12 cm C 16/20</t>
  </si>
  <si>
    <t>podkladní mazanina:(23,9+9,6)*2,5*0,1</t>
  </si>
  <si>
    <t>pod šachtičkou:1,6*1,6*0,1</t>
  </si>
  <si>
    <t>631361921RT5</t>
  </si>
  <si>
    <t>Výztuž mazanin svařovanou sítí, průměr drátu  6,0, oka 150/150 mm KH20</t>
  </si>
  <si>
    <t>pod podkladní mazaninou:(23,9+9,6)*2,5*0,003</t>
  </si>
  <si>
    <t>pod šachtičkou:1,6*1,6*0,003</t>
  </si>
  <si>
    <t>na přesahy:0,25</t>
  </si>
  <si>
    <t>632411150R00</t>
  </si>
  <si>
    <t>Potěr ze SMS Cemix, ruční zpracování, tl. 50 mm</t>
  </si>
  <si>
    <t>ochranný potěr na kanálu:(23,9+9,6)*2,4*2</t>
  </si>
  <si>
    <t>631571003R00</t>
  </si>
  <si>
    <t>Násyp ze štěrkopísku 0 - 32,  zpevňující</t>
  </si>
  <si>
    <t>pod podkladní mazaninou:(23,9+9,6)*3,0*0,2</t>
  </si>
  <si>
    <t>obsyp kolem šachtičky:(1,6*1,6 -1,3*1,3)*0,5</t>
  </si>
  <si>
    <t>Výplně otvorů</t>
  </si>
  <si>
    <t xml:space="preserve">    64 - Výplně otvorů</t>
  </si>
  <si>
    <t>642945111R00</t>
  </si>
  <si>
    <t>Osazení zárubní ocel. požár. 1křídl.</t>
  </si>
  <si>
    <t>dveře D01:1</t>
  </si>
  <si>
    <t>55330301.01</t>
  </si>
  <si>
    <t>Zárubeň ocelová rámová, 80/180 protipožární</t>
  </si>
  <si>
    <t>Dokončovací kce na pozem. stav.</t>
  </si>
  <si>
    <t>953943122R00</t>
  </si>
  <si>
    <t>Osazení kovových předmětů do betonu, 5 kg / kus</t>
  </si>
  <si>
    <t>rošt Z01:1</t>
  </si>
  <si>
    <t>28697481R</t>
  </si>
  <si>
    <t>Rošt kompozitní 300x300, vč.rámu</t>
  </si>
  <si>
    <t>Z01:1</t>
  </si>
  <si>
    <t>952901221R00</t>
  </si>
  <si>
    <t>Vyčištění průmyslových budov a objektů výrobních</t>
  </si>
  <si>
    <t>(23,9+9,6)*2,4</t>
  </si>
  <si>
    <t xml:space="preserve">    95 - Dokončovací kce na pozem.stav.</t>
  </si>
  <si>
    <t>998012021R00</t>
  </si>
  <si>
    <t>Přesun hmot pro budovy monolitické výšky do 6 m</t>
  </si>
  <si>
    <t>Izolace proti vodě</t>
  </si>
  <si>
    <t xml:space="preserve">    711 - Izolace proti vodě</t>
  </si>
  <si>
    <t>711171559RU2</t>
  </si>
  <si>
    <t>Izolace proti vlhkosti vodorovná, fólií, volně, včetně fólie PVC Alkorplan 35034, tl.1,5 mm</t>
  </si>
  <si>
    <t>podkladní mazanina:(23,9+9,6)*2,5</t>
  </si>
  <si>
    <t>pod šachtičkou:1,6*1,6</t>
  </si>
  <si>
    <t>711172559RU2</t>
  </si>
  <si>
    <t>Izolace proti vlhkosti svislá, fólií, volně, včetně fólie PVC Alkorplan 35034, tl. 1,5 mm</t>
  </si>
  <si>
    <t>přes kanál:(23,9+9,6)*(2,4+2,4*2)</t>
  </si>
  <si>
    <t>711191172RT2</t>
  </si>
  <si>
    <t>Izolace proti zem.vlhkosti,ochr.textilie,vodorovná, včetně dodávky textílie Netex A PP/300, 300 g/m2</t>
  </si>
  <si>
    <t>podkladní mazanina:(23,9+9,6)*2,5 *2</t>
  </si>
  <si>
    <t>pod šachtičkou:1,6*1,6 *2</t>
  </si>
  <si>
    <t>711191272RT2</t>
  </si>
  <si>
    <t>Izolace proti zem.vlhkosti,ochran.textilie,svislá, včetně dodávky textílie Netex A PP/300, 300 g/m2</t>
  </si>
  <si>
    <t>přes kanál:(23,9+9,6)*(2,4+2,4*2) *2</t>
  </si>
  <si>
    <t>Konstrukce zámečnické</t>
  </si>
  <si>
    <t xml:space="preserve">    767 - Konstrukce zámečnické</t>
  </si>
  <si>
    <t>767646510R00</t>
  </si>
  <si>
    <t>Montáž dveří protipožárních jednokřídlových</t>
  </si>
  <si>
    <t>767649191R00</t>
  </si>
  <si>
    <t>Montáž doplňků dveří, samozavírače hydraulického</t>
  </si>
  <si>
    <t>55340836.01</t>
  </si>
  <si>
    <t>dveře ocelové 1kř zateplené 80/180 EW30 DP1 C</t>
  </si>
  <si>
    <t>54917015R</t>
  </si>
  <si>
    <t>samozavírač dveří hydraulický</t>
  </si>
  <si>
    <t>131301112R00</t>
  </si>
  <si>
    <t>Hloubení nezapaž. jam hor.4 do 1000 m3</t>
  </si>
  <si>
    <t>odkop na kótu -1,70:(26,9*13,7 +24,4*11,2)/2 *1,25</t>
  </si>
  <si>
    <t>prohloubení na kótu -3,30:(12,5*5,2 +9,3*2,0)/2 *1,6</t>
  </si>
  <si>
    <t>celková kubatura:</t>
  </si>
  <si>
    <t>odkop na kótu -1,70:26,9*13,7*1,25</t>
  </si>
  <si>
    <t>prohloubení na kótu -3,30:12,5*5,2*1,6</t>
  </si>
  <si>
    <t>prohloubení na kótu -3,90:1,6*1,6*0,6</t>
  </si>
  <si>
    <t>Mezisoučet</t>
  </si>
  <si>
    <t>odpočet nezapaženého výkopku:-468,0112</t>
  </si>
  <si>
    <t>151101201R00</t>
  </si>
  <si>
    <t>Pažení stěn výkopu - příložné - hloubky do 4 m</t>
  </si>
  <si>
    <t>odkop na kótu -1,70:(26,9+13,7)*2*1,55</t>
  </si>
  <si>
    <t>prohloubení na kótu -3,30:(12,5+5,2)*2*1,6</t>
  </si>
  <si>
    <t>151101211R00</t>
  </si>
  <si>
    <t>Odstranění pažení stěn - příložné - hl. do 4 m</t>
  </si>
  <si>
    <t>vykopaná zemina:468,0112+98,1873</t>
  </si>
  <si>
    <t>zpětný zásyp:118,185</t>
  </si>
  <si>
    <t>přebytečná zemina:566,1985-118,185</t>
  </si>
  <si>
    <t>do 20km:448,03135*10</t>
  </si>
  <si>
    <t>175101201R00</t>
  </si>
  <si>
    <t>Obsyp objektu bez prohození sypaniny</t>
  </si>
  <si>
    <t>SV:11,2*1,25*0,5 +15,0*1,25*1,55</t>
  </si>
  <si>
    <t>JV:11,2*1,25*1,55</t>
  </si>
  <si>
    <t>JZ:15,0*1,25*1,55 +11,2*2,8</t>
  </si>
  <si>
    <t xml:space="preserve">Základy, zvláštní zakládání </t>
  </si>
  <si>
    <t>273323611R00</t>
  </si>
  <si>
    <t>Železobeton základ. desek vodostavební C 30/37</t>
  </si>
  <si>
    <t>na kótě -3,60:1,2*1,2 *0,35</t>
  </si>
  <si>
    <t>na kótě -3,00:(10,1*2,6 -0,6*0,6) *0,4</t>
  </si>
  <si>
    <t>na kótě -1,40:14,6*11,2 *0,4</t>
  </si>
  <si>
    <t>na kótě -1,25:4,4*5,5 *0,4</t>
  </si>
  <si>
    <t>na kótě -0,55:(10,0*8,9 -3,8*4,8) *0,4</t>
  </si>
  <si>
    <t>114,256*0,25</t>
  </si>
  <si>
    <t>279323511R00</t>
  </si>
  <si>
    <t>Železobeton základ. zdí vodostavební C 30/37</t>
  </si>
  <si>
    <t>na kótě -3,60:(1,2+0,6)*2*0,3 *0,3</t>
  </si>
  <si>
    <t>na kótě -3,00:(10,1*2 +2,0)*2,1 *0,3</t>
  </si>
  <si>
    <t>na kótě -1,25:(3,8*2+5,5)*0,3 *0,4  +3,8*0,7 *0,3</t>
  </si>
  <si>
    <t>274313511R00</t>
  </si>
  <si>
    <t xml:space="preserve">Beton základových pasů prostý C 12/15 </t>
  </si>
  <si>
    <t>základ rampy:(1,2+9,5+3,2+1,2)*1,0*0,6</t>
  </si>
  <si>
    <t>274351215R00</t>
  </si>
  <si>
    <t>Bednění stěn základových pasů - zřízení</t>
  </si>
  <si>
    <t>základ rampy:(1,2+9,5+3,2+1,2)*1,0*2</t>
  </si>
  <si>
    <t>274351216R00</t>
  </si>
  <si>
    <t>Bednění stěn základových pasů - odstranění</t>
  </si>
  <si>
    <t>na kótě -3,60:(1,2+0,6)*2 *0,7*2</t>
  </si>
  <si>
    <t>na kótě -3,00:(10,1*2 +2,0)*2,5*2</t>
  </si>
  <si>
    <t>na kótě -1,25:(3,8*2+5,5)*0,7*2  +3,8*0,7*2</t>
  </si>
  <si>
    <t>16,68*0,3</t>
  </si>
  <si>
    <t>311271129R00</t>
  </si>
  <si>
    <t>Zdivo nosné z cihel betonových na maltu MC 15</t>
  </si>
  <si>
    <t>přepážka kolektoru:(2,0*1,8 -0,8*1,8)*3</t>
  </si>
  <si>
    <t>311321412R00</t>
  </si>
  <si>
    <t xml:space="preserve">Železobeton nadzákladových zdí C 30/37  </t>
  </si>
  <si>
    <t>levá strana obvod:(10,0*2+ 10,6)*3,7 *0,3</t>
  </si>
  <si>
    <t>-(1,25*0,65 +2,5*1,65 +1,3*2,5*2 +3,5*0,65 +1,1*2,5)*0,3</t>
  </si>
  <si>
    <t>pravá strana obvod:(14,2*2+10,6)*4,5 *0,3</t>
  </si>
  <si>
    <t>-(1,25*0,65 +2,5*0,65*2 ) *0,3</t>
  </si>
  <si>
    <t>-(1,3*2,5*2 +1,1*2,5 +1,8*2,5*3 +1,6*2,5*2) *0,3</t>
  </si>
  <si>
    <t>vnitřní stěny:(10,6+9,4+2,6 +4,8+8,0)*3,7 *0,2</t>
  </si>
  <si>
    <t>(10,6*2+3,3 +2,5+3,3 +5,2*2+3,1)*4,5*0,2 -1,1*2,5*0,2</t>
  </si>
  <si>
    <t>atika:(24,2+10,65)*2*0,4 *0,25</t>
  </si>
  <si>
    <t>rampa:(1,2+9,5+3,2+1,2)*0,8*0,25</t>
  </si>
  <si>
    <t>311351105R00</t>
  </si>
  <si>
    <t>Bednění nadzákladových zdí oboustranné - zřízení</t>
  </si>
  <si>
    <t>levá strana:(10,0*2+ 10,6) *(3,7 +4,0)</t>
  </si>
  <si>
    <t>(1,25+0,65*2 +2,5+1,65*2 +1,3*2+2,5*4)*0,3</t>
  </si>
  <si>
    <t>(3,5+0,65*2 +1,1+2,5*2)*0,3</t>
  </si>
  <si>
    <t>prostupy:((1,2+3,4)*4 +(2,1+2,7)*4)*0,3</t>
  </si>
  <si>
    <t>pravá strana:(14,2*2+10,6) *(4,5+4,8)</t>
  </si>
  <si>
    <t>(1,25+0,65*2 +2,5*2+0,65*4 +1,3*2+2,5*4)*0,3</t>
  </si>
  <si>
    <t>(1,1+2,5*2 +1,8*3+2,5*6 +1,6*2+2,5*4) *0,3</t>
  </si>
  <si>
    <t>prostupy:((0,15+0,15)*28 +(1,0+0,4)*2 +(1,2+0,4)*2)*0,3</t>
  </si>
  <si>
    <t>(1,6+0,35)*6*0,3</t>
  </si>
  <si>
    <t>vnitřní stěny:(10,6+9,4+2,6 +4,8+8,0)*3,7*2</t>
  </si>
  <si>
    <t>(10,6*2+3,3 +2,5+3,3 +5,2*2+3,1)*4,5*2 +(1,1+2,5*2)*0,2</t>
  </si>
  <si>
    <t>prostupy:((0,5+0,5)*8 +(1,0+0,6)*8 +(0,75+0,25)*2)*0,3</t>
  </si>
  <si>
    <t>((1,0+0,5)*8 +(0,6+0,25)*6 +(0,3+0,25)*2)*0,3</t>
  </si>
  <si>
    <t>atika:(24,2+10,65)*2*0,4 *2</t>
  </si>
  <si>
    <t>rampa:(1,2+9,5+3,2+1,2)*0,8*2</t>
  </si>
  <si>
    <t>311351106R00</t>
  </si>
  <si>
    <t>Bednění nadzákladových zdí oboustranné-odstranění</t>
  </si>
  <si>
    <t>311361821R00</t>
  </si>
  <si>
    <t>Výztuž nadzáklad. zdí z betonářské oceli 10505 (R)</t>
  </si>
  <si>
    <t>146,2895*0,3</t>
  </si>
  <si>
    <t>Vodorovné konstrukce</t>
  </si>
  <si>
    <t>411321515R00</t>
  </si>
  <si>
    <t>Stropy deskové ze železobetonu C 30/37</t>
  </si>
  <si>
    <t>nad kolektorem:3,7*2,6 *0,25</t>
  </si>
  <si>
    <t>střecha:24,2*11,2 *0,25</t>
  </si>
  <si>
    <t>411351101RT4</t>
  </si>
  <si>
    <t>Bednění stropů deskových, bednění vlastní -zřízení, systémové, včetně podepření, tl. stropu 24 cm</t>
  </si>
  <si>
    <t>nad kolektorem:3,7*2,6 +(3,7+2,6)*0,25</t>
  </si>
  <si>
    <t>střecha:24,2*11,2 +(21,2+11,2)*0,25</t>
  </si>
  <si>
    <t>prostupy:((0,5+0,5)*4 +(0,15+0,15)*2 +(0,67+0,67)*12)*0,25</t>
  </si>
  <si>
    <t>411351105RT4</t>
  </si>
  <si>
    <t>Bednění stropů trámových, bednění vlastní- zřízení, systémové, včetně podepření, tl. stropu 24 cm</t>
  </si>
  <si>
    <t>411351213R00</t>
  </si>
  <si>
    <t>Bednění stropů deskových, podepření,do 5,9m, 10kPa</t>
  </si>
  <si>
    <t>střecha:24,2*11,2</t>
  </si>
  <si>
    <t>411351214R00</t>
  </si>
  <si>
    <t>Odstranění bednění stropů deskových do 5,9m, 10kPa</t>
  </si>
  <si>
    <t>430320040RA0</t>
  </si>
  <si>
    <t>Schodišťová konstrukce ŽB beton C 25/30,  vč. bednění a výztuže</t>
  </si>
  <si>
    <t>venkovní rampa:(8,5+4,0)*1,2*0,25</t>
  </si>
  <si>
    <t>Komunikace</t>
  </si>
  <si>
    <t>567133115R00</t>
  </si>
  <si>
    <t>Podklad z kameniva zpev.cementem KZC 2 tl.20 cm</t>
  </si>
  <si>
    <t>na kótě -3,90:1,6*1,6</t>
  </si>
  <si>
    <t>na kótě -3,30:11,8*3,5 -1,6*1,6</t>
  </si>
  <si>
    <t>na kótě -1,70:15,5*12,3 +5,0*6,0*2</t>
  </si>
  <si>
    <t>567153115R00</t>
  </si>
  <si>
    <t>Podklad z kameniva zpev.cementem KZC 2 tl.30 cm</t>
  </si>
  <si>
    <t>obsypy kolem objektu:</t>
  </si>
  <si>
    <t>nad kótou -3,9:(1,6*1,6-1,3*1,3)*2</t>
  </si>
  <si>
    <t>nad kótou -3,3:(12,5*1,2 +4,0*1,2)*5</t>
  </si>
  <si>
    <t>nad kótou -1,7:(9,8*10,9 -5,0*6,0)*4</t>
  </si>
  <si>
    <t>33.1</t>
  </si>
  <si>
    <t>33.2</t>
  </si>
  <si>
    <t>564851111RT2</t>
  </si>
  <si>
    <t>Podklad ze štěrkodrti po zhutnění tloušťky 15 cm, štěrkodrť frakce 0-32 mm</t>
  </si>
  <si>
    <t>564952111R00</t>
  </si>
  <si>
    <t>Podklad z mechanicky zpevněného kameniva tl. 15 cm</t>
  </si>
  <si>
    <t>573111114R00</t>
  </si>
  <si>
    <t>Postřik živičný infiltr.+ posyp,z asfaltu 2 kg/m2</t>
  </si>
  <si>
    <t>573211111R00</t>
  </si>
  <si>
    <t>Postřik živičný spojovací z asfaltu 0,5-0,7 kg/m2</t>
  </si>
  <si>
    <t>33.3</t>
  </si>
  <si>
    <t>33.4</t>
  </si>
  <si>
    <t>33.5</t>
  </si>
  <si>
    <t>577132111R00</t>
  </si>
  <si>
    <t>Beton asfalt. ACO 11+ obrusný, š.nad 3 m, tl. 4 cm</t>
  </si>
  <si>
    <t>příjezdová plocha:26,5*4,5 +6*6/2 +3*3/2</t>
  </si>
  <si>
    <t>podél objektu:34,3*7,0</t>
  </si>
  <si>
    <t>před objektem:12,6*6,0</t>
  </si>
  <si>
    <t>za objektem:11,2*3,7 +3*3/2</t>
  </si>
  <si>
    <t>33.6</t>
  </si>
  <si>
    <t>577152123R00</t>
  </si>
  <si>
    <t>Beton asfalt. ACL 16+ ložný, š. nad 3 m, tl. 6 cm</t>
  </si>
  <si>
    <t xml:space="preserve">Komunikace - SO-08 (areálová komunikace) </t>
  </si>
  <si>
    <t>63</t>
  </si>
  <si>
    <t xml:space="preserve">Podlahy a podlahové konstrukce - SO-08 (areálová komunikace) </t>
  </si>
  <si>
    <t>33.7</t>
  </si>
  <si>
    <t>639571210R00</t>
  </si>
  <si>
    <t>Kačírek pro okapový chodník tl. 100 mm</t>
  </si>
  <si>
    <t>okapový chodníček:24,6*0,5</t>
  </si>
  <si>
    <t>91</t>
  </si>
  <si>
    <t>Doplňující práce na komunikaci - SO-08 (areálová komunikace)</t>
  </si>
  <si>
    <t>33.8</t>
  </si>
  <si>
    <t>33.9</t>
  </si>
  <si>
    <t>33.10</t>
  </si>
  <si>
    <t>917832111RT7</t>
  </si>
  <si>
    <t>Osazení stojat. obrub. bet.bez opěry,lože z C12/15, včetně obrubníku ABO 2 - 15 100/15/25</t>
  </si>
  <si>
    <t>příjezdová plocha:26,5 +17,5</t>
  </si>
  <si>
    <t>podél objektu:34,3</t>
  </si>
  <si>
    <t>před objektem:12,6+6,0</t>
  </si>
  <si>
    <t>91783211102</t>
  </si>
  <si>
    <t>Osazení stojat. obrub. bet.bez opěry,lože z C12/15, včetně obrubníku obloukového</t>
  </si>
  <si>
    <t>příjezdová plocha:9,6+4,8</t>
  </si>
  <si>
    <t>za objektem:4,8</t>
  </si>
  <si>
    <t>916531111RT7</t>
  </si>
  <si>
    <t>Osazení záhon.obrubníků do lože z C12/15 bez opěry, včetně obrubníku   100/5/20 cm</t>
  </si>
  <si>
    <t>okapový chodníček:0,5*2+24,6</t>
  </si>
  <si>
    <t>99</t>
  </si>
  <si>
    <t>Staveništní přesun hmot - SO-08 (areálová komunikace)</t>
  </si>
  <si>
    <t>33.11</t>
  </si>
  <si>
    <t>998225111R00</t>
  </si>
  <si>
    <t>Přesun hmot, pozemní komunikace, kryt živičný</t>
  </si>
  <si>
    <t>62</t>
  </si>
  <si>
    <t>Úpravy povrchu vnější</t>
  </si>
  <si>
    <t>622300141R00</t>
  </si>
  <si>
    <t>Montáž vyrovnávací vrstvy izolantem</t>
  </si>
  <si>
    <t>zateplení atiky:(23,7+10,7)*2*0,25</t>
  </si>
  <si>
    <t>283759203R</t>
  </si>
  <si>
    <t>Deska fasádní polystyrenová EPS 70 F  tl. 60 mm</t>
  </si>
  <si>
    <t>ztratné:0,03</t>
  </si>
  <si>
    <t>622319511R00</t>
  </si>
  <si>
    <t>Izolace suterénu Weber XPS tl. 80 mm, bez PÚ</t>
  </si>
  <si>
    <t>levá část:(9,6*2+11,2)*3,0</t>
  </si>
  <si>
    <t>(4,3+5,4)*2*0,7</t>
  </si>
  <si>
    <t>(10,0+2,6)*2,5</t>
  </si>
  <si>
    <t>pravá část:(14,6*2+11,2)*1,4</t>
  </si>
  <si>
    <t>na kótě -3,60:1,6*1,6 *0,1</t>
  </si>
  <si>
    <t>na kótě -3,00:(10,4*3,0 -1,2*1,2) *0,1</t>
  </si>
  <si>
    <t>na kótě -1,40:15,0*11,6 *0,1</t>
  </si>
  <si>
    <t>na kótě -1,25:4,8*5,8 *0,1</t>
  </si>
  <si>
    <t>na kótě -0,55:(9,9*8,9 -4,4*5,5) *0,1</t>
  </si>
  <si>
    <t>631319153R00</t>
  </si>
  <si>
    <t>Příplatek za přehlaz. mazanin pod povlaky tl. 12cm</t>
  </si>
  <si>
    <t>na kótě -3,60:1,6*1,6 *0,003</t>
  </si>
  <si>
    <t>na kótě -3,00:(10,4*3,0 -1,2*1,2) *0,003</t>
  </si>
  <si>
    <t>na kótě -1,40:15,0*11,6 *0,003</t>
  </si>
  <si>
    <t>na kótě -1,25:4,8*5,8 *0,003</t>
  </si>
  <si>
    <t>na kótě -0,55:(9,9*8,9 -4,4*5,5) *0,003</t>
  </si>
  <si>
    <t xml:space="preserve">Výplně otvorů </t>
  </si>
  <si>
    <t>642943111R00</t>
  </si>
  <si>
    <t>Osazování úhelník.rámů s dveřními křídly 1kř.</t>
  </si>
  <si>
    <t>dveře D12:1</t>
  </si>
  <si>
    <t>dveře D13:1</t>
  </si>
  <si>
    <t>dveře D14:1</t>
  </si>
  <si>
    <t>dveře D15:3</t>
  </si>
  <si>
    <t>dveře D16:2</t>
  </si>
  <si>
    <t>dveře D17:3</t>
  </si>
  <si>
    <t>dveře D18:1</t>
  </si>
  <si>
    <t>dveře D11:1</t>
  </si>
  <si>
    <t>dveře D19:1</t>
  </si>
  <si>
    <t>55330301.02</t>
  </si>
  <si>
    <t>Zárubeň ocelová rámová 110/250, zateplená</t>
  </si>
  <si>
    <t>55330301.03</t>
  </si>
  <si>
    <t>Zárubeň ocelová rámová 130/250, zateplená</t>
  </si>
  <si>
    <t>55330301.04</t>
  </si>
  <si>
    <t>Zárubeň ocelová rámová 2kř 160/250, zateplená</t>
  </si>
  <si>
    <t>55330301.05</t>
  </si>
  <si>
    <t>55330301.06</t>
  </si>
  <si>
    <t>Zárubeň ocelová rámová 110/250</t>
  </si>
  <si>
    <t>55330301.07</t>
  </si>
  <si>
    <t>Zárubeň ocelová rámová 130/250 protipožární</t>
  </si>
  <si>
    <t>94</t>
  </si>
  <si>
    <t>Lešení a stavební výtahy</t>
  </si>
  <si>
    <t>941941031R00</t>
  </si>
  <si>
    <t>Montáž lešení leh.řad.s podlahami,š.do 1 m, H 10 m</t>
  </si>
  <si>
    <t>(24,0+15,0)*2*4,0</t>
  </si>
  <si>
    <t>941941191R00</t>
  </si>
  <si>
    <t>Příplatek za každý měsíc použití lešení k pol.1031</t>
  </si>
  <si>
    <t>za 2 měsíce:312*2</t>
  </si>
  <si>
    <t>941941831R00</t>
  </si>
  <si>
    <t>Demontáž lešení leh.řad.s podlahami,š.1 m, H 10 m</t>
  </si>
  <si>
    <t>94994210101</t>
  </si>
  <si>
    <t>Nájem za hydraulickou zvedací plošinu</t>
  </si>
  <si>
    <t>den</t>
  </si>
  <si>
    <t>95</t>
  </si>
  <si>
    <t>Dokončovací kce na pozem.stav.</t>
  </si>
  <si>
    <t>24,2*11,2</t>
  </si>
  <si>
    <t>953941312R00</t>
  </si>
  <si>
    <t>Osazení hasicího přístroje na stěnu</t>
  </si>
  <si>
    <t>953943111R00</t>
  </si>
  <si>
    <t>Osazení kovových předmětů do zdiva, 1 kg / kus</t>
  </si>
  <si>
    <t>výstražné tabulky:30</t>
  </si>
  <si>
    <t>44984140.01</t>
  </si>
  <si>
    <t>Přístroj hasicí sněhový 21A 6kg</t>
  </si>
  <si>
    <t>44984140.02</t>
  </si>
  <si>
    <t>Přístroj hasicí sněhový 113B 6kg</t>
  </si>
  <si>
    <t>54823021R</t>
  </si>
  <si>
    <t xml:space="preserve">Tabulka výstražná </t>
  </si>
  <si>
    <t>57.2</t>
  </si>
  <si>
    <t>57.1</t>
  </si>
  <si>
    <t>Přístroj hasicí sněhový 113B, sněhový S5B 6kg</t>
  </si>
  <si>
    <t xml:space="preserve">Staveništní přesun hmot </t>
  </si>
  <si>
    <t>711</t>
  </si>
  <si>
    <t>711171559RT1</t>
  </si>
  <si>
    <t>Izolace proti vlhkosti vodorovná, fólií, volně, materiál ve specifikaci</t>
  </si>
  <si>
    <t>na podkladních mazaninách:</t>
  </si>
  <si>
    <t>na kótě -3,60:1,6*1,6</t>
  </si>
  <si>
    <t>na kótě -3,00:10,4*3,0 -1,2*1,2</t>
  </si>
  <si>
    <t>na kótě -1,40:15,0*11,6</t>
  </si>
  <si>
    <t>na kótě -1,25:4,8*5,8</t>
  </si>
  <si>
    <t>na kótě -0,55:9,9*8,9 -4,4*5,5</t>
  </si>
  <si>
    <t>28322091.01</t>
  </si>
  <si>
    <t>Fólie PTFE</t>
  </si>
  <si>
    <t>na podkladních mazaninách:298,7</t>
  </si>
  <si>
    <t>ztratné:0,05</t>
  </si>
  <si>
    <t>711823121RT6</t>
  </si>
  <si>
    <t>Montáž nopové fólie svisle, včetně dodávky fólie DEKDREN T20</t>
  </si>
  <si>
    <t>ochrana podzemní izolace:192,84</t>
  </si>
  <si>
    <t>712</t>
  </si>
  <si>
    <t>Živičné krytiny</t>
  </si>
  <si>
    <t>712311101RZ1</t>
  </si>
  <si>
    <t>Povlaková krytina střech do 10°, za studena ALP, 1 x nátěr - včetně dodávky ALP</t>
  </si>
  <si>
    <t>střecha:23,7*10,7 +(23,7+10,7)*2*0,4</t>
  </si>
  <si>
    <t>712341559RT1</t>
  </si>
  <si>
    <t>Povlaková krytina střech do 10°, NAIP přitavením, 1 vrstva - materiál ve specifikaci</t>
  </si>
  <si>
    <t>712372111RV1</t>
  </si>
  <si>
    <t>Krytina střech do 10° fólie, 4 kotvy/m2, na beton, tl. izolace do 300 mm, fólie ve specifikaci</t>
  </si>
  <si>
    <t>střecha:23,7*10,7</t>
  </si>
  <si>
    <t>atika:(24,2+11,2)*2*0,8</t>
  </si>
  <si>
    <t>712378002R00</t>
  </si>
  <si>
    <t>Atiková okapnice VIPLANYL RŠ 200 mm</t>
  </si>
  <si>
    <t>(24,2+11,2)*2</t>
  </si>
  <si>
    <t>712378103RT2</t>
  </si>
  <si>
    <t>Atiková propust s mřížkou a manžetou z PVC, DN 75 mm</t>
  </si>
  <si>
    <t>K4:4</t>
  </si>
  <si>
    <t>712378006R00</t>
  </si>
  <si>
    <t>Rohová lišta vnější VIPLANYL RŠ 100 mm</t>
  </si>
  <si>
    <t>(23,7+10,7)*2</t>
  </si>
  <si>
    <t>712378007R00</t>
  </si>
  <si>
    <t>Rohová lišta vnitřní VIPLANYL RŠ 100 mm</t>
  </si>
  <si>
    <t>(23,7+10,7)*4</t>
  </si>
  <si>
    <t>712391171RT1</t>
  </si>
  <si>
    <t>Povlaková krytina střech do 10°, podklad. textilie, 1 vrstva - materiál ve specifikaci</t>
  </si>
  <si>
    <t>separační fólie:23,7*10,7</t>
  </si>
  <si>
    <t>283220012R</t>
  </si>
  <si>
    <t>Fólie izolační DEKPLAN 76 tl. 1,5 mm š. 1600 mm, PVC-P s PES výztuží, šedá</t>
  </si>
  <si>
    <t>střecha:310,23</t>
  </si>
  <si>
    <t>na přesahy:0,05</t>
  </si>
  <si>
    <t>62852265R</t>
  </si>
  <si>
    <t>Pás modifikovaný asfalt Glastek 40 special mineral</t>
  </si>
  <si>
    <t>střecha:281,11</t>
  </si>
  <si>
    <t>na přesahy:0,15</t>
  </si>
  <si>
    <t>69366198R</t>
  </si>
  <si>
    <t>Geotextilie FILTEK 300 g/m2 š. 200cm 100% PP</t>
  </si>
  <si>
    <t>na přesahy:0,1</t>
  </si>
  <si>
    <t>713</t>
  </si>
  <si>
    <t>Izolace tepelné</t>
  </si>
  <si>
    <t>713141125R00</t>
  </si>
  <si>
    <t>Izolace tepelná střech, desky, na lepidlo PUK</t>
  </si>
  <si>
    <t>střecha - spádové desky:23,7*10,7</t>
  </si>
  <si>
    <t>atika:(24,2+11,2)*2*0,25</t>
  </si>
  <si>
    <t>713141151R00</t>
  </si>
  <si>
    <t>Izolace tepelná střech kladená na sucho 1vrstvá</t>
  </si>
  <si>
    <t>střecha - horní XPS:23,7*10,7</t>
  </si>
  <si>
    <t>283754631R</t>
  </si>
  <si>
    <t>Deska polystyrenová XPS Austrotherm TOP P GK 70mm</t>
  </si>
  <si>
    <t>střecha - horní EPS:23,7*10,7</t>
  </si>
  <si>
    <t>28375971R</t>
  </si>
  <si>
    <t>Deska spádová EPS 100 BACHL</t>
  </si>
  <si>
    <t>střecha - spádové desky:23,7*10,7 *0,1</t>
  </si>
  <si>
    <t>atika:(24,2+11,2)*2*0,25 *0,03</t>
  </si>
  <si>
    <t>prořezy:0,1</t>
  </si>
  <si>
    <t>764</t>
  </si>
  <si>
    <t xml:space="preserve">Konstrukce klempířské </t>
  </si>
  <si>
    <t>76481469001</t>
  </si>
  <si>
    <t>Oplechování prostupů do D 150mm</t>
  </si>
  <si>
    <t>K7:1</t>
  </si>
  <si>
    <t>76481469002</t>
  </si>
  <si>
    <t>Oplechování prostupů do D 300mm</t>
  </si>
  <si>
    <t>K8:8</t>
  </si>
  <si>
    <t>76481469003</t>
  </si>
  <si>
    <t>Oplechování ostatních výrobků</t>
  </si>
  <si>
    <t>K9:3</t>
  </si>
  <si>
    <t>764815810R00</t>
  </si>
  <si>
    <t>Kotlík sběrný hranatý s výrokem D 100mm</t>
  </si>
  <si>
    <t>K5:4</t>
  </si>
  <si>
    <t>764816134R00</t>
  </si>
  <si>
    <t>Oplechování parapetů, Pz lakovaný plech, rš 345 mm</t>
  </si>
  <si>
    <t>K1:15</t>
  </si>
  <si>
    <t>764819212R00</t>
  </si>
  <si>
    <t>Odpadní trouby kruhové z Pz lak.plechu, D 100 mm</t>
  </si>
  <si>
    <t>K6:16,5</t>
  </si>
  <si>
    <t>766</t>
  </si>
  <si>
    <t xml:space="preserve">Konstrukce truhlářské </t>
  </si>
  <si>
    <t>766492100R00</t>
  </si>
  <si>
    <t>Montáž obložení ostění</t>
  </si>
  <si>
    <t>atika:(24,2*11,2)*2*0,4</t>
  </si>
  <si>
    <t>76667002901</t>
  </si>
  <si>
    <t>Okna plastová barv. s dvojsklem</t>
  </si>
  <si>
    <t>okno D1:1,25*0,65*2</t>
  </si>
  <si>
    <t>okno D2:2,50*0,65</t>
  </si>
  <si>
    <t>okno D3:2,5*0,65*2</t>
  </si>
  <si>
    <t>okno D4:3,5*0,65</t>
  </si>
  <si>
    <t>766690010RAA</t>
  </si>
  <si>
    <t>Desky parapetní aglomer. dodávka a montáž, šířka 20 cm</t>
  </si>
  <si>
    <t>okno D1:1,25*2</t>
  </si>
  <si>
    <t>okno D2:2,50</t>
  </si>
  <si>
    <t>okno D3:2,5*2</t>
  </si>
  <si>
    <t>okno D4:3,5</t>
  </si>
  <si>
    <t>60624186R</t>
  </si>
  <si>
    <t>Překližka stavební fólie hladká bříza tl. 21 mm, 13 vrstev, 2500x1250 mm</t>
  </si>
  <si>
    <t>prořez:0,15</t>
  </si>
  <si>
    <t>767</t>
  </si>
  <si>
    <t xml:space="preserve">Konstrukce zámečnické </t>
  </si>
  <si>
    <t>76742711101</t>
  </si>
  <si>
    <t>Provětr.fasáda, profilovaný tahokov, MV tl.8 cm</t>
  </si>
  <si>
    <t>pohled SV:24,2*4,3 -2,1*0,45*4 -0,85*0,45</t>
  </si>
  <si>
    <t>pohled JV:11,2*4,3 -0,7*2,3 -0,9*2,3*2</t>
  </si>
  <si>
    <t>pohled JZ:24,2*4,3 -3,1*0,45 -0,7*2,3 -1,2*2,3*2 -1,4*2,3*3</t>
  </si>
  <si>
    <t>pohled SZ:11,2*4,3 -0,9*2,3*2</t>
  </si>
  <si>
    <t>76742711102</t>
  </si>
  <si>
    <t>Příplatek za odnímatelné části 210x270cm</t>
  </si>
  <si>
    <t>767510111R00</t>
  </si>
  <si>
    <t>Montáž kanálových krytů - osazení</t>
  </si>
  <si>
    <t>36,28*70,3</t>
  </si>
  <si>
    <t>76759111001</t>
  </si>
  <si>
    <t>Zdvojená podlaha Mero typ2 vč. montáže</t>
  </si>
  <si>
    <t>m 104:7,81</t>
  </si>
  <si>
    <t>m 105:17,06</t>
  </si>
  <si>
    <t>m 106:12,64</t>
  </si>
  <si>
    <t>m 107:45,03</t>
  </si>
  <si>
    <t>m 108:26,39</t>
  </si>
  <si>
    <t>m 109:8,08</t>
  </si>
  <si>
    <t>767641110R00</t>
  </si>
  <si>
    <t>Mtž dveří do oc.zárub.,otvíravých 1kříd</t>
  </si>
  <si>
    <t>767641120R00</t>
  </si>
  <si>
    <t>Mtž dveří do oc.zárub.,otvíravých 2kříd</t>
  </si>
  <si>
    <t>767995104R00</t>
  </si>
  <si>
    <t>Výroba a montáž kov. atypických konstr. do 50 kg</t>
  </si>
  <si>
    <t>schodiště Z01:286</t>
  </si>
  <si>
    <t>zábradlí Z02:47</t>
  </si>
  <si>
    <t>madlo Z03:4,2*5+5</t>
  </si>
  <si>
    <t>poklop Z04:11,5</t>
  </si>
  <si>
    <t>žebřík Z05:148</t>
  </si>
  <si>
    <t>úhelník Z6:49</t>
  </si>
  <si>
    <t>767995105R00</t>
  </si>
  <si>
    <t>Výroba a montáž kov. atypických konstr. do 100 kg</t>
  </si>
  <si>
    <t>nosná kce pororoštů:</t>
  </si>
  <si>
    <t>HEB 140:(3,5*6 +1,3*2)*33,7</t>
  </si>
  <si>
    <t>L120/80/8:((3,25+2,5)*2*3 +(3,5*2+2,0)) *15,1</t>
  </si>
  <si>
    <t>L 80/80/8:(3,5*6  +2,0*5)*9,66</t>
  </si>
  <si>
    <t>7679951091</t>
  </si>
  <si>
    <t>Pozinkování konstrukce vč. dopravních nákladů</t>
  </si>
  <si>
    <t>54917015.01</t>
  </si>
  <si>
    <t>55340836.02</t>
  </si>
  <si>
    <t>dveře ocelové 1kř zateplené 110/250</t>
  </si>
  <si>
    <t>55340836.03</t>
  </si>
  <si>
    <t>dveře ocelové 1kř zateplené 130/250</t>
  </si>
  <si>
    <t>55340836.04</t>
  </si>
  <si>
    <t>dveře ocelové 2kř zateplené 160/250</t>
  </si>
  <si>
    <t>55340836.05</t>
  </si>
  <si>
    <t>dveře ocelové 2kř zateplené 180/250</t>
  </si>
  <si>
    <t>55340836.06</t>
  </si>
  <si>
    <t>dveře ocelové 1kř 110/250</t>
  </si>
  <si>
    <t>55340836.07</t>
  </si>
  <si>
    <t>dveře ocelové 1kř 130/250 EW15 DP1 C</t>
  </si>
  <si>
    <t>553963000R</t>
  </si>
  <si>
    <t>Pororošt pozinkovaný 50/5</t>
  </si>
  <si>
    <t>m 101:7,84</t>
  </si>
  <si>
    <t>m 102:7,8</t>
  </si>
  <si>
    <t>m 103:7,96</t>
  </si>
  <si>
    <t>nad kanálem:2,6*2,0 +3,2*0,9 +2,3*2,0</t>
  </si>
  <si>
    <t>prořez:0,1</t>
  </si>
  <si>
    <t>771</t>
  </si>
  <si>
    <t>Podlahy z dlaždic a obklady</t>
  </si>
  <si>
    <t>77157783101</t>
  </si>
  <si>
    <t>Dilatační podlahová lišta vč.montáže</t>
  </si>
  <si>
    <t>lišta Z07:1,7</t>
  </si>
  <si>
    <t>77157783102</t>
  </si>
  <si>
    <t>Dilatační stěnová lišta vč.montáže</t>
  </si>
  <si>
    <t>lišta Z8:5,6</t>
  </si>
  <si>
    <t>783</t>
  </si>
  <si>
    <t>Nátěry</t>
  </si>
  <si>
    <t>783651102R00</t>
  </si>
  <si>
    <t>Nátěr epoxidový truhlářských výrobků 2x lak</t>
  </si>
  <si>
    <t>nátěr překližky:249,3568*2,5</t>
  </si>
  <si>
    <t>783851113R00</t>
  </si>
  <si>
    <t xml:space="preserve">Nátěr epoxidový stropů </t>
  </si>
  <si>
    <t>m 110:43,96</t>
  </si>
  <si>
    <t>m 111:37,92</t>
  </si>
  <si>
    <t>m 112:16,08</t>
  </si>
  <si>
    <t>78385111302</t>
  </si>
  <si>
    <t>Nátěr epoxidový stěn</t>
  </si>
  <si>
    <t>dle želbet. stěn:16,68/0,3</t>
  </si>
  <si>
    <t>71,2335/0,3</t>
  </si>
  <si>
    <t>65,066/0,2*2</t>
  </si>
  <si>
    <t>78385111303</t>
  </si>
  <si>
    <t>Nátěr epoxidový podlah</t>
  </si>
  <si>
    <t>součást D.1.1</t>
  </si>
  <si>
    <t>Zař. Č. 1, 2 a 3</t>
  </si>
  <si>
    <t>Odvod ztrátového tepla od transformátorů</t>
  </si>
  <si>
    <t>Střešní ventilátor - odvodní</t>
  </si>
  <si>
    <t>1.1, 2.1 a 3.1</t>
  </si>
  <si>
    <t>Technickou specifikaci viz. tabulku zařízení (D.1.4.2-03-a) a technickou specifikaci (D.1.4.2-04-a); součásti dodávky dle technické specifikace je EC technologie pro regulaci otáček, tepelná ochrana motoru zabudovaná ve ventilátoru a revizní vypínač</t>
  </si>
  <si>
    <t>Střešní nástavec pro střešní ventilátor</t>
  </si>
  <si>
    <t>Montáž střešního ventilátoru nízkotlakého včetně příslušenství a koordinace se stavbou</t>
  </si>
  <si>
    <t>Mřížka do čtyřhranného potrubí - základní, rozměr do obvodu 3,26m</t>
  </si>
  <si>
    <t>Mřížka do čtyřhranného potrubí - základní, ber regulace a kotvení do stropu nad rozvodnou</t>
  </si>
  <si>
    <t>Montáž mřížky do čtyřhranného potrubí - umístit do otvoru ve stropě</t>
  </si>
  <si>
    <t xml:space="preserve">Technickou specifikaci viz. technickou specifikace (D.1.4.2-04-a); součást dodávky je i izolace proti kondenzaci </t>
  </si>
  <si>
    <t>Montáž střešního nástavce pro střešní ventilátor včetně izolace a koordinace se stavbou</t>
  </si>
  <si>
    <t>Zař. č. 4</t>
  </si>
  <si>
    <t>Odvod ztrátového tepla z rozvodny NN - nezálohované</t>
  </si>
  <si>
    <t>4.1 a 4.2</t>
  </si>
  <si>
    <t>Zař. č. 5</t>
  </si>
  <si>
    <t>5.1</t>
  </si>
  <si>
    <t>Odvod ztrátového tepla z rozvodny NN - zálohované</t>
  </si>
  <si>
    <t>Zař. č. 6</t>
  </si>
  <si>
    <t>Odvod tepla z rozvodny SLP</t>
  </si>
  <si>
    <t>Vnitřní kanálová jednotka - dodávka včetně spojovacího, kotvícího a montážního materiálu; rozměr a chladící výkon viz tabulku zařízení, resp. technickou specifikaci</t>
  </si>
  <si>
    <t>Technickou specifikaci viz. tabulku zařízení (D.1.4.2-03-a) a technickou specifikaci (D.1.4.2-04-a); součásti dodávky dle technické specifikace kabelový ovládač a modul sledování chod / porucha a součásti kanálové jednotky bude i čerpadlo kondenzátu</t>
  </si>
  <si>
    <t>Montáž vnitřní kanálové jednotky</t>
  </si>
  <si>
    <t>Venkovní vzduchem chlazená kondenzační jednotka - dodávka včetně spojovacího, kotvícího a montážního materiálu; rozměr a chladící výkon viz tabulku zařízení, resp. technickou specifikaci</t>
  </si>
  <si>
    <t xml:space="preserve">Technickou specifikaci viz. tabulku zařízení (D.1.4.2-03-a) a technickou specifikaci (D.1.4.2-04-a); součásti dodávky dle technické specifikace i betónové kostky včetně fólie pro uložení venkovních kondenzačních jednotek na střeše objektu </t>
  </si>
  <si>
    <t>Montáž venkovní vzduchem chlazené kondenzační jednotky</t>
  </si>
  <si>
    <r>
      <t xml:space="preserve">Cu potrubí určené pro systém klimatizací; rozměr </t>
    </r>
    <r>
      <rPr>
        <sz val="9"/>
        <rFont val="Arial"/>
        <family val="2"/>
        <charset val="238"/>
      </rPr>
      <t>Ø10</t>
    </r>
    <r>
      <rPr>
        <sz val="9"/>
        <rFont val="Arial CE"/>
        <family val="2"/>
        <charset val="238"/>
      </rPr>
      <t>mm; tloušťka stěny 1.0mm včetně tvarovek</t>
    </r>
  </si>
  <si>
    <r>
      <t xml:space="preserve">Cu potrubí určené pro systém klimatizací; rozměr </t>
    </r>
    <r>
      <rPr>
        <sz val="9"/>
        <rFont val="Arial"/>
        <family val="2"/>
        <charset val="238"/>
      </rPr>
      <t>Ø16</t>
    </r>
    <r>
      <rPr>
        <sz val="9"/>
        <rFont val="Arial CE"/>
        <family val="2"/>
        <charset val="238"/>
      </rPr>
      <t>mm; tloušťka stěny 1.0mm včetně tvarovek</t>
    </r>
  </si>
  <si>
    <t>Měděné potrubí určené pro chlazení, klimatizace; vyrobeno dle DIN 8905 (obsah Cu 99,93%); konce uzavřené, případně utěsněné; možné použít tvrdé trubky F22 (R220) - provedení ve svitcích, resp. tvrdé trubky F36 (R290) - provedení v tyčích; dodávka včetně instalačního, montážního, kotvícího a spojovacího materiálu</t>
  </si>
  <si>
    <t>Montáž měděného potrubí</t>
  </si>
  <si>
    <t>Popisné štídky v souladu s ČSN</t>
  </si>
  <si>
    <t>kpl</t>
  </si>
  <si>
    <t>Tepelná izolace s vysokým difúzním odporem; tloušťka izolace 13mm - určena pro Cu potrubí Ø10mm</t>
  </si>
  <si>
    <t>Tepelná izolace s vysokým difúzním odporem; tloušťka izolace 13mm - určena pro Cu potrubí Ø16mm</t>
  </si>
  <si>
    <r>
      <t xml:space="preserve">Tepelná izolace ve vnitřním prostředí na bázi kaučuku s vysokým difúzním odporem </t>
    </r>
    <r>
      <rPr>
        <sz val="7"/>
        <rFont val="Arial"/>
        <family val="2"/>
        <charset val="238"/>
      </rPr>
      <t>μ</t>
    </r>
    <r>
      <rPr>
        <sz val="7"/>
        <rFont val="Calibri"/>
        <family val="2"/>
        <charset val="238"/>
      </rPr>
      <t>≥</t>
    </r>
    <r>
      <rPr>
        <sz val="7"/>
        <rFont val="Arial CE"/>
        <family val="2"/>
        <charset val="238"/>
      </rPr>
      <t>7000 dle EN 12086 (DIN 52615); Tepelnou izolaci ve venkovním prostředí na bázi kaučku s vysokým difúzním odporem μ≥7000 dle EN 12086 (DIN 52615) opatřit vrstvou na ochranu před UV zářením a ochranou před mechanickým poškozením</t>
    </r>
  </si>
  <si>
    <t>Montáž tepelné izolace</t>
  </si>
  <si>
    <t>Komunikační kabel mezi vnitřní a venkovní jednotkou - viz instalační manuály zařízení</t>
  </si>
  <si>
    <t>Vákuování potrubí</t>
  </si>
  <si>
    <t>Tlakové zkoušky potrubí dusíkem dle národních norem ČSN</t>
  </si>
  <si>
    <t>Zprovoznění chladícího okruhu</t>
  </si>
  <si>
    <t>Dodateční množství chladiva - R32</t>
  </si>
  <si>
    <t>V jednotce předpolněné cca 0,2kg / m; skuteční množství se určí až po realizaci potrubí a systému chlazení</t>
  </si>
  <si>
    <t>Plechový žlab pro vedení Cu potrubí ve venkovním prostoru včetně víka žlabu</t>
  </si>
  <si>
    <t>Předpokládaný rozměr žlabu 250x100x1,25mm včetně tvarovek; ve žlabu vést všechny vedení pro chlazení rozvodny SLP</t>
  </si>
  <si>
    <t>Odvod kondenzátu z vnitřních kanálových jednotek - odtoková hadice od vnitřních jednotek systému chlazení a vytvoření stoupacího potrubí s výškou max. 600mm a napojení na rozvod kanalizace</t>
  </si>
  <si>
    <t>Napojení odvodu kondenzátu do dešťové kanalizace objektu</t>
  </si>
  <si>
    <t>Odpadní potrubí z polypropylénu, odolávající vysokým teplotám, vyráběné podle ČSN EN 1451-1, oblast použití B</t>
  </si>
  <si>
    <t>Jedná se o potrubí DN32 a DN40</t>
  </si>
  <si>
    <t>Propláchnutí kanalizačního potrubí</t>
  </si>
  <si>
    <t>6.1</t>
  </si>
  <si>
    <t>6.2</t>
  </si>
  <si>
    <t>Zař. č. 7, 8 a 9</t>
  </si>
  <si>
    <t xml:space="preserve">Odvod tepla ze strojoven NZE č.1 a NZE č.2 </t>
  </si>
  <si>
    <t>Technickou specifikaci viz technickou specifikaci (D.1.4.2-04-a) a výkresovou dokumentaci; tlumič hluku na výdechu vzduchu musí splňovat veškeré technické náležitosti specifikované v projektové dokumentaci (technická zpráva, tabulka zařízení, technická specifikace a výkresový dokumentace)</t>
  </si>
  <si>
    <t>Tlumič hluku na výdechu vzduchu; profil 2100x2500mm a délka 2500mm; konstrukce tlumiče je složená z jednotlivých dílu buňkových tlumičů s náběhy; tlumič hluku je osazen do vzduchotechnického potrubí (součást dodávky tlumiče hluku na výdechu vzduchu);  součást dodávky je utěsnění, kotvení, montážní materiál</t>
  </si>
  <si>
    <t>Tlumič hluku na sání vzduchu; profil 1200x3500mm a délka 2500mm; konstrukce tlumiče je složená z jednotlivých dílu buňkových tlumičů s náběhy; tlumič hluku je osazen do vzduchotechnického kanálu obestavěného stavební konstrukci; součást dodávky je utěsnění, kotvení, utěsnění prostor mezi vlastní konstrukci a stavební konstrukci</t>
  </si>
  <si>
    <t>Montáž tlumiče hluku na výdechu</t>
  </si>
  <si>
    <t>Montáž tlumičů hluku na sáni</t>
  </si>
  <si>
    <t xml:space="preserve">Akustický izolace - tloušťka 100 mm </t>
  </si>
  <si>
    <t>Montáž akustické izolace</t>
  </si>
  <si>
    <t>Technickou specifikaci viz tabulka zařízení (D.1.4.2-03-a) a výkresovou dokumentaci</t>
  </si>
  <si>
    <t>Uzavírací klapka těsná na sání vzduchu; rozměr ŠxV = 1200x3500mm; hmotnost dle výrobní dokumentace; kroutící moment 30Nm; počet pohonů dle výrobní dokumentace (předpoklad min. 2ks servopohonů); servopohon s havarijní funkcí (bez napětí otevřeno); sledování polohy; pohony budou na jedné straně uzavírací klapky těsné; dodávka včetně kotvícího, spojovacího, montážního materiálu</t>
  </si>
  <si>
    <t>Montáž uzavírací klapky těsné</t>
  </si>
  <si>
    <t>Mřížka do stavebního otvoru - základní, rozměr 1,2x3,5m; mřížka zabrání proniknutí zvířat a podobně</t>
  </si>
  <si>
    <t>Montáž mřížky do čtyřhranného potrubí - umístit do otvoru ve steně</t>
  </si>
  <si>
    <t>Mřížka do stavebního otvoru - základní, rozměr 2,1x2,7m; mřížka zabrání proniknutí zvířat a podobně</t>
  </si>
  <si>
    <t>7.1, 8.1</t>
  </si>
  <si>
    <t xml:space="preserve">Radiální ventilátor do čtyřhranníh potrubí s EC technologií včetně ochranní mřížky u sacího otvoru ventilátoru </t>
  </si>
  <si>
    <t>9.1, 9.2</t>
  </si>
  <si>
    <t>Montáž ventilátoru radiálního nízkotlakého potrubního základního do 0,420 m2 včetně kotvícího materiálu</t>
  </si>
  <si>
    <t>Mřížka do čtyřhranného potrubí - osazení na sací otvor ventilátoru</t>
  </si>
  <si>
    <t>Montáž mřížky do čtyřhranného potrubí</t>
  </si>
  <si>
    <t>Čtyřhranné potrubí, třída těsnosti "B" (II. skupina) včetně tvarovek, fitinků, spojovacího, těsnícího a zavěsného materiálu do rozměru obvodu 1,6 m</t>
  </si>
  <si>
    <t>Poznámka: Vzduchotechnické potrubí z oboustranně pozinkovaného plechu, teplotní odolnost potrubí od -30°C až po +100°C, základní provedení potrubí dle EN 1506, těsnost potrubí "B" dle DIN 24147; dodávka včetně tvarovek a fitinků</t>
  </si>
  <si>
    <t>Montáž čtyřhranného vzduchotechnické potrubí</t>
  </si>
  <si>
    <t xml:space="preserve">Zpětná klapka do čtyřhranného potrubí </t>
  </si>
  <si>
    <t>Montáž zpětné klapky do čtyřhranného potrubí</t>
  </si>
  <si>
    <t>Provozní zkouška zařízení, včetně zaregulování systému</t>
  </si>
  <si>
    <t>Součinnost při zaškolování obsluhy</t>
  </si>
  <si>
    <t>Koordinace</t>
  </si>
  <si>
    <t>Revize chladících zařízení</t>
  </si>
  <si>
    <t>Pomocné pracovní lešení</t>
  </si>
  <si>
    <t>Doprava technologie, pracovníků, stěhování technologie a ubytování</t>
  </si>
  <si>
    <t>Předávací dokumetnace včetně dokumentace skutečného provedení stavby</t>
  </si>
  <si>
    <t>Provozní řád technologie instalované v rámci profese</t>
  </si>
  <si>
    <t xml:space="preserve">Drobné stavební přípomoce </t>
  </si>
  <si>
    <t xml:space="preserve">Ostatní </t>
  </si>
  <si>
    <t>Technologie DA</t>
  </si>
  <si>
    <t>Náhradní zdroj energie musí splňovat veškeré technické náležitosti specifikované v projektové dokumentaci (technická zpráva, tabulka zařízení, technická specifikace a výkresový dokumentace)</t>
  </si>
  <si>
    <t>Naftové soustrojí záložního zdroje elektrické energie o výkonu PRIME 650 kVA (PRIME 520 kW) a STAND-BY 715 kVA (STAND-BY 572 kW); soustrojí je chlazené vodou; včetně dopravy z výrobní fabriky na stavbu</t>
  </si>
  <si>
    <t>Třmeny pro upevnění DA k podkladní desce pro DA</t>
  </si>
  <si>
    <t>Ocelová kotva ATS M8x120</t>
  </si>
  <si>
    <t>Montáž záložního zdroje elektrické energie</t>
  </si>
  <si>
    <t>V ceně bude zahrnuto stěhování záložního zdroje z venkovního prostředí do strojovny DA, manipulace a osazení na správné místo v rámci strojovny DA, zložení náhradního zdroje z nákladního auta včetně připojení všech navazujícich technologii a vybudování stěhovací rampy a náklady na vertikální dopravu</t>
  </si>
  <si>
    <t>Zprovoznění a oživení soustrojí náhradního zdroje elektrické energie autorizovanou osobou</t>
  </si>
  <si>
    <t xml:space="preserve">Palivo pro zkoušky - doplnění palivové nádrže v konstrukci motorgenerátoru (NM dle EN 590) bez složky MEŘO </t>
  </si>
  <si>
    <t>Funkční zkoušky se zátěží (SAT) včetně dodávky (pronájmu) umělé zátěže a všech propojovacích silových kabelů, včetně všech souvisejících pracích a činností; požadovaný program zkoušky zatížení v rozsahu minimálně: (převzetí zátěže objektu po výpadku napájení sítě - pouze předehřátý NZE, zkouška zpětného fázování při návratu sítě, zkouška vstřícného fázování na požadovanou zátěž - 3x úspěšný pokus, zkouška skokového převzetí požadované zátěže, zátěžová zkouška v trvání min. 3 hodin do zátěže o nominálním PRIME výkonu NZE s několikrát opakovaným krátkodobým zatížením na nominální STAND-BY výkon DA) včetně vypracování zkušebního protokolu SAT</t>
  </si>
  <si>
    <t>Vybavení strojovny v rozsahu: chrániče sluchu, jednopolové schéma zapojení (vylepeno na zdi), lekárnička (v provedení pro instalaci na stěnu), havarijná sudová sada pro likvidaci ropných havárií</t>
  </si>
  <si>
    <t>Provozně technická dokumentace v rozsahu: návod k obsluze elektrického zdrojového soustrojí, protokol o provedené FAT (FACTORY ACCEPTANCE TEST), protokol o provedené SAT (SITE ACCEPTANCE TEST), návod k obsluze řídícího systému elektrického zdrojového soustrojí, provozní deník elektrického zdrojového soustrojí, zkušební protokol soustrojí, návrh provozního řádu strojovny elektrického zdrojového soustrojí, prohlášení o shodě; veškeré dokumenty budou dodány v českém jazyce, resp. možno dodat v originálním jazyce s českým překladem</t>
  </si>
  <si>
    <t>Zaškolení obsluhy provozovatele v délce 8 hodin</t>
  </si>
  <si>
    <t>hod</t>
  </si>
  <si>
    <t>Tlumiče hluku odvodu spalin od soustrojí NZE</t>
  </si>
  <si>
    <t>Tlumič odtahu spalin v provedení oválném s rozměrem oválu ŠxV = 1500x500mm a délky tlumiče 3000mm + napojovací nátrubky (umístěn ve vnitřním prostředí);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</si>
  <si>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Tlumič odtahu spalin v provedení oválném s rozměrem oválu ŠxV = 1500x800mm a délky tlumiče 3000mm + napojovací nátrubky (umístěn ve venkovním prostředí - střecha);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</si>
  <si>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Nosní konstrukce pro uložení I. stupně tlumiče hluku odvodu spalin včetně sestavení v prostoru strojovny DA; přepdokládaná tvar - viz výkresová dokumentace (tvar přizpůsobit skutečnému stavu strojovny DA a s ohledem na hmotnost tlumiče - předpokládaná 1300kg)</t>
  </si>
  <si>
    <t>Rámová konstrukce ukotvená do ŽB stropu je tvořená nosníky, a příslušným spojovacím mateariálem. Pro kotvení do ŽB stropu je navržená mechanická kotva. Rámová konstrukce je galvanicky pozinkovaná. Součást dodávky bude i pružné uložení tlumiče hluku na rámovou konstrukci.</t>
  </si>
  <si>
    <t>Cena zahrnuje i vertiální dopravu, nastěhování, dopravu na staveniště, teda vše potřebné pro nastěhování a uložení tlumičů hluků na své místo</t>
  </si>
  <si>
    <t xml:space="preserve">Uložení tlumičů hluku na kotvící konstrukce v prostoru strojovny a na střeše (na střeše včetně roznášecí konstrukce) </t>
  </si>
  <si>
    <t>Odvod spalin od náhradního zdroje elektrické energie</t>
  </si>
  <si>
    <t>Odvod spalin je navržený jako třívrstvý nerezový spalinovod o průměru DN300/400 a DN450/550; zatřídení prvků min. T600 H1 W2 O50, nerez tloušťky 1,0mm - tloušťka izolace 50mm - nerez 0,6mm</t>
  </si>
  <si>
    <t>Svár DN300</t>
  </si>
  <si>
    <t>Těsnění pro přírubu DN300</t>
  </si>
  <si>
    <t>Přechodka z vyvedení výfuku spalin z NZE do odvodu spalin</t>
  </si>
  <si>
    <t>Koleno 90° s kontrolním otvorem do 600 °C / 5000 Pa</t>
  </si>
  <si>
    <t>Prodloužení 500mm</t>
  </si>
  <si>
    <t>Přechodka z odvodu spalin do tlumiče hluku</t>
  </si>
  <si>
    <t>Přechodka z vyvedení výfuku spalin z tlumiče hluku do odvodu spalin</t>
  </si>
  <si>
    <t>Prodloužení 500mm včetně doměření</t>
  </si>
  <si>
    <t xml:space="preserve">Koleno 90° </t>
  </si>
  <si>
    <t>Základová deska pro mezivpěry</t>
  </si>
  <si>
    <t>Stěnová vzpěra typ III 750mm (pár)</t>
  </si>
  <si>
    <t>Prodloužení 1000mm</t>
  </si>
  <si>
    <t>Prodloužení 1000mm včetně doměření</t>
  </si>
  <si>
    <t xml:space="preserve">Koleno 90°  </t>
  </si>
  <si>
    <t xml:space="preserve">Prodloužení 500mm  </t>
  </si>
  <si>
    <t>Čistící prvek do 600 °C / 5000 Pa</t>
  </si>
  <si>
    <t>Límec / rozeta</t>
  </si>
  <si>
    <t>Základová deska pro mezivzpěry</t>
  </si>
  <si>
    <t>Statické lůžko pevné 50mm</t>
  </si>
  <si>
    <t>Vyfukovací prvek vodorovný s úkosem 45 ° a mřížkou</t>
  </si>
  <si>
    <t>KL-pasta</t>
  </si>
  <si>
    <t>Montážní práce</t>
  </si>
  <si>
    <t>Montážní práce zahrnují montáž spalinovodu, bez instalace tlumičů hluku dodaných zadavatelem stavby, montážní práce zahrnují dopravu, ubytování, lešení, svářečské práce a tím spojené montážní, těsnící a spojovací materiál a stravné</t>
  </si>
  <si>
    <t>Zaměření na stavbě technikem dodavatelské firmy</t>
  </si>
  <si>
    <t>Předání díla dodavatelem spalinové cesty generálnímu dodavateli stavby</t>
  </si>
  <si>
    <t>Provozní zkouška zařízení, včetně nastavení systému</t>
  </si>
  <si>
    <t>Vypracování revize "Zpráva o provedené kontrole spalinové cesty" dle zákona č. 320/2015 Sb. ve znění pozdějších předpisů</t>
  </si>
  <si>
    <t xml:space="preserve">Vytvoření drobných stavebních prostupů stavebními konstrukcemi a jejich následné vyspravení dle požárních úseků </t>
  </si>
  <si>
    <t>Technologické prvky rozvodů naftového hospodářství</t>
  </si>
  <si>
    <t>Dvouplášťová nádrž ocelová, objem nádrže 3,5m3 (rozměry 2,5 x 0,75 x 2m)</t>
  </si>
  <si>
    <t>Dvouplášťová nádrž ocelová musí splňovat veškeré technické náležitosti specifikované v projektové dokumentaci (technická zpráva, tabulka zařízení, technická specifikace a výkresový dokumentace)</t>
  </si>
  <si>
    <r>
      <t>Úprava víka provozní nádrže</t>
    </r>
    <r>
      <rPr>
        <sz val="10"/>
        <rFont val="Arial"/>
        <family val="2"/>
        <charset val="238"/>
      </rPr>
      <t/>
    </r>
  </si>
  <si>
    <t>Plnící armatura DN 50</t>
  </si>
  <si>
    <t xml:space="preserve">Výdejní armatura DN 50 </t>
  </si>
  <si>
    <t>Deflagrační koncová protiexplozivní pojistka DN50</t>
  </si>
  <si>
    <t>Jednosměrná detonační rohová protiexplozivní pojistka DN50</t>
  </si>
  <si>
    <t>Obousměrná detonační přímá protiexplozivní pojistka DN25</t>
  </si>
  <si>
    <t>Pojistný ventil DN25, PN16</t>
  </si>
  <si>
    <t>Čerpadlo objemové, Q= 1,5 l/s, H = 20 m, 0,7 kW, IP 55</t>
  </si>
  <si>
    <t>Ruční křídlové čerpadlo, 40l/min., 1"</t>
  </si>
  <si>
    <t>Zpětná klapka přírubová ocelová DN 50 - PN16</t>
  </si>
  <si>
    <t>Kulový kohout ocelový přírubový DN 80 – PN16</t>
  </si>
  <si>
    <t>Kulový kohout ocelový přírubový DN 50 – PN16</t>
  </si>
  <si>
    <t xml:space="preserve">Kulový kohout ocelový přírubový DN 25 – PN16 </t>
  </si>
  <si>
    <t>Koncové šroubení ELAFLEX VK 80</t>
  </si>
  <si>
    <t>Koncové šroubení ELAFLEX VK 50</t>
  </si>
  <si>
    <t xml:space="preserve">Průhledítko DN 50 - PN16 </t>
  </si>
  <si>
    <t xml:space="preserve">Průhledítko DN 25 - PN16 </t>
  </si>
  <si>
    <t>Místní tlakoměr DN15 - PN16</t>
  </si>
  <si>
    <t>Sací koš se zpětnou klapkou DN50</t>
  </si>
  <si>
    <t>Filtr sítový DN50</t>
  </si>
  <si>
    <t>Montáž technologických prvků včetně spojovacího, těsnícího, montážní a kotvícího materiálu</t>
  </si>
  <si>
    <t>soubor</t>
  </si>
  <si>
    <t>Ocelová trubka dle ČSN 5715, materiál 11 353</t>
  </si>
  <si>
    <t>88,9 x 3,6/ 108,0 x 4,0</t>
  </si>
  <si>
    <t>88,9 x 3,6</t>
  </si>
  <si>
    <t>60,3 x 2,9</t>
  </si>
  <si>
    <t xml:space="preserve">m </t>
  </si>
  <si>
    <t>33,7 x 2,6</t>
  </si>
  <si>
    <t>21,3 x 2</t>
  </si>
  <si>
    <t>Ohyb DN 100</t>
  </si>
  <si>
    <t>Ohyb DN 80</t>
  </si>
  <si>
    <t>Ohyb DN 65</t>
  </si>
  <si>
    <t>Ohyb DN 50</t>
  </si>
  <si>
    <t>Ohyb DN 25</t>
  </si>
  <si>
    <t>T-kus 50/50</t>
  </si>
  <si>
    <t>Redukce 50/25</t>
  </si>
  <si>
    <t xml:space="preserve">ks </t>
  </si>
  <si>
    <t>Návarek s vnitřním závitem 1/2"</t>
  </si>
  <si>
    <t>Varná vsuvka s vnějším závitem 3"</t>
  </si>
  <si>
    <t>Příruba plochá ČSN 13 1323 DN 50 PN 6</t>
  </si>
  <si>
    <t>Příruba plochá ČSN 13 1224 DN 80 PN 16</t>
  </si>
  <si>
    <t>Příruba plochá ČSN 13 1224 DN 50 PN 16</t>
  </si>
  <si>
    <t>Příruba plochá ČSN 13 1224 DN 25 PN 16</t>
  </si>
  <si>
    <t>Přírubový spoj DN 50 PN 6</t>
  </si>
  <si>
    <t>Přírubový spoj DN 80 PN 16</t>
  </si>
  <si>
    <t>Přírubový spoj DN 50 PN 16</t>
  </si>
  <si>
    <t>Přírubový spoj DN 25 PN 16</t>
  </si>
  <si>
    <t>Podpěrné konstrukce Profil L 50 x 50 x 5</t>
  </si>
  <si>
    <t>Třmen ON 13 0625 DN 50</t>
  </si>
  <si>
    <t>Závitová tyč M 10</t>
  </si>
  <si>
    <t>Spojovací materiál</t>
  </si>
  <si>
    <t>Ocelové trny pro tyč M10</t>
  </si>
  <si>
    <t>Montáž ocelové trubky včetně spojovacího, těsnícího, montážní a kotvícího materiálu</t>
  </si>
  <si>
    <t>Nátěry potrubních rozvodů, žlabů, podpěrných konstrukcí a ostatní</t>
  </si>
  <si>
    <t>Ocelová stáčecí skříňka musí splňovat veškeré technické náležitosti specifikované v projektové dokumentaci (technická zpráva, tabulka zařízení, technická specifikace a výkresový dokumentace)</t>
  </si>
  <si>
    <t>Kartáčování</t>
  </si>
  <si>
    <t>1 x základní nátěr</t>
  </si>
  <si>
    <t>2 x vrchní email</t>
  </si>
  <si>
    <t>Zkoušky těsnosti technologického zařízení</t>
  </si>
  <si>
    <t>Funkční zkoušky technologického zařízení</t>
  </si>
  <si>
    <t>Provozní zkoušky technologického zařízení</t>
  </si>
  <si>
    <t>Bezpečnostní označení, štítky, tabulky</t>
  </si>
  <si>
    <t>Doprava</t>
  </si>
  <si>
    <t>Režie</t>
  </si>
  <si>
    <t xml:space="preserve">Strojní část MAR naftového hospodářství </t>
  </si>
  <si>
    <t>Objemové měřidlo s přenosem</t>
  </si>
  <si>
    <t>Kulový kohout přírubový ocelový DN 50–PN16 s  elektrickým pohonem 230 V</t>
  </si>
  <si>
    <t xml:space="preserve">Kulový kohout ocelový přírubový se signalizací polohy DN 50 - 16 </t>
  </si>
  <si>
    <t>Systém kontroly těsnosti mezipláště potrubí - tlakový</t>
  </si>
  <si>
    <t>Montáž veškeré strojní část MAR včetně spojovacího, těsnícího, montážní a kotvícího materiálu</t>
  </si>
  <si>
    <t>Zařízení elektrotechnoologie naftového hospodářství</t>
  </si>
  <si>
    <t>Rozvaděče technologie NH - umístěné v silových rozvaděčích</t>
  </si>
  <si>
    <t>Signalizační skříň pro stáčecí šachtu - osazení dle schématu</t>
  </si>
  <si>
    <t xml:space="preserve">Kompletní řídící systém naftového hospodářství </t>
  </si>
  <si>
    <t xml:space="preserve">Rozváděč pozostává s veškerých komponent, které jsou uvedené v TZ, ve výkresové dokumentace a taky i ve VV </t>
  </si>
  <si>
    <t>Rozváděč dohledového systému umístěný v rozvodně SLP, skříň oceloplechová, montážní plech; rozměr rozváděče š: 800mm x h: 800mm x v: 2000mm + sokl: 100mm</t>
  </si>
  <si>
    <t xml:space="preserve">Spínaný zdroj DC, 24V / 10A, instalace na DIN lištu, kontakt DC - OK, LED status včetně zapojení a montáže </t>
  </si>
  <si>
    <t>DC redundantní modul - diodový můstek, 24V/20A, DIN, kontakt vstupy OK, LED status včetně zapojení a montáže</t>
  </si>
  <si>
    <t>DC-UPS modul, 24V/10A, DIN, monitoring 3x DO, RS232, LED status, LCD včetně zapojení a montáže</t>
  </si>
  <si>
    <t>Bateriový modul, 24V/12Ah, teplotní čidlo pro teplotní komepnzaci</t>
  </si>
  <si>
    <t xml:space="preserve">Elektronický jistič, 24Vdc, 8x 1-6, DIN
dálková signalizace a ovládání
</t>
  </si>
  <si>
    <t>PLC, CPU modul, DIN, 24Vdc, slot SDHC plombovatelný, modulární architektura</t>
  </si>
  <si>
    <t>PLC, 16x DI modul, 24Vdc, DIN, 16x LED, 3ms</t>
  </si>
  <si>
    <t>PLC, 16x DO, 24Vdc, DIN, 8x LED, 500mA</t>
  </si>
  <si>
    <t>PLC, 8x AI, Pt100, Pt1000 ... 2w</t>
  </si>
  <si>
    <t>PLC, 8x AO, 0-10V, 2w</t>
  </si>
  <si>
    <t>PLC, modul zakončení sběrnice</t>
  </si>
  <si>
    <t>Ethernet Switch, 19"/1U, 24x 10/100/1000 + 2x SFP, 
mng, 24Vdc</t>
  </si>
  <si>
    <t>uServer, CPU: Intel i5 2x Core 2,5GHz, 
RAM: 16GB, SSD: 256GB, PWR: 24Vdc</t>
  </si>
  <si>
    <t>SW licence monitorovacího systému</t>
  </si>
  <si>
    <t>SW licence pro PLC</t>
  </si>
  <si>
    <t>Kompaktní sériový server, DIN, 9-48Vdc
2x RS422/RS485-2/4W, DIN</t>
  </si>
  <si>
    <t xml:space="preserve">GSM MoDem, DIN, anténa, 24Vdc, ETH, 
+ držák DIN, napájecí kabel, anténa </t>
  </si>
  <si>
    <t>Kombinované teplotně-vlhkostní čidlo, RS485, 12-24Vdc</t>
  </si>
  <si>
    <t>Rozbočovač RS485, 1+8x RJ45, napájení: +8 až +30Vdc</t>
  </si>
  <si>
    <t>Montážní kit pro Temp / HTemp / S-Hub / Spider</t>
  </si>
  <si>
    <t>HWg-WLD Relay</t>
  </si>
  <si>
    <t>WLD sensing cable A - 10m</t>
  </si>
  <si>
    <t>WLD A prolong cable 5m</t>
  </si>
  <si>
    <t>J-clips 10 for WLD cable (10pc)</t>
  </si>
  <si>
    <t>Bodová detekce zaplavení, 1x DO, 24Vdc</t>
  </si>
  <si>
    <t>Snímač teploty Pt1000</t>
  </si>
  <si>
    <t>Kabel 1-CYA 10 žl/z</t>
  </si>
  <si>
    <t>Kabel CYKY 3x 2,5</t>
  </si>
  <si>
    <t>Kabel Li-YCY 2x 0,75</t>
  </si>
  <si>
    <t>Kabel YSLCY 7x 0,5</t>
  </si>
  <si>
    <t>Kabel YSLY 5x 0,5</t>
  </si>
  <si>
    <t>Kabel UTP Cat.5e</t>
  </si>
  <si>
    <t>Kabel FTP Cat.5e</t>
  </si>
  <si>
    <t>dobudovani tras</t>
  </si>
  <si>
    <t>Spotřební, pomocný, drobný materiál a instalační materiál</t>
  </si>
  <si>
    <t>Provedení provozních zkoušek</t>
  </si>
  <si>
    <t>Ubytování</t>
  </si>
  <si>
    <t>noc</t>
  </si>
  <si>
    <t>Realizační dokumentace
a Dokumentace skutečného provedení stavby</t>
  </si>
  <si>
    <t>Spínaný DC zdroj, 24V/10A, DIN, kontakt DC-OK, LED status</t>
  </si>
  <si>
    <t>DC redundantní modul - diodový můstek, 24V/20A, DIN, kontakt vstupy OK, LED status</t>
  </si>
  <si>
    <t>DC-UPS modul, 24V/10A, DIN, monitoring 3x DO, RS232, LED status, LCD</t>
  </si>
  <si>
    <t>Ethernet switch 16x 10/100, DIN, dual 12-48Vdc</t>
  </si>
  <si>
    <t xml:space="preserve">Spínaný DC zdroj s integrovanou UPS, 24V/5A, DIN, 
3x DO, LED </t>
  </si>
  <si>
    <t>Uvedení do provozu</t>
  </si>
  <si>
    <t xml:space="preserve">Vypracování revize </t>
  </si>
  <si>
    <t>Hromosvod</t>
  </si>
  <si>
    <t>Ochranný úhelník</t>
  </si>
  <si>
    <t>Zkušební svorka</t>
  </si>
  <si>
    <t>Jímací tyč v=2,5m, včetně podpěry</t>
  </si>
  <si>
    <t>Jímací tyč v=2m, včetně podpěry</t>
  </si>
  <si>
    <t>Jímací tyč v=1,5m, včetně podpěry</t>
  </si>
  <si>
    <t>Jímací tyč v=1m, včetně podpěry</t>
  </si>
  <si>
    <t>Pomocný jímač v=0,5m</t>
  </si>
  <si>
    <t>Vedení bleskosvodu AlMgSi 8 mm</t>
  </si>
  <si>
    <t>Podpěra bleskosvodu na plochou střechu</t>
  </si>
  <si>
    <t>Kotva bleskosvodu na fasádu</t>
  </si>
  <si>
    <t>Svorka univerzální</t>
  </si>
  <si>
    <t>Svorka jímačová</t>
  </si>
  <si>
    <t>Montáž vývodu uzemnění</t>
  </si>
  <si>
    <t>Montáž jímací tyče</t>
  </si>
  <si>
    <t>Montáž svodu, zkušební svorka</t>
  </si>
  <si>
    <t>Revize el.zařízení</t>
  </si>
  <si>
    <t>Drobný montážní materiál</t>
  </si>
  <si>
    <t xml:space="preserve">Uzemnění </t>
  </si>
  <si>
    <t>Zemnící pás FeZn 30/4</t>
  </si>
  <si>
    <t>Zemnící vodič FeZn 10 mm</t>
  </si>
  <si>
    <t>Zemnící svorka SR2b (pásek/pásek)</t>
  </si>
  <si>
    <t>Zemnící svorka SR3b (pásek/drát)</t>
  </si>
  <si>
    <t>Dilatační spojka zemnění</t>
  </si>
  <si>
    <t>Vypracování revizní zprávy za celek</t>
  </si>
  <si>
    <t>Účast zhotovitele na kontrolních dnech</t>
  </si>
  <si>
    <t>Výrobní dokumentace / dílenská</t>
  </si>
  <si>
    <t>Poznámka: Všechny položky v tomto rozpočtu zahrnují náklady přesunu hmot.
Nedílnou součásti tohoto výkazu výměr / rozpočtu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t>
  </si>
  <si>
    <t>Rozváděč VN v sestavě polí V-M-V-V-F-F-F-C, specifikace rozváděče VN je součástí PD</t>
  </si>
  <si>
    <t>Rozváděč VN musí splňovat veškeré technické náležitosti specifikované v projektové dokumentaci (technická zpráva, technická specifikace a výkresový dokumentace)</t>
  </si>
  <si>
    <t>Transformátor musí splňovat veškeré technické náležitosti specifikované v projektové dokumentaci (technická zpráva, technická specifikace a výkresový dokumentace) včetně ECODESIGN 2</t>
  </si>
  <si>
    <t>Suchý transformátor 22/0,4 kV, 1000 kVA, Dyn1, uk=6%,  hlídání teploty transformátoru, krytí IP00, podle samostatné specifikace, včetně vybavení hlídání teplot vinutí</t>
  </si>
  <si>
    <t>Kabel 3x 22-AXEKVCEY 1x240</t>
  </si>
  <si>
    <t>Kabel 3x 22-AXEKVCEY 1x70</t>
  </si>
  <si>
    <t>Vybavení TS ochrannými a pracovními pomůckami podle specifikace v technické zprávě a PNE 38 1981-ed.4</t>
  </si>
  <si>
    <t>Přenosný detektor SF6</t>
  </si>
  <si>
    <t>Montáž komplet rozváděče VN</t>
  </si>
  <si>
    <t>Ukončení kabelu 1x240 mm2 ve VN integrovaným konektorem do odběratelského rozváděče VN</t>
  </si>
  <si>
    <t>Ukončení kabelu 1x70 mm2 ve VN integrovaným konektorem do odběratelského rozváděče VN</t>
  </si>
  <si>
    <t>Uložení a montáž transformátoru, včetně transportu a usazení do kobky</t>
  </si>
  <si>
    <t>Montáž a oživení kontrolního systému tepelných relé</t>
  </si>
  <si>
    <t>obvodový zemnící pásek FeZn 30x4 v rozvodnách VN a v transformovnách</t>
  </si>
  <si>
    <t>Podpěry pro zemnící pásek FeZn 30x4 např PV44</t>
  </si>
  <si>
    <t>Svorka pásek/pásek</t>
  </si>
  <si>
    <t>Svodič přepětí 3ks (1kus = 1 fáze)</t>
  </si>
  <si>
    <t>sada</t>
  </si>
  <si>
    <t>Dřevěné zábrany cca 2758x80x40mm červená/bílá</t>
  </si>
  <si>
    <t>1-CYA 1x120 zelenožlutá</t>
  </si>
  <si>
    <t>1-CYA 1x70 zelenožlutá</t>
  </si>
  <si>
    <t>1-CYA 1x50 zelenožlutá</t>
  </si>
  <si>
    <t>Skříň obchodního měření USM vč. kabeláže a trubek dle standardu ČEZdi</t>
  </si>
  <si>
    <t>Tlumiče vybrací a hluku např. EK 290/K, sada pro jeden transformátor</t>
  </si>
  <si>
    <t>Kabel CYKY 4x1,5</t>
  </si>
  <si>
    <t>Kabel CYKY 4x6</t>
  </si>
  <si>
    <t>Rozvodnice s min. krytím IP43 vybavená pojistkovým odpínačem OPV10/3 a 3x pojistkou PV10 gG 25A</t>
  </si>
  <si>
    <t xml:space="preserve">Kompenzační kondezátor 10kVAr pro chod transformátoru na prázdno </t>
  </si>
  <si>
    <t>Ekvpipotenciální přípojnice</t>
  </si>
  <si>
    <t>Koordinace, plánování vypínání</t>
  </si>
  <si>
    <t>Profesní koordinace</t>
  </si>
  <si>
    <t>Zajištění dokladů pro uvedení stavby do užívání</t>
  </si>
  <si>
    <t>Kabelové štítky</t>
  </si>
  <si>
    <t>Najetí kabelů 22kV</t>
  </si>
  <si>
    <t>Najetí transformátorů</t>
  </si>
  <si>
    <t xml:space="preserve">Kompletní VN zkouška instalace </t>
  </si>
  <si>
    <t>Spoluprace s revizním technikem</t>
  </si>
  <si>
    <t>Vypracování dokumentace pro údržbu</t>
  </si>
  <si>
    <t>Vypracování dílenské dokumentace</t>
  </si>
  <si>
    <t>Hydranty</t>
  </si>
  <si>
    <t>Zemnící pásek FeZn 30x4</t>
  </si>
  <si>
    <t>Montáž zemnícího pásku FeZn 30x4</t>
  </si>
  <si>
    <t>Hybridní kabelová spojka (22-AXEKVCEY / olej. kabel)</t>
  </si>
  <si>
    <t>Chránička d=200mm</t>
  </si>
  <si>
    <t>Výstražná fólie 33mm</t>
  </si>
  <si>
    <t>Demontáž a likvidace stávajících kabelů</t>
  </si>
  <si>
    <t>Montáž kabelů VN 22kV</t>
  </si>
  <si>
    <t>Vytyčení trasy kabelového vedení (podzemního)</t>
  </si>
  <si>
    <t>Hloubení kabelových rýh ručně šířka 450mm, hloubka 1700mm, hornina třídy 2-4</t>
  </si>
  <si>
    <t>bm</t>
  </si>
  <si>
    <t>Výkop stávající kabeláže</t>
  </si>
  <si>
    <t>Kabelové lože včetně podsypu, zhutnění a urovnání povrchu, obetonování chráničky, zakrytí plastovou fólií, viz PD</t>
  </si>
  <si>
    <t>Zásyp kabelových rýh strojně</t>
  </si>
  <si>
    <t>Zásyp kabelových rýh strojně po demontované stávající kabeláži</t>
  </si>
  <si>
    <t>Zatravnění</t>
  </si>
  <si>
    <t>Stavební přípomoci</t>
  </si>
  <si>
    <t>Celková prohlídka a vyhotovení revizní zprávy</t>
  </si>
  <si>
    <t>Vypracování revizní zprávy</t>
  </si>
  <si>
    <t>Doprava technologie, materiálu, pracovníků, stěhování technologie a ubytování</t>
  </si>
  <si>
    <t>Areálové vedení VN</t>
  </si>
  <si>
    <t xml:space="preserve">    Areálové vedení VN</t>
  </si>
  <si>
    <t>Demontáž vedení 6x 1-AYKY 3x240+120</t>
  </si>
  <si>
    <t>Demontáž vedení 1-AYKY 3x240+120</t>
  </si>
  <si>
    <t>Demontáž vedení 1-AYKY 3x240+120 nebo 1-AYKY 3x185+95</t>
  </si>
  <si>
    <t>Demontáž vedení 1-AYKY 3x185+95</t>
  </si>
  <si>
    <t>Demontáž vedení 4x 1-AYY 1x400</t>
  </si>
  <si>
    <t xml:space="preserve">Demontáž rozvodnice ve stávajícím kolektoru, kde je provedeno přepojení z vedení 4x 1-AYY 1x400 na jiné vedení </t>
  </si>
  <si>
    <t>Demontáž vedení 1-AYKY 4x70</t>
  </si>
  <si>
    <t>Demontáž vedení 1-AYKY 4x35</t>
  </si>
  <si>
    <t>Demontáž vedení 1-AYKY 4x25</t>
  </si>
  <si>
    <t>Demontáž vedení AYKY-J 4x16</t>
  </si>
  <si>
    <t>Demontáž vedení CYKY-J 3x2,5</t>
  </si>
  <si>
    <t>Spojka na kabel 1-AYKY 3x240+120</t>
  </si>
  <si>
    <t>Spojka na kabel 1-AYKY 3x240+120 nebo 1-AYKY 3x185+95</t>
  </si>
  <si>
    <t>Spojka na kabel 1-AYKY 3x185+95</t>
  </si>
  <si>
    <t>Spojka na kabel 1-AYKY 4x70</t>
  </si>
  <si>
    <t>Spojka na kabel 1-AYKY 4x35</t>
  </si>
  <si>
    <t>Spojka na kabel 1-AYKY 4x25</t>
  </si>
  <si>
    <t>Spojka na kabel AYKY-J 4x16</t>
  </si>
  <si>
    <t>Spojka na kabel CYKY-J 3x2,5</t>
  </si>
  <si>
    <t>Nový kabel 1-AYKY 3x240+120  vedený vždy od spojky do trafostanice</t>
  </si>
  <si>
    <t>Nový kabel 1-AYKY 3x185+95  vedený vždy od spojky do trafostanice</t>
  </si>
  <si>
    <t>Nový kabel 1-AYKY 4x70  vedený vždy od spojky do trafostanice</t>
  </si>
  <si>
    <t>Nový kabel 1-AYKY 4x35  vedený vždy od spojky do trafostanice</t>
  </si>
  <si>
    <t>Nový kabel 1-AYKY 4x25  vedený vždy od spojky do trafostanice</t>
  </si>
  <si>
    <t>Nový kabel AYKY-J 4x16  vedený vždy od spojky do trafostanice</t>
  </si>
  <si>
    <t>Nový kabel CYKY-J 3x2,5  vedený vždy od spojky do trafostanice</t>
  </si>
  <si>
    <t>Nový kabel pro VO AYKY-J 4x16</t>
  </si>
  <si>
    <t>Nový kabel pro VO CYKY-J 3x2,5</t>
  </si>
  <si>
    <t xml:space="preserve">Kabelová trasa délky 160m ve stávajícím kolektoru tvořená 6x lávkami 600mm nad sebou, které budou usazeny na konzolách, viz specifikace v projektu </t>
  </si>
  <si>
    <t xml:space="preserve">Kabelová trasa délky 35m v novém kolektoru tvořená 7x lávkami 600mm nad sebou, které budou usazeny na konzolách, viz specifikace v projektu </t>
  </si>
  <si>
    <t>Svítidlo typ S1, dle specifikace v projektu. Svítidlo je možné zaměnit za výrobek se stejnými nebo lepšími parametry, viz technická zpráva.</t>
  </si>
  <si>
    <t>Svítidlo typ S2, dle specifikace v projektu. Svítidlo je možné zaměnit za výrobek se stejnými nebo lepšími parametry, viz technická zpráva.</t>
  </si>
  <si>
    <t>Stožár pro svítidlo typ S1 výšky 6m, včetně vybetonování základu a usazení stožáru, komplet</t>
  </si>
  <si>
    <t>Stožár pro svítidlo typ S2 výšky 6m, včetně vybetonování základu a usazení stožáru, komplet</t>
  </si>
  <si>
    <t>Přeložky NN vedení</t>
  </si>
  <si>
    <t>Přeložky NN vedení a související úkony</t>
  </si>
  <si>
    <t>PZTS díl</t>
  </si>
  <si>
    <t>M</t>
  </si>
  <si>
    <t>Zámek krytu ústředny</t>
  </si>
  <si>
    <t>Plošný spoj 8-mi zónového koncentrátoru bez krytu pro PowerNeo</t>
  </si>
  <si>
    <t>IP komunikátor pro ústředny PowerNeo</t>
  </si>
  <si>
    <t>LCD klávesnice se čtečkou pro PowerNeo s 1 klávesnicovou zónou/PGM výst</t>
  </si>
  <si>
    <t>Magnetický kontakt</t>
  </si>
  <si>
    <t>Propojovací krabice pro magnetický kontakt</t>
  </si>
  <si>
    <t>Duální pohybový detektor PIR+MW + držák</t>
  </si>
  <si>
    <t>Instalační kryt vč. držáku a DIN</t>
  </si>
  <si>
    <t>Relé na DIN lištu vč. patice</t>
  </si>
  <si>
    <t>Zálohovaná plastová siréna venkovní 110dB/1m s majákem a akumulátorem</t>
  </si>
  <si>
    <t>Nezálohovaná plastová vnitřní siréna 111dB/1m</t>
  </si>
  <si>
    <t>Akumulátor 12V/7Ah</t>
  </si>
  <si>
    <t xml:space="preserve">Ústředna v krytu 8-64 zón, 8 podsystémů, s trafem; ústředna určená pro umístění do datového rozvaděče; dodávka a montáž; součásti dodávky veškeré příslušenství k montáži ústředny </t>
  </si>
  <si>
    <t>Kabel sdělovací  SYKFY 5x2x0,5</t>
  </si>
  <si>
    <t>Kabel sdělovací  SYKFY 3x2x0,5</t>
  </si>
  <si>
    <t>Štítek označovací dle TIA/EIA-606 na kabel, zásuvku, panel</t>
  </si>
  <si>
    <t>KOPOS TRUBKA PEVNÁ BEZHALOG 1516EHF KA 320N 16/13,7MM 3M ŠEDÁ vč. spojek a kolen</t>
  </si>
  <si>
    <t>KOPOS PŘÍCHYTKA 5316EHF KB PRO TR PLAST SV ŠEDÁ</t>
  </si>
  <si>
    <t>KOPOS TRUBKA OHEBNÁ 1432 K10 MONOFLEX 320N 32/24,3MM 10M SV ŠEDÁ</t>
  </si>
  <si>
    <t>Kabelová příchytka pro svazek kabelů, kovová</t>
  </si>
  <si>
    <t>Drobný a podružný instalační materiál</t>
  </si>
  <si>
    <t>Propojovací kabel, Cat.6 nestíněný, 2xRJ-45, 10m, b. šedá</t>
  </si>
  <si>
    <t>Montážní práce, zapojení koncových prvků a kompletace</t>
  </si>
  <si>
    <t>Programování a oživení systému PZTS</t>
  </si>
  <si>
    <t>Vyhledání připojovacího místa</t>
  </si>
  <si>
    <t>h</t>
  </si>
  <si>
    <t>Koordinace s ostatními profesemi</t>
  </si>
  <si>
    <t>Zaučení obsluhy</t>
  </si>
  <si>
    <t>Funkční zkouška a kontrola provozuschopnosti, protokol o zkoušce EPS systému</t>
  </si>
  <si>
    <t xml:space="preserve">Stavební přípomoce a PPV </t>
  </si>
  <si>
    <t>EKV díl</t>
  </si>
  <si>
    <t>Systém EKV bude využívat zaužívanou prax obsluhy areálu Nemocnice Chomutov v Chomutově a bude využívat stávajících vstupních karet a proto, pokud se vyskytují odkazy na výrobky, tak je to z důvodu zachování kompatibility se stávajícím systémem, který je instalován v areálu Nemocnice Chomutov</t>
  </si>
  <si>
    <t>Řídící jednotka</t>
  </si>
  <si>
    <t>Řídící jednotka přístupového systému, plastový box IP55, 12 vstupů / výstupů; napájení 10V DC - 30V DC nebo PoE, připojení ETHERNET</t>
  </si>
  <si>
    <t>REA-ET</t>
  </si>
  <si>
    <t>DUAL PIN LINE černá</t>
  </si>
  <si>
    <t>DUAL PIN LINE černá, duální čtečka bezkontaktních karet pro frekvence 125kHz až 13.56 MHZ - s klávesnici, podpora NFC komunikace, černá</t>
  </si>
  <si>
    <t>ACCESS T SW Licence přístupového systému na 1ks čtečky</t>
  </si>
  <si>
    <t>Zdroj AWZG2</t>
  </si>
  <si>
    <t>Zdroj, například AWZG2 - externí napájecí zdroj, 230V AC / 12V DC, 3A, provozní teplota: -30 °C až do +50 °C</t>
  </si>
  <si>
    <t>Akumulátor 12V / 18Ah</t>
  </si>
  <si>
    <t>Akumulátor 12V / 18Ah, záložní akumulátor, 12V DC, kapacita 18Ah</t>
  </si>
  <si>
    <t>Montážní a instalační práce, Montážní a instalační práce hardware</t>
  </si>
  <si>
    <t>Nastavení konfigurace, Nastavení konfigurace SW/HW</t>
  </si>
  <si>
    <t>Doprava, Cestovní náklady na dopravu osob/materiálu</t>
  </si>
  <si>
    <t>Propojovací krabice na omítku, 100x100mm</t>
  </si>
  <si>
    <t>Krabice do betonu, nízká, 78x50 vč. víčka</t>
  </si>
  <si>
    <t>Kabel sdělovací  J-Y/ST/Y 2X2X0,8 PVC PLÁŠŤ ŠEDÝ</t>
  </si>
  <si>
    <t>Kabel U/UTP Cat.5e 4x2xAWG24, LSOH pl. modrý, box 305m</t>
  </si>
  <si>
    <t>Funkční zkouška a kontrola provozuschopnosti, protokol o zkoušce EKV</t>
  </si>
  <si>
    <t>EPS díl</t>
  </si>
  <si>
    <t>EPS001-MHU117</t>
  </si>
  <si>
    <t>EPS002-DMA1</t>
  </si>
  <si>
    <t>Deska master, pro síťování ústředen a tabel, až 16 zařízení typu master</t>
  </si>
  <si>
    <t>Modulární analogová adresovatelná ústředna, až 3072 adres, obsahuje displej vč. ovládacího panelu, desku systémovou DSY-2, desku zdroje DZD-1, 12 slotů pro volitelné desky, 1x zdroj 24V/5A, prostor pro 2 akumulátory 12V/40Ah včetně akumulátorů; skříň je požárně odolná, min. 30 min</t>
  </si>
  <si>
    <t>EPS003-DSL1</t>
  </si>
  <si>
    <t>Deska slave, až 16 zařízení typu slave (SL-RS485)</t>
  </si>
  <si>
    <t>EPS004-DPE2</t>
  </si>
  <si>
    <t>Deska periferií GSM(LTE)/LAN</t>
  </si>
  <si>
    <t>EPS005-DLI1</t>
  </si>
  <si>
    <t>Deska linková, 2 izolované kruhové linky, max. 256 adres</t>
  </si>
  <si>
    <t>742210005</t>
  </si>
  <si>
    <t>Montáž čelního panelu do ústředny EPS</t>
  </si>
  <si>
    <t>742210006</t>
  </si>
  <si>
    <t>Montáž rozšiřující karty do ústředny EPS</t>
  </si>
  <si>
    <t>STX2405-E</t>
  </si>
  <si>
    <t>Pomocný spínaný zdroj , EN54-4, 27,6V/5A trvale / 0,8 vyhrazeno pro AKU max. 2x 17Ah</t>
  </si>
  <si>
    <t>EPS007-MHS817</t>
  </si>
  <si>
    <t>Tablo obsluhy k ústředně MHU117</t>
  </si>
  <si>
    <t>742210071</t>
  </si>
  <si>
    <t>Montáž ovládacícho tabla externího pro EPS</t>
  </si>
  <si>
    <t>STX2402-E</t>
  </si>
  <si>
    <t>742210031</t>
  </si>
  <si>
    <t>Montáž napájecího zdroje pro ústřednu EPS dle EN54-4</t>
  </si>
  <si>
    <t>EPS008-AKUPOM</t>
  </si>
  <si>
    <t>Akumulátor 12V/17Ah pro pomocné zdroje EPS</t>
  </si>
  <si>
    <t>742210041</t>
  </si>
  <si>
    <t>Montáž akumulátoru 2x12 V pro ústřednu EPS</t>
  </si>
  <si>
    <t>Pomocný spínaný zdroj pro tablo vrátnice A, EN54-4, 27,6V/5A trvale/0,8 vyhrazeno pro AKU 2x17Ah</t>
  </si>
  <si>
    <t>EPS009-MK485</t>
  </si>
  <si>
    <t>Media konvertor RS485/optika pro přenos RS485 linky po SM vláknech.</t>
  </si>
  <si>
    <t>742210101</t>
  </si>
  <si>
    <t>Montáž převodníku nebo opakovače hlásičů nebo ústředen</t>
  </si>
  <si>
    <t>EPS010-MHG262</t>
  </si>
  <si>
    <t>Hlásič kouře optický interaktivní</t>
  </si>
  <si>
    <t>EPS012-MHG362</t>
  </si>
  <si>
    <t>EPS013-MHY734</t>
  </si>
  <si>
    <t>742210131</t>
  </si>
  <si>
    <t>Montáž soklu hlásiče nebo patice</t>
  </si>
  <si>
    <t>742210121</t>
  </si>
  <si>
    <t>Montáž hlásiče automatického bodového</t>
  </si>
  <si>
    <t>EPS014-MHA142</t>
  </si>
  <si>
    <t>Hlásič tlačítkový adresný a konvenční (s náhradním sklem, bez klíče)</t>
  </si>
  <si>
    <t>742210151</t>
  </si>
  <si>
    <t>Montáž tlačítkového hlásiče se sklíčkem</t>
  </si>
  <si>
    <t>EPS015-MHY925/8</t>
  </si>
  <si>
    <t>Jednotka vstupně/výstupní (4xIN/4xOUT) v krabici</t>
  </si>
  <si>
    <t>742210305</t>
  </si>
  <si>
    <t>Montáž vstupně výstupního reléového prvku 5 a více kontaktů s krytem</t>
  </si>
  <si>
    <t>ROLPSBRLRD</t>
  </si>
  <si>
    <t>Siréna 102dB s majákem, 9-28Vss, 20mA/24V, IP 65, 1Hz,červ. tělo, vysoká</t>
  </si>
  <si>
    <t>742210261</t>
  </si>
  <si>
    <t>Montáž sirény nebo majáku nebo signalizace</t>
  </si>
  <si>
    <t>Kabel sdělovací  PRAFLAGUARD F 1 X 2 X 0,8 P90- R</t>
  </si>
  <si>
    <t>Kabel sdělovací  PRAFLAGUARD F 2 X 2 X 0,8 P90- R</t>
  </si>
  <si>
    <t>0823952</t>
  </si>
  <si>
    <t>Kabel JXFE-V 2x2x0,8 FE180/P30-90-R/h B2cas1d0 pro RS485</t>
  </si>
  <si>
    <t>EPS018MAT</t>
  </si>
  <si>
    <t>Příchytka pro kabel do 8mm, turbošroub</t>
  </si>
  <si>
    <t>742111001</t>
  </si>
  <si>
    <t>Montáž příchytky pro kabely samostatné ohniodolné pro slaboproud</t>
  </si>
  <si>
    <t>742121001</t>
  </si>
  <si>
    <t>Montáž kabelů sdělovacích pro vnitřní rozvody do 15 žil</t>
  </si>
  <si>
    <t>K11kk00286</t>
  </si>
  <si>
    <t xml:space="preserve">2316, LPFLEX 125 N PVC, ŠEDOBÍLÁ/RAL 9002 </t>
  </si>
  <si>
    <t>742110001</t>
  </si>
  <si>
    <t>Montáž trubek pro slaboproud plastových ohebných uložených pod omítku se zasekáním</t>
  </si>
  <si>
    <t>742210251</t>
  </si>
  <si>
    <t>Připojení kontaktu ovládaného nebo monitorovaného</t>
  </si>
  <si>
    <t>742210401</t>
  </si>
  <si>
    <t>Programování základních parametrů ústředny EPS</t>
  </si>
  <si>
    <t>742210421</t>
  </si>
  <si>
    <t>Programování a oživení systému na jeden detektor EPS</t>
  </si>
  <si>
    <t>742210503</t>
  </si>
  <si>
    <t>742210521</t>
  </si>
  <si>
    <t>Výchozí revize systému EPS na jeden detektor</t>
  </si>
  <si>
    <t>Provedení koordinační funkční zkoušky EPS včetně protokolu o zkoušce EPS systému</t>
  </si>
  <si>
    <t>Lineární teplotní hlásič - detekční kabel 105°C (role 100m)</t>
  </si>
  <si>
    <t>Vyhodnocovací jednotka lineárního teplotního hlásiče + příslušenství</t>
  </si>
  <si>
    <t xml:space="preserve">Patice pro adresovatelné a interaktivní hlásiče včetně štítku na hlásič </t>
  </si>
  <si>
    <t>Datový rack včetně příslušenstív a montáže a osazení na místě</t>
  </si>
  <si>
    <t>Datový rozváděč má tyto parametry a je v standardu vybaven následujícími prvky: dotykový displej s vizualizací vnitřního vybavení datového rozváděče a monitorováním; řídící jednotkou - součásti je systém monitoringu, řídí napájecí cestu; nepřerušitelný zdroj elektrické energie s baterky pro IT  
- Příkon 2.5kW IT
- Vstupní napájení: 230V, 16A/C, 50Hz
- ONLINE UPS o výkonu 2.5kW s dvojitou konverzí s dobou zálohy 6min
- Inteligentní systém řízení a real-time monitoring technologie v datovém rozváděči - přenos dat do dohledového systému
- Chlazení: odvod tepelné zátěže do prostoru rozvodny SLP pomocí SPLIT zařízení v místností rozvodny SLP
- Vývod pro IT: 2x napájecí lišta pro koncové prvky - hlavní a záložní a každá napájecí lišta má k dispozici 8x C13 - 10A, každý lišta má maximální proudové zatížení lišty 16A
- Počet U pozic pro IT: 35 
- Krytí: IP20
- rozměr: 750x1200x1970 (š x h x v); hmotnost: 300kg čistá (bez technologie SLP)</t>
  </si>
  <si>
    <t>Vyvazovací panel 1U</t>
  </si>
  <si>
    <t>Montážní sada do DR M6</t>
  </si>
  <si>
    <t>Police 1U/350 mm</t>
  </si>
  <si>
    <t>Optická vana 19", prázdná, výsuvná, výška 1U vč. čela</t>
  </si>
  <si>
    <t>Optická kazeta pro 24 svárů, včetně držáků svárů</t>
  </si>
  <si>
    <t>Spojka E2000 SM</t>
  </si>
  <si>
    <t>Pigtail E2000, 9/125, délka 2 m</t>
  </si>
  <si>
    <t>Ochrana optického sváru 60mm</t>
  </si>
  <si>
    <t>Optický propojovací kabel duplex E2000 SM, 2m</t>
  </si>
  <si>
    <t>19" patchpanel 24xRJ45 nestíněný Cat.6, výška 1U</t>
  </si>
  <si>
    <t>Kabel U/UTP Cat.6e 4x2xAWG24, LSOH pl. modrý, box 305m - panel - panel</t>
  </si>
  <si>
    <t>Datová zásuvka 2násobná - kompletní</t>
  </si>
  <si>
    <t>Datová zásuvka 1násobná - kompletní</t>
  </si>
  <si>
    <t>Keystone modul nestíněný, Cat.6, samozářezový</t>
  </si>
  <si>
    <t>UBNT UniFi AP AC, vnitřní AP MIMO 2, 4GHz/ 5GHz</t>
  </si>
  <si>
    <t>Switch 48portů, 10/100 PoE+, managed switch, giGiga Uplinks</t>
  </si>
  <si>
    <t>SFP+10GbE</t>
  </si>
  <si>
    <t>Strukturovaná kabeláž nová - objekt TS1</t>
  </si>
  <si>
    <t>Nosník kabelového žlabu vč. kotev a závitové tyče</t>
  </si>
  <si>
    <t>Vodič(CY)  H07V-U 4 zz</t>
  </si>
  <si>
    <t>MET-5E-11801proměření metalického segmentu dle ISO/IEC 11801 - zásuvky</t>
  </si>
  <si>
    <t>Propojovací kabel, Cat.6 nestíněný, 2xRJ-45, 2m, b. šedá</t>
  </si>
  <si>
    <t>Kabelový žlab Merkur 2   150/50</t>
  </si>
  <si>
    <t>Přeložka stávajících vedení ze stávajícího objektu TS1</t>
  </si>
  <si>
    <t>Vytyčení trasy stávajícího kabelového vedení (podzemního)</t>
  </si>
  <si>
    <t>pro přeložené vedení datové infrastruktury závor, kamer a platebního terminálu a datové konektivity</t>
  </si>
  <si>
    <t xml:space="preserve">Hloubení kabelových rýh ručně šířka 450mm, hloubka 600mm, hornina třídy 2-4 </t>
  </si>
  <si>
    <t>zahrnuje veškeré práce spojené s odpojením; kontrolou konektorů po odpojení; před započetím prací nutná prohlídka stávajícího stavu</t>
  </si>
  <si>
    <t>Obousměrné měření optického vlákna, které bylo přeloženo</t>
  </si>
  <si>
    <t>zahrnuje veškeré práce spojené s přeložením optických kabelů; kontrolou konektorů před připojením v novém objektu TS1; samotné připojení do přestěhovaných optických van (2x 24); před započetím prací nutná prohlídka stávajícího stavu; délka je dostačující ze stávající TS1 do nové TS1</t>
  </si>
  <si>
    <t>Odpojení stávající metalické kabeláže (5x FTP cat.5e) ve stávající TS1</t>
  </si>
  <si>
    <t>Přestěhování metalického kabelu včetně chráničky ze stávající pozice do nové pozice (5x FTP z TS1 do závor); délka trasy 25m - detail viz Příloha č.3 a Příloha č.4 Technicé zprávy</t>
  </si>
  <si>
    <t>Přestěhování optického kabelu včetně chráničky ze stávající pozice do nové pozice (8vl. SM z vrátnice; 4 vl. SM ze závor); délka trasy 25m - detail viz Příloha č.3 a Příloha č.4 Technicé zprávy</t>
  </si>
  <si>
    <t>zahrnuje veškeré práce spojené s přeložením metalických kabelů; kontrolou konektorů před připojením v novém objektu TS1; samotné připojení do přestěhovaných patchpanelů (1x RJ24 + 1x CATALYST 2960 + ETERASYS) ; před započetím prací nutná prohlídka stávajícího stavu; délka je dostačující ze stávající TS1 do nové TS1</t>
  </si>
  <si>
    <t>Odpojení stávající optické kabeláže (8vl. SM z vrátnice; 4 vl. SM ze závor) ve stávající TS1 a odpojení optické kabeláže (4vl. SM z platebního terminálu a 8vl. SM datová konektivita z objektu B, sekce B)</t>
  </si>
  <si>
    <t xml:space="preserve">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t>
  </si>
  <si>
    <t>Realizovat po koordinaci s investorem; dojde k odstavení systému placení a závor</t>
  </si>
  <si>
    <t>Univerzální optický kabel (8 vl. SM plus sváry - spojení s datovou konektivitou s objektem B, sekce B)</t>
  </si>
  <si>
    <t xml:space="preserve">zahrnuje veškeré práce spojené s natažení nové chráničky a nové části optického kabelu; sváry pro spojení stávajícího a nového optického kabelu; nová trasa cca 30m; napojení optického kabelu do optické vany v SLP rozvodně v novém objektu TS1; realizovat po koordinaci s investorem, kdy bude možné odpojit celý systém závor </t>
  </si>
  <si>
    <t>Odpojení stávající metalické kabeláže (2x FTP cat.5e - LAN kamera; 3x FTP cat.5e - W2/hláska, rezerva) ve stávající TS1 a v platebním terminálu</t>
  </si>
  <si>
    <t>zahrnuje veškeré práce spojené s odpojením; před započetím prací nutná prohlídka stávajícího stavu</t>
  </si>
  <si>
    <t>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použití CAT5e z důvodu, že takto je stávající stav</t>
  </si>
  <si>
    <t>Natažení nového metalického kabelu mezi platebním terminálem a novou rozvodnou SLP (2x FTP cat.5e - LAN kamera; 3x FTP cat.5e - W2/hláska, rezerva) - viz Příloha č.1 a Příloha č.2 TZ</t>
  </si>
  <si>
    <t>Univerzální optický kabel (4 vl. SM) vhodný pro použití v rámci sestavy platebního terminálu; v části nová trasa v části stávající trasa - viz Příloha č.1 a Příloha č.2 TZ</t>
  </si>
  <si>
    <t xml:space="preserve">Stáčecí skříňka dle rozměrového náčrtku včetně vybavení dle technologického schématu a návaznosti na měření a regulaci </t>
  </si>
  <si>
    <t>Kulový kohout přírubový ocelový DN 80–PN16 s  elektrickým pohonem 230 V</t>
  </si>
  <si>
    <t xml:space="preserve">Zřízení zařízení staveniště </t>
  </si>
  <si>
    <t>Provoz zařízení staveniště</t>
  </si>
  <si>
    <t xml:space="preserve">Odstranění zařzení staveniště </t>
  </si>
  <si>
    <t xml:space="preserve">Odstranění zařízení staveniště </t>
  </si>
  <si>
    <t>Zařízení staveniště včetně opatření při výstavbě během zimních měsíců (vytápění, přísady do betonu a podobně) včetně územních vlivů; v ceně provoz</t>
  </si>
  <si>
    <t>Pasportizace stávajícího objektu a okolních objektů před zahájením stavebních prací včetně sledování během výstavby</t>
  </si>
  <si>
    <t>Zajištění zkušebního provozu včetně jeho vyhodnocení a odstranění vad, kolaudace</t>
  </si>
  <si>
    <t>Vypracování plánu BOZP, ZOV</t>
  </si>
  <si>
    <t>Vystěhování a demontáž (odpojení) technologie kobkvých VN rozvaděčů s veškerou technologií a kabeláže a včetně ekologické likvidace</t>
  </si>
  <si>
    <t>131551203</t>
  </si>
  <si>
    <t>Hloubení zapažených jam a zářezů strojně s urovnáním dna do předepsaného profilu a spádu v hornině třídy těžitelnosti III skupiny 6 přes 50 do 100 m3</t>
  </si>
  <si>
    <t>(4,80+1,20)*(10,20+1,20)*2,90</t>
  </si>
  <si>
    <t>132554203</t>
  </si>
  <si>
    <t>Hloubení zapažených rýh šířky přes 800 do 2 000 mm strojně s urovnáním dna do předepsaného profilu a spádu v hornině třídy těžitelnosti III skupiny 6 přes 50 do 100 m3</t>
  </si>
  <si>
    <t>58,00*1,10*(1,10+2,20)/2</t>
  </si>
  <si>
    <t>2,00*1,10*1,30</t>
  </si>
  <si>
    <t>2,00*1,10*1,40</t>
  </si>
  <si>
    <t>44,00*1,10*(0,90+1,80)/2</t>
  </si>
  <si>
    <t>2,00*1,00*0,80</t>
  </si>
  <si>
    <t>3,00*1,10*1,60</t>
  </si>
  <si>
    <t>13,00*1,10*(0,90+1,80)/2</t>
  </si>
  <si>
    <t>Součet</t>
  </si>
  <si>
    <t>161111522</t>
  </si>
  <si>
    <t>Svislé přemístění výkopku nošením bez naložení, avšak s vyprázdněním nádoby na hromady nebo do dopravního prostředku z horniny třídy těžitelnosti III skupiny 6 a 7, při hloubce výkopu přes 3 do 6 m</t>
  </si>
  <si>
    <t>162351103</t>
  </si>
  <si>
    <t>Vodorovné přemístění výkopku nebo sypaniny po suchu na obvyklém dopravním prostředku, bez naložení výkopku, avšak se složením bez rozhrnutí z horniny třídy těžitelnosti I skupiny 1 až 3 na vzdálenost přes 50 do 500 m</t>
  </si>
  <si>
    <t>40,53+13,51+(4,80*10,20*1,10)</t>
  </si>
  <si>
    <t>171201221</t>
  </si>
  <si>
    <t>Poplatek za uložení stavebního odpadu na skládce (skládkovné) zeminy a kamení zatříděného do Katalogu odpadů pod kódem 17 05 04</t>
  </si>
  <si>
    <t>107,896*2 'Přepočtené koeficientem množství</t>
  </si>
  <si>
    <t>171251201</t>
  </si>
  <si>
    <t>Uložení sypaniny na skládky nebo meziskládky bez hutnění s upravením uložené sypaniny do předepsaného tvaru</t>
  </si>
  <si>
    <t>174111101</t>
  </si>
  <si>
    <t>Zásyp sypaninou z jakékoliv horniny ručně s uložením výkopku ve vrstvách se zhutněním jam, šachet, rýh nebo kolem objektů v těchto vykopávkách</t>
  </si>
  <si>
    <t>202,735-40,53-13,51</t>
  </si>
  <si>
    <t>198,36-(4,80*10,20*1,10)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</si>
  <si>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</si>
  <si>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</si>
  <si>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57,00*1,10*0,30</t>
  </si>
  <si>
    <t>2,00*1,10*0,30</t>
  </si>
  <si>
    <t>44,00*1,10*0,30</t>
  </si>
  <si>
    <t>2,00*1,00*0,30</t>
  </si>
  <si>
    <t>3,00*1,10*0,30</t>
  </si>
  <si>
    <t>13,00*1,10*0,30</t>
  </si>
  <si>
    <t>175111209</t>
  </si>
  <si>
    <t>Obsypání objektů nad přilehlým původním terénem ručně sypaninou z vhodných hornin třídy těžitelnosti I a II, skupiny 1 až 4 nebo materiálem uloženým ve vzdálenosti do 3 m od vnějšího kraje objektu pro jakoukoliv míru zhutnění Příplatek k ceně za prohození sypaniny</t>
  </si>
  <si>
    <t>451573111</t>
  </si>
  <si>
    <t>Lože pod potrubí, stoky a drobné objekty v otevřeném výkopu z písku a štěrkopísku do 63 mm</t>
  </si>
  <si>
    <t>57,00*1,10*0,10</t>
  </si>
  <si>
    <t>2,00*1,10*0,10</t>
  </si>
  <si>
    <t>44,00*1,10*0,10</t>
  </si>
  <si>
    <t>2,00*1,00*0,10</t>
  </si>
  <si>
    <t>3,00*1,10*0,10</t>
  </si>
  <si>
    <t>13,00*1,10*0,10</t>
  </si>
  <si>
    <t>899722113</t>
  </si>
  <si>
    <t>Krytí potrubí z plastů výstražnou fólií z PVC šířky 34 cm</t>
  </si>
  <si>
    <t>998276101</t>
  </si>
  <si>
    <t>Přesun hmot pro trubní vedení hloubené z trub z plastických hmot nebo sklolaminátových pro vodovody nebo kanalizace v otevřeném výkopu dopravní vzdálenost do 15 m</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</si>
  <si>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</si>
  <si>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</si>
  <si>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198,36+191,845</t>
  </si>
  <si>
    <t>58337344</t>
  </si>
  <si>
    <t>štěrkopísek frakce 0/32</t>
  </si>
  <si>
    <t>40,53*2 'Přepočtené koeficientem množství</t>
  </si>
  <si>
    <t>Vodorovní konstrukce</t>
  </si>
  <si>
    <t xml:space="preserve">    4 - Vodorovné konstrukce</t>
  </si>
  <si>
    <t>451535111</t>
  </si>
  <si>
    <t>Podkladní vrstva tl. do 250 mm  s dodáním hmot, s jejich rozprostřením a zhutněním a s urovnáním horní plochy ze štěrku</t>
  </si>
  <si>
    <t>(4,80+0,60)*(10,20+0,60)*0,200</t>
  </si>
  <si>
    <t>Trubní vedení</t>
  </si>
  <si>
    <t>068</t>
  </si>
  <si>
    <t>MONTÁŽ ODLUČOVAČE ROPNÝCH LÁTEK</t>
  </si>
  <si>
    <t>KUS</t>
  </si>
  <si>
    <t>088</t>
  </si>
  <si>
    <t>montáž vsakovacího bloku</t>
  </si>
  <si>
    <t>871310330</t>
  </si>
  <si>
    <t>Montáž kanalizačního potrubí z plastů z polypropylenu PP hladkého plnostěnného SN 16 DN 150</t>
  </si>
  <si>
    <t>44+2+3+13+6</t>
  </si>
  <si>
    <t>58+2+2+4</t>
  </si>
  <si>
    <t>28617094</t>
  </si>
  <si>
    <t>trubka kanalizační PP plnostěnná třívrstvá DN 150x6000mm SN16</t>
  </si>
  <si>
    <t>59224001</t>
  </si>
  <si>
    <t>dílec betonový pro vstupní šachty 100x50x9cm</t>
  </si>
  <si>
    <t>59224312</t>
  </si>
  <si>
    <t>kónus šachetní betonový kapsové plastové stupadlo 100x62,5x58cm</t>
  </si>
  <si>
    <t>28610587</t>
  </si>
  <si>
    <t>poklop šachtový litinový D400 s odvětráním d 610 mm s litinovým rámem a betonovým prstencem systému drenážních šachet pro liniové stavby</t>
  </si>
  <si>
    <t>894411121</t>
  </si>
  <si>
    <t>Zřízení šachet kanalizačních z betonových dílců výšky vstupu do 1,50 m s obložením dna betonem tř. C 25/30, na potrubí DN přes 200 do 300</t>
  </si>
  <si>
    <t>59224043</t>
  </si>
  <si>
    <t>dno betonové šachtové DN 400 kameninový žlab i nástupnice 100x88,5x23cm</t>
  </si>
  <si>
    <t>56231163</t>
  </si>
  <si>
    <t>lapač střešních splavenin se zápachovou klapkou a lapacím košem DN 125/110</t>
  </si>
  <si>
    <t>Ostatní konstrukce</t>
  </si>
  <si>
    <t xml:space="preserve">    8 - Trubní vedení</t>
  </si>
  <si>
    <t>011</t>
  </si>
  <si>
    <t>ORL-ACO Oleopator-C NS 10, ST 1000 l, DN 160, jímka, beton</t>
  </si>
  <si>
    <t>012</t>
  </si>
  <si>
    <t>ACO Oleopator-C zákryt. deska 2, D1475/1200, kryt D400 DN600</t>
  </si>
  <si>
    <t>013</t>
  </si>
  <si>
    <t>Doprava na stavbu</t>
  </si>
  <si>
    <t>101</t>
  </si>
  <si>
    <t>blok 1205x600x305  (314061)</t>
  </si>
  <si>
    <t>102</t>
  </si>
  <si>
    <t>boční stěna 600 x 600 mm (314062)</t>
  </si>
  <si>
    <t>103</t>
  </si>
  <si>
    <t>vrchní krytka 550 x 550 mm (314022)</t>
  </si>
  <si>
    <t>104</t>
  </si>
  <si>
    <t>vstupní šachtový portál 600 x 600 x 120 mm (314083)</t>
  </si>
  <si>
    <t>105</t>
  </si>
  <si>
    <t>střední/vrchní díl H=35cm</t>
  </si>
  <si>
    <t>106</t>
  </si>
  <si>
    <t>střední díl 3, odtok DN150, H=35cm</t>
  </si>
  <si>
    <t>107</t>
  </si>
  <si>
    <t>adaptér pro trubní přípojku DN150</t>
  </si>
  <si>
    <t>108</t>
  </si>
  <si>
    <t>Adaptér pro trubní přípojku DN300</t>
  </si>
  <si>
    <t xml:space="preserve">   89 - Ostatní konstrukce</t>
  </si>
  <si>
    <t>Dodavatel po začátku stavby musí ověřit</t>
  </si>
  <si>
    <t>R033</t>
  </si>
  <si>
    <t>Výložník pro svítidlo typ S1, komplet</t>
  </si>
  <si>
    <t>R034</t>
  </si>
  <si>
    <t>R035</t>
  </si>
  <si>
    <t>R036</t>
  </si>
  <si>
    <t>Chránička DN160 z HDPE s minimální mechanickou odolností 450N/20cm</t>
  </si>
  <si>
    <t>R037</t>
  </si>
  <si>
    <t>R038</t>
  </si>
  <si>
    <t>R039</t>
  </si>
  <si>
    <t>R040</t>
  </si>
  <si>
    <t>Kabelové lože včetně podsypu, zhutnění a urovnání povrchu,zakrytí plastovou fólií, viz PD pro uložení pod nezpevněným terénem</t>
  </si>
  <si>
    <t>R041</t>
  </si>
  <si>
    <t>R044</t>
  </si>
  <si>
    <t>Drobný elektroinstalační materiál apod.</t>
  </si>
  <si>
    <t>Ekologická likvice vzniklích odpadů</t>
  </si>
  <si>
    <t>R042</t>
  </si>
  <si>
    <t>R043</t>
  </si>
  <si>
    <t>R045</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</si>
  <si>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</si>
  <si>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</si>
  <si>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</si>
  <si>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</si>
  <si>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</si>
  <si>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</si>
  <si>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</si>
  <si>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</si>
  <si>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</si>
  <si>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</si>
  <si>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</si>
  <si>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</si>
  <si>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</si>
  <si>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</si>
  <si>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</si>
  <si>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</si>
  <si>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</si>
  <si>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</si>
  <si>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</si>
  <si>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</si>
  <si>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</si>
  <si>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</si>
  <si>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6</t>
  </si>
  <si>
    <t>7</t>
  </si>
  <si>
    <t>8</t>
  </si>
  <si>
    <t>9</t>
  </si>
  <si>
    <t>10</t>
  </si>
  <si>
    <t>11</t>
  </si>
  <si>
    <t>12</t>
  </si>
  <si>
    <t>13</t>
  </si>
  <si>
    <t>14</t>
  </si>
  <si>
    <t>17</t>
  </si>
  <si>
    <t>18</t>
  </si>
  <si>
    <t>19</t>
  </si>
  <si>
    <t>20</t>
  </si>
  <si>
    <t>22</t>
  </si>
  <si>
    <t>23</t>
  </si>
  <si>
    <t>24</t>
  </si>
  <si>
    <t>Rozváděč RH1, dle specifikace v projektu, komplet</t>
  </si>
  <si>
    <t>Rozváděč RH2, dle specifikace v projektu, komplet</t>
  </si>
  <si>
    <t>Rozváděč RH3, dle specifikace v projektu, komplet</t>
  </si>
  <si>
    <t>Rozváděč RHG1, dle specifikace v projektu, komplet</t>
  </si>
  <si>
    <t>Rozváděč RHG2, dle specifikace v projektu, komplet</t>
  </si>
  <si>
    <t>Rozváděč RVL, dle specifikace v projektu, komplet</t>
  </si>
  <si>
    <t>Rozváděč RFV, dle specifikace v projektu, komplet</t>
  </si>
  <si>
    <t>Kompenzační rozváděč RQ1,150kVAr, IP54/IP00,Ik´´&gt;=22kA, 1200x2000x800 (ŠxVxH) + sokl, dle specifikace v projektu, komplet</t>
  </si>
  <si>
    <t>Kompenzační rozváděč RQ2,150kVAr, IP54/IP00, Ik´´&gt;=22kA, 1200x2000x800 (ŠxVxH) + sokl, dle specifikace v projektu, komplet</t>
  </si>
  <si>
    <t>Kompenzační rozváděč RQ3,150kVAr, IP54/IP00, Ik´´&gt;=22kA, 1200x2000x800 (ŠxVxH) + sokl, dle specifikace v projektu, komplet</t>
  </si>
  <si>
    <t>Rozváděč R-VLSDA1, dle specifikace v projektu, komplet</t>
  </si>
  <si>
    <t>Rozváděč R-VLSDA2, dle specifikace v projektu, komplet</t>
  </si>
  <si>
    <t>HOP / MET (hlavní ochranná přípojnice)</t>
  </si>
  <si>
    <t>POP (podružná ochranná přípojnice)</t>
  </si>
  <si>
    <t xml:space="preserve">Kabelová trasa délky 10m tvořená 7x lávkami 600mm nad sebou, které budou usazeny na konzolách, viz specifikace v projektu </t>
  </si>
  <si>
    <t xml:space="preserve">Kabelová trasa délky 35m v novém kolektoru tvořená 6x lávkami 300mm nad sebou, které budou usazeny na konzolách, viz specifikace v projektu </t>
  </si>
  <si>
    <t xml:space="preserve">Kabelový žlab 100x60, který budou usazeny na konzolách a závitovích tyčích, viz specifikace v projektu </t>
  </si>
  <si>
    <t>Tlačítko TOTAL STOP, na povrch, komplet</t>
  </si>
  <si>
    <t>Tlačítko EMERGENCI STOP, na povrch, komplet</t>
  </si>
  <si>
    <t>Zásuvka 1f, IP43, 16A, na povrch</t>
  </si>
  <si>
    <t>Zásuvka 3f, IP43, 16A, na povrch</t>
  </si>
  <si>
    <t>Vypínač řaz. Č.1, IP44, na povrch</t>
  </si>
  <si>
    <t>Vypínač řaz. Č.6, IP44, na povrch</t>
  </si>
  <si>
    <t>Prostorový termostat, min. IP43, 230V, na povrch</t>
  </si>
  <si>
    <t>Svítidlo TYP "D", 34W, 4200lm, Ra80, 4000K, min. IP22, včetně nosného systému, podrobná specifikace v projektu</t>
  </si>
  <si>
    <t>Svítidlo TYP "F", 19W, 2250lm, Ra80, 4000K, včetně nosného systému, podrobná specifikace v projektu</t>
  </si>
  <si>
    <t>Svítidlo TYP "I", 37W, 3700lm, Ra90, 4000K, včetně nosného systému, podrobná specifikace v projektu</t>
  </si>
  <si>
    <t>Svítidlo TYP "G", 26W, 3300lm, Ra80, 4000K, včetně nosného systému, podrobná specifikace v projektu</t>
  </si>
  <si>
    <t>Svítidlo TYP "S", 9W, 1080lm, Ra80, 3000K, IP65, včetně nosného systému, podrobná specifikace v projektu</t>
  </si>
  <si>
    <t>Nouzové svítidlo přisazené s autonomním bateriovým zdrojem min. 60 minut, TYP "L", 1W, 120lm, Ra80, 4000K, včetně nosného systému, podrobná specifikace v projektu</t>
  </si>
  <si>
    <t>Nouzové svítidlo přisazené s autonomním bateriovým zdrojem min. 60 minut, TYP "O", 6W, 920lm, Ra80, 4000K, včetně nosného systému, podrobná specifikace v projektu</t>
  </si>
  <si>
    <t>Nouzové svítidlo přisazené s autonomním bateriovým zdrojem min. 60 minut, TYP "P", 3W, 350lm, Ra80, 4000K, min IP22, včetně nosného systému, podrobná specifikace v projektu</t>
  </si>
  <si>
    <t>Nouzové svítidlo nástěnné venkovní s autonomním bateriovým zdrojem min. 60 minut, 6W, 920lm, Ra80, 4000K, min. IP43, podrobná specifikace v projektu</t>
  </si>
  <si>
    <t>Nouzové svítidlo s piktogramem přisazené s autonomním bateriovým zdrojem min. 60 minut, 6W, 850lm, Ra80, 5000K, IP65, podrobná specifikace v projektu</t>
  </si>
  <si>
    <t>Nouzové svítidlo s piktogramem přisazené s autonomním bateriovým zdrojem min. 60 minut, TYP "Q", 6W, 850lm, Ra80, 5000K, IP65, podrobná specifikace v projektu</t>
  </si>
  <si>
    <t>Nouzové svítidlo s piktogramem přisazené s autonomním bateriovým zdrojem min. 60 minut, TYP "R", 6W, 920lm, Ra80, 4000K, IP65, podrobná specifikace v projektu</t>
  </si>
  <si>
    <t>Nouzové svítidlo v kolektoru s piktogramem přisazené s autonomním bateriovým zdrojem min. 60 minut, 6W, 920lm, Ra80, 4000K, IP65, podrobná specifikace v projektu</t>
  </si>
  <si>
    <t>Překážkové návěstidlo s LED světelným zdrojem včetně systémového uchycení, minimální krytí IP43, 230VAC, komplet</t>
  </si>
  <si>
    <t>Maximální výška nejvyšší části svítidla 344,99m.n.m.</t>
  </si>
  <si>
    <t>Soumrakové čidlo, 230VAC, komplet</t>
  </si>
  <si>
    <t>Přípojnicový systém hliníkový, proudá zatížitelnost 2500A, rozměry dle specifikace dle projektu, délka včetně tvarovek, T kusu a segmenty pro připojnení transformátorů)</t>
  </si>
  <si>
    <t>Přípojnicový systém hliníkový, proudá zatížitelnost 2000A, rozměry dle specifikace dle projektu, délka včetně tvarovek a T kusu)</t>
  </si>
  <si>
    <t>Přípojnicový systém hliníkový, proudá zatížitelnost 800A, rozměry dle specifikace dle projektu, délka včetně tvarovek a T kusu)</t>
  </si>
  <si>
    <t>Kabel LiYCY TP 2x2x0,5</t>
  </si>
  <si>
    <t>Kabel CXKH-V 3x1,5</t>
  </si>
  <si>
    <t>Kabel 1-CSKH-V180 2x1,5</t>
  </si>
  <si>
    <t>Kable CXKH-V 4x25</t>
  </si>
  <si>
    <t>Kabel CYKY-J 3x1,5</t>
  </si>
  <si>
    <t>Kabel CYKY-O 2x1,5</t>
  </si>
  <si>
    <t>Kabel CYKY-O 3x1,5</t>
  </si>
  <si>
    <t>Kabel CYKY-O 4x4</t>
  </si>
  <si>
    <t>Kabel CYKY-C 4x1,5</t>
  </si>
  <si>
    <t>Kabel CYKY-J 5x1,5</t>
  </si>
  <si>
    <t>Kabel CYKY-J 3x2,5</t>
  </si>
  <si>
    <t>Kabel CYKY-J 5x2,5</t>
  </si>
  <si>
    <t>Kable CYKY-J 5x4</t>
  </si>
  <si>
    <t>Kable CYKY-J 5x10</t>
  </si>
  <si>
    <t>Kable JYTY 30x1</t>
  </si>
  <si>
    <t>CYA 4 zelenožlutá</t>
  </si>
  <si>
    <t>CYA 6 zelenožlutá</t>
  </si>
  <si>
    <t>CYA 16 zelenožlutá</t>
  </si>
  <si>
    <t>CYA 25 zelenožlutá</t>
  </si>
  <si>
    <t>CYA 70 zelenožlutá</t>
  </si>
  <si>
    <t>CYA 120 zelenožlutá</t>
  </si>
  <si>
    <t>Stavební přípomoci včetně průrazů pro kabely</t>
  </si>
  <si>
    <t>Požární ucpávky</t>
  </si>
  <si>
    <t>Drobný elektroinstalační materiál (příchytky, příchytky s funkcí při požáru, pásky apod.)</t>
  </si>
  <si>
    <t>Mobilní naftové soustrojí záložního zdroje po dobu přepojování přívodů a vývodů trafostanice zajištění náhradního napájení napájení; výkon tohoto soustrojí bude 720 kVA; soustrojí je chlazené vzduchem; soustrojí je v provedení kapotovaném; součástí dodávky bude i plnohodnotně vybaven rozváděč ATS, který bude zajišťovat přepínaní sítě z veřejné na zálohovanou nebo odběr bude provozován rovnou ze zdroje DA; součástí dodávky bude kabeláž na propojování záložního zdroje s přepojovanými rozváděči; součásti dodávky bude i uzemnění tohoto dočasného řešení; součásti dodávky je složení, přistavení, propojení a zprovoznění tohoto zdroje elektrické energie po dobu přemisťování; výkon tohoto zdroje včetně provozních kapalin, komplet</t>
  </si>
  <si>
    <t>dny</t>
  </si>
  <si>
    <t>příčka Z09:163,1</t>
  </si>
  <si>
    <t>33.12</t>
  </si>
  <si>
    <t>Uliční vpust, D400 s ocelovým košem výšky 600mm, DN150 připojení na dešťovou kanalizaci</t>
  </si>
  <si>
    <t>3ks - technické údaje viz technická zpráva a zahrnuje i montáž</t>
  </si>
  <si>
    <t>18*0,8*1,30</t>
  </si>
  <si>
    <t>34,00*0,8*1,30</t>
  </si>
  <si>
    <t>2,00*0,8*1,30</t>
  </si>
  <si>
    <t>56,160-35,36-18,72-2,08</t>
  </si>
  <si>
    <t>34,00*0,8*0,30</t>
  </si>
  <si>
    <t>18*0,8*0,30</t>
  </si>
  <si>
    <t>2,00*0,8*0,30</t>
  </si>
  <si>
    <t>12,96*2 'Přepočtené koeficientem množství</t>
  </si>
  <si>
    <t>34,00*0,8*0,10</t>
  </si>
  <si>
    <t>18*0,8*0,10</t>
  </si>
  <si>
    <t>2,00*0,8*0,10</t>
  </si>
  <si>
    <t>Montáž hydrantů</t>
  </si>
  <si>
    <t>Technická specifikace dle projektové dokumentace (TZ, výkresy)</t>
  </si>
  <si>
    <t>34+18+2+10+2+2</t>
  </si>
  <si>
    <t xml:space="preserve">trubka vodovodní, HDPE 100 RC 32x3,0, SDR 11/1,6MPa </t>
  </si>
  <si>
    <t>adaptér pro trubní přípojku z HDPE do pozinkovaného potrubí DN25</t>
  </si>
  <si>
    <t>Montáž vodovodního potrubí z HDPE trubky SDR 11/1,6 MPa, HDEP 100 RC 32x3,0</t>
  </si>
  <si>
    <t>Montáž vodovodního potrubí, pozinkované potrubí DN25 včetně tesnění, spojovacího a montážního materiálu</t>
  </si>
  <si>
    <t>trubka vodovodní pozinkovaná včetně tvarovek</t>
  </si>
  <si>
    <t>Šachta vodoměrná kruhová 1200/1300, součásti dodávky poklop s nosností 200kg
dvě stoupačky a dva těsnící průchody s průměrem 32mm umístěny naprosti sobě 130 mm od dna šachty včetně montáže</t>
  </si>
  <si>
    <t>Kulové kohouty DN25 včetně montáže, těsnícího, spojovacího a montážního materiálu</t>
  </si>
  <si>
    <t>Oddělovací člen DN25 třídy 4 včetně montáže, těsnícího, spojovacího a montážního materiálu</t>
  </si>
  <si>
    <t>atika:(24,2+11,2)*2*0,4</t>
  </si>
  <si>
    <t>odpočet původní položky: -216,832</t>
  </si>
  <si>
    <t>odpočet původní položky: hodnota 216,832</t>
  </si>
  <si>
    <t>odpočet původní položky: hodnota 32,5248</t>
  </si>
  <si>
    <t>odpočet původní položky: -394,8</t>
  </si>
  <si>
    <t>IPE 180:(3,4*6 +2,4*2)*18,8</t>
  </si>
  <si>
    <t>567,5+2388,490</t>
  </si>
  <si>
    <t>separační fólie:(4,80+0,60)*(10,20+0,60)</t>
  </si>
  <si>
    <t xml:space="preserve">   712 - Živičné krytiny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</si>
</sst>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b/>
      <sz val="12"/>
      <color rgb="FF969696"/>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
      <sz val="10"/>
      <name val="Arial CE"/>
      <family val="2"/>
      <charset val="238"/>
    </font>
    <font>
      <sz val="10"/>
      <name val="Arial"/>
      <family val="2"/>
      <charset val="238"/>
    </font>
    <font>
      <sz val="10"/>
      <name val="Arial CE"/>
      <charset val="238"/>
    </font>
    <font>
      <sz val="9"/>
      <name val="Arial CE"/>
      <family val="2"/>
      <charset val="238"/>
    </font>
    <font>
      <sz val="11"/>
      <color rgb="FF000000"/>
      <name val="Liberation Sans"/>
      <family val="2"/>
      <charset val="238"/>
    </font>
    <font>
      <sz val="9"/>
      <color rgb="FF0070C0"/>
      <name val="Arial CE"/>
    </font>
    <font>
      <i/>
      <sz val="9"/>
      <color rgb="FF0070C0"/>
      <name val="Arial CE"/>
    </font>
    <font>
      <sz val="7"/>
      <name val="Arial CE"/>
      <family val="2"/>
      <charset val="238"/>
    </font>
    <font>
      <sz val="9"/>
      <name val="Arial"/>
      <family val="2"/>
      <charset val="238"/>
    </font>
    <font>
      <sz val="7"/>
      <name val="Arial"/>
      <family val="2"/>
      <charset val="238"/>
    </font>
    <font>
      <sz val="7"/>
      <name val="Calibri"/>
      <family val="2"/>
      <charset val="238"/>
    </font>
    <font>
      <sz val="11"/>
      <color indexed="8"/>
      <name val="Calibri"/>
      <family val="2"/>
      <charset val="1"/>
    </font>
    <font>
      <sz val="9"/>
      <name val="Arial CE"/>
      <family val="2"/>
      <charset val="1"/>
    </font>
    <font>
      <sz val="8"/>
      <color rgb="FF505050"/>
      <name val="Arial CE"/>
    </font>
    <font>
      <sz val="8"/>
      <color rgb="FFFF0000"/>
      <name val="Arial CE"/>
    </font>
  </fonts>
  <fills count="9">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55"/>
      </left>
      <right style="hair">
        <color indexed="55"/>
      </right>
      <top style="hair">
        <color indexed="55"/>
      </top>
      <bottom style="hair">
        <color indexed="55"/>
      </bottom>
      <diagonal/>
    </border>
  </borders>
  <cellStyleXfs count="6">
    <xf numFmtId="0" fontId="0" fillId="0" borderId="0"/>
    <xf numFmtId="0" fontId="32" fillId="0" borderId="0" applyNumberFormat="0" applyFill="0" applyBorder="0" applyAlignment="0" applyProtection="0"/>
    <xf numFmtId="0" fontId="35" fillId="0" borderId="0"/>
    <xf numFmtId="0" fontId="33" fillId="0" borderId="0"/>
    <xf numFmtId="0" fontId="37" fillId="0" borderId="0"/>
    <xf numFmtId="0" fontId="44" fillId="0" borderId="0"/>
  </cellStyleXfs>
  <cellXfs count="24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3"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8" fillId="4" borderId="0" xfId="0" applyFont="1" applyFill="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horizontal="right" vertical="center"/>
    </xf>
    <xf numFmtId="4" fontId="21" fillId="0" borderId="0" xfId="0" applyNumberFormat="1" applyFont="1" applyAlignment="1">
      <alignment horizontal="righ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3" xfId="0" applyBorder="1" applyAlignment="1">
      <alignment vertical="center" wrapText="1"/>
    </xf>
    <xf numFmtId="4" fontId="1" fillId="0" borderId="0" xfId="0" applyNumberFormat="1" applyFont="1" applyAlignment="1">
      <alignment vertical="center"/>
    </xf>
    <xf numFmtId="0" fontId="13"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4" fontId="20" fillId="0" borderId="0" xfId="0" applyNumberFormat="1" applyFont="1"/>
    <xf numFmtId="4" fontId="29" fillId="0" borderId="12" xfId="0" applyNumberFormat="1" applyFont="1" applyBorder="1"/>
    <xf numFmtId="166" fontId="29" fillId="0" borderId="12"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4" fontId="8" fillId="0" borderId="0" xfId="0" applyNumberFormat="1" applyFont="1"/>
    <xf numFmtId="166" fontId="8" fillId="0" borderId="0" xfId="0" applyNumberFormat="1" applyFont="1"/>
    <xf numFmtId="0" fontId="8" fillId="0" borderId="15"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8" fillId="0" borderId="22" xfId="0" applyFont="1" applyBorder="1" applyAlignment="1" applyProtection="1">
      <alignment horizontal="center" vertical="center"/>
      <protection locked="0"/>
    </xf>
    <xf numFmtId="49" fontId="18" fillId="0" borderId="22" xfId="0" applyNumberFormat="1"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167" fontId="18" fillId="0" borderId="22" xfId="0" applyNumberFormat="1" applyFont="1" applyBorder="1" applyAlignment="1" applyProtection="1">
      <alignment vertical="center"/>
      <protection locked="0"/>
    </xf>
    <xf numFmtId="4" fontId="18" fillId="0" borderId="22" xfId="0" applyNumberFormat="1" applyFont="1" applyBorder="1" applyAlignment="1" applyProtection="1">
      <alignment vertical="center"/>
      <protection locked="0"/>
    </xf>
    <xf numFmtId="0" fontId="19" fillId="0" borderId="14" xfId="0" applyFont="1" applyBorder="1" applyAlignment="1">
      <alignment horizontal="left" vertical="center"/>
    </xf>
    <xf numFmtId="0" fontId="19" fillId="0" borderId="0" xfId="0" applyFont="1" applyAlignment="1">
      <alignment horizontal="center" vertical="center"/>
    </xf>
    <xf numFmtId="4" fontId="19" fillId="0" borderId="0" xfId="0" applyNumberFormat="1" applyFont="1" applyAlignment="1">
      <alignment vertical="center"/>
    </xf>
    <xf numFmtId="166" fontId="19" fillId="0" borderId="0" xfId="0" applyNumberFormat="1" applyFont="1" applyAlignment="1">
      <alignment vertical="center"/>
    </xf>
    <xf numFmtId="0" fontId="19" fillId="0" borderId="15" xfId="0" applyFont="1" applyBorder="1" applyAlignment="1">
      <alignment horizontal="left" vertical="center"/>
    </xf>
    <xf numFmtId="0" fontId="18"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0" xfId="0" quotePrefix="1" applyFont="1" applyAlignment="1">
      <alignment horizontal="left" vertical="center" wrapText="1"/>
    </xf>
    <xf numFmtId="0" fontId="38"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0" borderId="22" xfId="0" applyNumberFormat="1" applyFont="1" applyBorder="1" applyAlignment="1" applyProtection="1">
      <alignment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0" fontId="8" fillId="5" borderId="0" xfId="0" applyFont="1" applyFill="1"/>
    <xf numFmtId="0" fontId="8" fillId="5" borderId="0" xfId="0" applyFont="1" applyFill="1" applyAlignment="1">
      <alignment horizontal="left"/>
    </xf>
    <xf numFmtId="0" fontId="6" fillId="5" borderId="0" xfId="0" applyFont="1" applyFill="1" applyAlignment="1">
      <alignment horizontal="left"/>
    </xf>
    <xf numFmtId="4" fontId="6" fillId="5" borderId="0" xfId="0" applyNumberFormat="1" applyFont="1" applyFill="1"/>
    <xf numFmtId="0" fontId="36" fillId="0" borderId="22" xfId="0" applyFont="1" applyBorder="1" applyAlignment="1" applyProtection="1">
      <alignment horizontal="left" vertical="center"/>
      <protection locked="0"/>
    </xf>
    <xf numFmtId="0" fontId="45" fillId="0" borderId="23" xfId="5" applyFont="1" applyBorder="1" applyAlignment="1" applyProtection="1">
      <alignment horizontal="left" vertical="center" wrapText="1"/>
      <protection locked="0"/>
    </xf>
    <xf numFmtId="0" fontId="36" fillId="0" borderId="22" xfId="0" applyFont="1" applyBorder="1" applyAlignment="1" applyProtection="1">
      <alignment horizontal="center" vertical="center"/>
      <protection locked="0"/>
    </xf>
    <xf numFmtId="0" fontId="18" fillId="0" borderId="22" xfId="0" applyFont="1" applyBorder="1" applyAlignment="1">
      <alignment horizontal="center" vertical="center"/>
    </xf>
    <xf numFmtId="49" fontId="18" fillId="0" borderId="22" xfId="0" applyNumberFormat="1"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167" fontId="18" fillId="0" borderId="22" xfId="0" applyNumberFormat="1" applyFont="1" applyBorder="1" applyAlignment="1">
      <alignment vertical="center"/>
    </xf>
    <xf numFmtId="0" fontId="46" fillId="0" borderId="0" xfId="0" applyFont="1" applyAlignment="1">
      <alignment horizontal="left" vertical="center"/>
    </xf>
    <xf numFmtId="0" fontId="46" fillId="0" borderId="0" xfId="0" applyFont="1" applyAlignment="1">
      <alignment vertical="center"/>
    </xf>
    <xf numFmtId="0" fontId="46" fillId="0" borderId="3" xfId="0" applyFont="1" applyBorder="1" applyAlignment="1">
      <alignment vertical="center"/>
    </xf>
    <xf numFmtId="0" fontId="46" fillId="0" borderId="14" xfId="0" applyFont="1" applyBorder="1" applyAlignment="1">
      <alignment vertical="center"/>
    </xf>
    <xf numFmtId="0" fontId="46" fillId="0" borderId="15" xfId="0" applyFont="1" applyBorder="1" applyAlignment="1">
      <alignment vertical="center"/>
    </xf>
    <xf numFmtId="0" fontId="47" fillId="0" borderId="0" xfId="0" applyFont="1" applyAlignment="1">
      <alignment vertical="center"/>
    </xf>
    <xf numFmtId="0" fontId="47" fillId="0" borderId="3" xfId="0" applyFont="1" applyBorder="1" applyAlignment="1">
      <alignment vertical="center"/>
    </xf>
    <xf numFmtId="0" fontId="47" fillId="0" borderId="0" xfId="0" applyFont="1" applyAlignment="1">
      <alignment horizontal="left" vertical="center"/>
    </xf>
    <xf numFmtId="0" fontId="47" fillId="0" borderId="14" xfId="0" applyFont="1" applyBorder="1" applyAlignment="1">
      <alignment vertical="center"/>
    </xf>
    <xf numFmtId="0" fontId="47" fillId="0" borderId="15" xfId="0" applyFont="1" applyBorder="1" applyAlignment="1">
      <alignment vertical="center"/>
    </xf>
    <xf numFmtId="4" fontId="18" fillId="0" borderId="22" xfId="0" applyNumberFormat="1" applyFont="1" applyBorder="1" applyAlignment="1">
      <alignment vertical="center"/>
    </xf>
    <xf numFmtId="0" fontId="18" fillId="6" borderId="22" xfId="0" applyFont="1" applyFill="1" applyBorder="1" applyAlignment="1" applyProtection="1">
      <alignment horizontal="center" vertical="center"/>
      <protection locked="0"/>
    </xf>
    <xf numFmtId="49" fontId="18" fillId="6" borderId="22" xfId="0" applyNumberFormat="1" applyFont="1" applyFill="1" applyBorder="1" applyAlignment="1" applyProtection="1">
      <alignment horizontal="left" vertical="center" wrapText="1"/>
      <protection locked="0"/>
    </xf>
    <xf numFmtId="0" fontId="18" fillId="6" borderId="22" xfId="0" applyFont="1" applyFill="1" applyBorder="1" applyAlignment="1" applyProtection="1">
      <alignment horizontal="left" vertical="center" wrapText="1"/>
      <protection locked="0"/>
    </xf>
    <xf numFmtId="0" fontId="18" fillId="6" borderId="22" xfId="0" applyFont="1" applyFill="1" applyBorder="1" applyAlignment="1" applyProtection="1">
      <alignment horizontal="center" vertical="center" wrapText="1"/>
      <protection locked="0"/>
    </xf>
    <xf numFmtId="167" fontId="18" fillId="6" borderId="22" xfId="0" applyNumberFormat="1" applyFont="1" applyFill="1" applyBorder="1" applyAlignment="1" applyProtection="1">
      <alignment vertical="center"/>
      <protection locked="0"/>
    </xf>
    <xf numFmtId="4" fontId="18" fillId="6" borderId="22" xfId="0" applyNumberFormat="1" applyFont="1" applyFill="1" applyBorder="1" applyAlignment="1" applyProtection="1">
      <alignment vertical="center"/>
      <protection locked="0"/>
    </xf>
    <xf numFmtId="0" fontId="18" fillId="7" borderId="22" xfId="0" applyFont="1" applyFill="1" applyBorder="1" applyAlignment="1" applyProtection="1">
      <alignment horizontal="center" vertical="center"/>
      <protection locked="0"/>
    </xf>
    <xf numFmtId="49" fontId="18" fillId="7" borderId="22" xfId="0" applyNumberFormat="1" applyFont="1" applyFill="1" applyBorder="1" applyAlignment="1" applyProtection="1">
      <alignment horizontal="left" vertical="center" wrapText="1"/>
      <protection locked="0"/>
    </xf>
    <xf numFmtId="0" fontId="18" fillId="7" borderId="22" xfId="0" applyFont="1" applyFill="1" applyBorder="1" applyAlignment="1" applyProtection="1">
      <alignment horizontal="left" vertical="center" wrapText="1"/>
      <protection locked="0"/>
    </xf>
    <xf numFmtId="0" fontId="18" fillId="7" borderId="22" xfId="0" applyFont="1" applyFill="1" applyBorder="1" applyAlignment="1" applyProtection="1">
      <alignment horizontal="center" vertical="center" wrapText="1"/>
      <protection locked="0"/>
    </xf>
    <xf numFmtId="167" fontId="18" fillId="7" borderId="22" xfId="0" applyNumberFormat="1" applyFont="1" applyFill="1" applyBorder="1" applyAlignment="1" applyProtection="1">
      <alignment vertical="center"/>
      <protection locked="0"/>
    </xf>
    <xf numFmtId="4" fontId="18" fillId="7" borderId="22" xfId="0" applyNumberFormat="1" applyFont="1" applyFill="1" applyBorder="1" applyAlignment="1" applyProtection="1">
      <alignment vertical="center"/>
      <protection locked="0"/>
    </xf>
    <xf numFmtId="0" fontId="18" fillId="8" borderId="22" xfId="0" applyFont="1" applyFill="1" applyBorder="1" applyAlignment="1" applyProtection="1">
      <alignment horizontal="center" vertical="center"/>
      <protection locked="0"/>
    </xf>
    <xf numFmtId="49" fontId="18" fillId="8" borderId="22" xfId="0" applyNumberFormat="1" applyFont="1" applyFill="1" applyBorder="1" applyAlignment="1" applyProtection="1">
      <alignment horizontal="left" vertical="center" wrapText="1"/>
      <protection locked="0"/>
    </xf>
    <xf numFmtId="0" fontId="18" fillId="8" borderId="22" xfId="0" applyFont="1" applyFill="1" applyBorder="1" applyAlignment="1" applyProtection="1">
      <alignment horizontal="left" vertical="center" wrapText="1"/>
      <protection locked="0"/>
    </xf>
    <xf numFmtId="4" fontId="18" fillId="8" borderId="22" xfId="0" applyNumberFormat="1" applyFont="1" applyFill="1" applyBorder="1" applyAlignment="1" applyProtection="1">
      <alignment vertical="center"/>
      <protection locked="0"/>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7"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33" fillId="0" borderId="0" xfId="0" applyFont="1" applyAlignment="1">
      <alignment horizontal="left" vertical="center" wrapText="1"/>
    </xf>
    <xf numFmtId="0" fontId="2" fillId="0" borderId="0" xfId="0" applyFont="1" applyAlignment="1">
      <alignment horizontal="left" vertical="center" wrapText="1"/>
    </xf>
    <xf numFmtId="4" fontId="13"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1"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8" fillId="8" borderId="22" xfId="0" applyFont="1" applyFill="1" applyBorder="1" applyAlignment="1">
      <alignment horizontal="center" vertical="center"/>
    </xf>
    <xf numFmtId="0" fontId="18" fillId="8" borderId="22" xfId="0" applyFont="1" applyFill="1" applyBorder="1" applyAlignment="1">
      <alignment horizontal="center" vertical="center" wrapText="1"/>
    </xf>
    <xf numFmtId="167" fontId="18" fillId="8" borderId="22" xfId="0" applyNumberFormat="1" applyFont="1" applyFill="1" applyBorder="1" applyAlignment="1">
      <alignment vertical="center"/>
    </xf>
  </cellXfs>
  <cellStyles count="6">
    <cellStyle name="Excel Built-in Normal" xfId="5" xr:uid="{4DACBBFD-204C-4BD2-8A96-5DC11E113362}"/>
    <cellStyle name="Hypertextový odkaz" xfId="1" builtinId="8"/>
    <cellStyle name="Normální" xfId="0" builtinId="0" customBuiltin="1"/>
    <cellStyle name="Normální 2" xfId="2" xr:uid="{AD424A6E-3D58-4F8B-81DA-D02A87765253}"/>
    <cellStyle name="Normální 3" xfId="3" xr:uid="{115927DF-3914-4B54-85DB-9D570F1B9B3C}"/>
    <cellStyle name="Normální 4" xfId="4" xr:uid="{BBDB81FD-3CF8-4263-A54D-8BA7DD2DCBD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abSelected="1" zoomScale="70" zoomScaleNormal="70" workbookViewId="0">
      <selection activeCell="BG102" sqref="BG10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c r="A1" s="13" t="s">
        <v>0</v>
      </c>
      <c r="AZ1" s="13" t="s">
        <v>1</v>
      </c>
      <c r="BA1" s="13" t="s">
        <v>2</v>
      </c>
      <c r="BB1" s="13" t="s">
        <v>1</v>
      </c>
      <c r="BT1" s="13" t="s">
        <v>3</v>
      </c>
      <c r="BU1" s="13" t="s">
        <v>4</v>
      </c>
      <c r="BV1" s="13" t="s">
        <v>5</v>
      </c>
    </row>
    <row r="2" spans="1:74" ht="36.950000000000003" customHeight="1">
      <c r="AR2" s="229" t="s">
        <v>6</v>
      </c>
      <c r="AS2" s="222"/>
      <c r="AT2" s="222"/>
      <c r="AU2" s="222"/>
      <c r="AV2" s="222"/>
      <c r="AW2" s="222"/>
      <c r="AX2" s="222"/>
      <c r="AY2" s="222"/>
      <c r="AZ2" s="222"/>
      <c r="BA2" s="222"/>
      <c r="BB2" s="222"/>
      <c r="BC2" s="222"/>
      <c r="BD2" s="222"/>
      <c r="BE2" s="222"/>
      <c r="BF2" s="222"/>
      <c r="BG2" s="222"/>
      <c r="BS2" s="14" t="s">
        <v>7</v>
      </c>
      <c r="BT2" s="14" t="s">
        <v>8</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pans="1:74" ht="24.95" customHeight="1">
      <c r="B4" s="17"/>
      <c r="D4" s="18" t="s">
        <v>10</v>
      </c>
      <c r="AR4" s="17"/>
      <c r="AS4" s="19" t="s">
        <v>11</v>
      </c>
      <c r="BS4" s="14" t="s">
        <v>12</v>
      </c>
    </row>
    <row r="5" spans="1:74" ht="12" customHeight="1">
      <c r="B5" s="17"/>
      <c r="D5" s="20" t="s">
        <v>13</v>
      </c>
      <c r="K5" s="221" t="s">
        <v>14</v>
      </c>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R5" s="17"/>
      <c r="BS5" s="14" t="s">
        <v>7</v>
      </c>
    </row>
    <row r="6" spans="1:74" ht="36.950000000000003" customHeight="1">
      <c r="B6" s="17"/>
      <c r="D6" s="22" t="s">
        <v>15</v>
      </c>
      <c r="K6" s="223" t="s">
        <v>16</v>
      </c>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R6" s="17"/>
      <c r="BS6" s="14" t="s">
        <v>7</v>
      </c>
    </row>
    <row r="7" spans="1:74" ht="12" customHeight="1">
      <c r="B7" s="17"/>
      <c r="D7" s="23" t="s">
        <v>17</v>
      </c>
      <c r="K7" s="21" t="s">
        <v>1</v>
      </c>
      <c r="AK7" s="23" t="s">
        <v>18</v>
      </c>
      <c r="AN7" s="21" t="s">
        <v>1</v>
      </c>
      <c r="AR7" s="17"/>
      <c r="BS7" s="14" t="s">
        <v>7</v>
      </c>
    </row>
    <row r="8" spans="1:74" ht="12" customHeight="1">
      <c r="B8" s="17"/>
      <c r="D8" s="23" t="s">
        <v>19</v>
      </c>
      <c r="K8" s="21" t="s">
        <v>20</v>
      </c>
      <c r="AK8" s="23" t="s">
        <v>21</v>
      </c>
      <c r="AN8" s="21" t="s">
        <v>22</v>
      </c>
      <c r="AR8" s="17"/>
      <c r="BS8" s="14" t="s">
        <v>7</v>
      </c>
    </row>
    <row r="9" spans="1:74" ht="14.45" customHeight="1">
      <c r="B9" s="17"/>
      <c r="AR9" s="17"/>
      <c r="BS9" s="14" t="s">
        <v>7</v>
      </c>
    </row>
    <row r="10" spans="1:74" ht="12" customHeight="1">
      <c r="B10" s="17"/>
      <c r="D10" s="23" t="s">
        <v>23</v>
      </c>
      <c r="AK10" s="23" t="s">
        <v>24</v>
      </c>
      <c r="AN10" s="21" t="s">
        <v>1</v>
      </c>
      <c r="AR10" s="17"/>
      <c r="BS10" s="14" t="s">
        <v>7</v>
      </c>
    </row>
    <row r="11" spans="1:74" ht="18.399999999999999" customHeight="1">
      <c r="B11" s="17"/>
      <c r="E11" s="21" t="s">
        <v>238</v>
      </c>
      <c r="AK11" s="23" t="s">
        <v>26</v>
      </c>
      <c r="AN11" s="21" t="s">
        <v>1</v>
      </c>
      <c r="AR11" s="17"/>
      <c r="BS11" s="14" t="s">
        <v>7</v>
      </c>
    </row>
    <row r="12" spans="1:74" ht="6.95" customHeight="1">
      <c r="B12" s="17"/>
      <c r="AR12" s="17"/>
      <c r="BS12" s="14" t="s">
        <v>7</v>
      </c>
    </row>
    <row r="13" spans="1:74" ht="12" customHeight="1">
      <c r="B13" s="17"/>
      <c r="D13" s="23" t="s">
        <v>27</v>
      </c>
      <c r="AK13" s="23" t="s">
        <v>24</v>
      </c>
      <c r="AN13" s="21" t="s">
        <v>1</v>
      </c>
      <c r="AR13" s="17"/>
      <c r="BS13" s="14" t="s">
        <v>7</v>
      </c>
    </row>
    <row r="14" spans="1:74" ht="12.75">
      <c r="B14" s="17"/>
      <c r="E14" s="21" t="s">
        <v>25</v>
      </c>
      <c r="AK14" s="23" t="s">
        <v>26</v>
      </c>
      <c r="AN14" s="21" t="s">
        <v>1</v>
      </c>
      <c r="AR14" s="17"/>
      <c r="BS14" s="14" t="s">
        <v>7</v>
      </c>
    </row>
    <row r="15" spans="1:74" ht="6.95" customHeight="1">
      <c r="B15" s="17"/>
      <c r="AR15" s="17"/>
      <c r="BS15" s="14" t="s">
        <v>3</v>
      </c>
    </row>
    <row r="16" spans="1:74" ht="12" customHeight="1">
      <c r="B16" s="17"/>
      <c r="D16" s="23" t="s">
        <v>28</v>
      </c>
      <c r="K16" t="s">
        <v>239</v>
      </c>
      <c r="AK16" s="23" t="s">
        <v>24</v>
      </c>
      <c r="AN16" s="21" t="s">
        <v>29</v>
      </c>
      <c r="AR16" s="17"/>
      <c r="BS16" s="14" t="s">
        <v>3</v>
      </c>
    </row>
    <row r="17" spans="2:71" ht="18.399999999999999" customHeight="1">
      <c r="B17" s="17"/>
      <c r="E17" s="21" t="s">
        <v>30</v>
      </c>
      <c r="AK17" s="23" t="s">
        <v>26</v>
      </c>
      <c r="AN17" s="21" t="s">
        <v>31</v>
      </c>
      <c r="AR17" s="17"/>
      <c r="BS17" s="14" t="s">
        <v>4</v>
      </c>
    </row>
    <row r="18" spans="2:71" ht="6.95" customHeight="1">
      <c r="B18" s="17"/>
      <c r="AR18" s="17"/>
      <c r="BS18" s="14" t="s">
        <v>7</v>
      </c>
    </row>
    <row r="19" spans="2:71" ht="12" customHeight="1">
      <c r="B19" s="17"/>
      <c r="D19" s="23" t="s">
        <v>32</v>
      </c>
      <c r="AK19" s="23" t="s">
        <v>24</v>
      </c>
      <c r="AN19" s="21" t="s">
        <v>1</v>
      </c>
      <c r="AR19" s="17"/>
      <c r="BS19" s="14" t="s">
        <v>7</v>
      </c>
    </row>
    <row r="20" spans="2:71" ht="18.399999999999999" customHeight="1">
      <c r="B20" s="17"/>
      <c r="E20" s="21" t="s">
        <v>25</v>
      </c>
      <c r="AK20" s="23" t="s">
        <v>26</v>
      </c>
      <c r="AN20" s="21" t="s">
        <v>1</v>
      </c>
      <c r="AR20" s="17"/>
      <c r="BS20" s="14" t="s">
        <v>4</v>
      </c>
    </row>
    <row r="21" spans="2:71" ht="6.95" customHeight="1">
      <c r="B21" s="17"/>
      <c r="AR21" s="17"/>
    </row>
    <row r="22" spans="2:71" ht="12" customHeight="1">
      <c r="B22" s="17"/>
      <c r="D22" s="23" t="s">
        <v>33</v>
      </c>
      <c r="AR22" s="17"/>
    </row>
    <row r="23" spans="2:71" ht="163.5" customHeight="1">
      <c r="B23" s="17"/>
      <c r="E23" s="224" t="s">
        <v>237</v>
      </c>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R23" s="17"/>
    </row>
    <row r="24" spans="2:71" ht="6.95" customHeight="1">
      <c r="B24" s="17"/>
      <c r="AR24" s="17"/>
    </row>
    <row r="25" spans="2:71" ht="6.95"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2:71" s="1" customFormat="1" ht="25.9" customHeight="1">
      <c r="B26" s="26"/>
      <c r="D26" s="27" t="s">
        <v>34</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26">
        <f>ROUND(AG94,2)</f>
        <v>0</v>
      </c>
      <c r="AL26" s="227"/>
      <c r="AM26" s="227"/>
      <c r="AN26" s="227"/>
      <c r="AO26" s="227"/>
      <c r="AR26" s="26"/>
    </row>
    <row r="27" spans="2:71" s="1" customFormat="1" ht="6.95" customHeight="1">
      <c r="B27" s="26"/>
      <c r="AR27" s="26"/>
    </row>
    <row r="28" spans="2:71" s="1" customFormat="1" ht="12.75">
      <c r="B28" s="26"/>
      <c r="L28" s="228" t="s">
        <v>35</v>
      </c>
      <c r="M28" s="228"/>
      <c r="N28" s="228"/>
      <c r="O28" s="228"/>
      <c r="P28" s="228"/>
      <c r="W28" s="228" t="s">
        <v>36</v>
      </c>
      <c r="X28" s="228"/>
      <c r="Y28" s="228"/>
      <c r="Z28" s="228"/>
      <c r="AA28" s="228"/>
      <c r="AB28" s="228"/>
      <c r="AC28" s="228"/>
      <c r="AD28" s="228"/>
      <c r="AE28" s="228"/>
      <c r="AK28" s="228" t="s">
        <v>37</v>
      </c>
      <c r="AL28" s="228"/>
      <c r="AM28" s="228"/>
      <c r="AN28" s="228"/>
      <c r="AO28" s="228"/>
      <c r="AR28" s="26"/>
    </row>
    <row r="29" spans="2:71" s="2" customFormat="1" ht="14.45" customHeight="1">
      <c r="B29" s="30"/>
      <c r="D29" s="23" t="s">
        <v>38</v>
      </c>
      <c r="F29" s="23" t="s">
        <v>39</v>
      </c>
      <c r="L29" s="218">
        <v>0.21</v>
      </c>
      <c r="M29" s="219"/>
      <c r="N29" s="219"/>
      <c r="O29" s="219"/>
      <c r="P29" s="219"/>
      <c r="W29" s="220">
        <f>ROUND(BB94, 2)</f>
        <v>0</v>
      </c>
      <c r="X29" s="219"/>
      <c r="Y29" s="219"/>
      <c r="Z29" s="219"/>
      <c r="AA29" s="219"/>
      <c r="AB29" s="219"/>
      <c r="AC29" s="219"/>
      <c r="AD29" s="219"/>
      <c r="AE29" s="219"/>
      <c r="AK29" s="220">
        <f>ROUND(AX94, 2)</f>
        <v>0</v>
      </c>
      <c r="AL29" s="219"/>
      <c r="AM29" s="219"/>
      <c r="AN29" s="219"/>
      <c r="AO29" s="219"/>
      <c r="AR29" s="30"/>
    </row>
    <row r="30" spans="2:71" s="2" customFormat="1" ht="14.45" customHeight="1">
      <c r="B30" s="30"/>
      <c r="F30" s="23" t="s">
        <v>40</v>
      </c>
      <c r="L30" s="218">
        <v>0.15</v>
      </c>
      <c r="M30" s="219"/>
      <c r="N30" s="219"/>
      <c r="O30" s="219"/>
      <c r="P30" s="219"/>
      <c r="W30" s="220">
        <f>ROUND(BC94, 2)</f>
        <v>0</v>
      </c>
      <c r="X30" s="219"/>
      <c r="Y30" s="219"/>
      <c r="Z30" s="219"/>
      <c r="AA30" s="219"/>
      <c r="AB30" s="219"/>
      <c r="AC30" s="219"/>
      <c r="AD30" s="219"/>
      <c r="AE30" s="219"/>
      <c r="AK30" s="220">
        <f>ROUND(AY94, 2)</f>
        <v>0</v>
      </c>
      <c r="AL30" s="219"/>
      <c r="AM30" s="219"/>
      <c r="AN30" s="219"/>
      <c r="AO30" s="219"/>
      <c r="AR30" s="30"/>
    </row>
    <row r="31" spans="2:71" s="2" customFormat="1" ht="14.45" hidden="1" customHeight="1">
      <c r="B31" s="30"/>
      <c r="F31" s="23" t="s">
        <v>41</v>
      </c>
      <c r="L31" s="218">
        <v>0.21</v>
      </c>
      <c r="M31" s="219"/>
      <c r="N31" s="219"/>
      <c r="O31" s="219"/>
      <c r="P31" s="219"/>
      <c r="W31" s="220">
        <f>ROUND(BD94, 2)</f>
        <v>0</v>
      </c>
      <c r="X31" s="219"/>
      <c r="Y31" s="219"/>
      <c r="Z31" s="219"/>
      <c r="AA31" s="219"/>
      <c r="AB31" s="219"/>
      <c r="AC31" s="219"/>
      <c r="AD31" s="219"/>
      <c r="AE31" s="219"/>
      <c r="AK31" s="220">
        <v>0</v>
      </c>
      <c r="AL31" s="219"/>
      <c r="AM31" s="219"/>
      <c r="AN31" s="219"/>
      <c r="AO31" s="219"/>
      <c r="AR31" s="30"/>
    </row>
    <row r="32" spans="2:71" s="2" customFormat="1" ht="14.45" hidden="1" customHeight="1">
      <c r="B32" s="30"/>
      <c r="F32" s="23" t="s">
        <v>42</v>
      </c>
      <c r="L32" s="218">
        <v>0.15</v>
      </c>
      <c r="M32" s="219"/>
      <c r="N32" s="219"/>
      <c r="O32" s="219"/>
      <c r="P32" s="219"/>
      <c r="W32" s="220">
        <f>ROUND(BE94, 2)</f>
        <v>0</v>
      </c>
      <c r="X32" s="219"/>
      <c r="Y32" s="219"/>
      <c r="Z32" s="219"/>
      <c r="AA32" s="219"/>
      <c r="AB32" s="219"/>
      <c r="AC32" s="219"/>
      <c r="AD32" s="219"/>
      <c r="AE32" s="219"/>
      <c r="AK32" s="220">
        <v>0</v>
      </c>
      <c r="AL32" s="219"/>
      <c r="AM32" s="219"/>
      <c r="AN32" s="219"/>
      <c r="AO32" s="219"/>
      <c r="AR32" s="30"/>
    </row>
    <row r="33" spans="2:44" s="2" customFormat="1" ht="14.45" hidden="1" customHeight="1">
      <c r="B33" s="30"/>
      <c r="F33" s="23" t="s">
        <v>43</v>
      </c>
      <c r="L33" s="218">
        <v>0</v>
      </c>
      <c r="M33" s="219"/>
      <c r="N33" s="219"/>
      <c r="O33" s="219"/>
      <c r="P33" s="219"/>
      <c r="W33" s="220">
        <f>ROUND(BF94, 2)</f>
        <v>0</v>
      </c>
      <c r="X33" s="219"/>
      <c r="Y33" s="219"/>
      <c r="Z33" s="219"/>
      <c r="AA33" s="219"/>
      <c r="AB33" s="219"/>
      <c r="AC33" s="219"/>
      <c r="AD33" s="219"/>
      <c r="AE33" s="219"/>
      <c r="AK33" s="220">
        <v>0</v>
      </c>
      <c r="AL33" s="219"/>
      <c r="AM33" s="219"/>
      <c r="AN33" s="219"/>
      <c r="AO33" s="219"/>
      <c r="AR33" s="30"/>
    </row>
    <row r="34" spans="2:44" s="1" customFormat="1" ht="6.95" customHeight="1">
      <c r="B34" s="26"/>
      <c r="AR34" s="26"/>
    </row>
    <row r="35" spans="2:44" s="1" customFormat="1" ht="25.9" customHeight="1">
      <c r="B35" s="26"/>
      <c r="C35" s="31"/>
      <c r="D35" s="32" t="s">
        <v>44</v>
      </c>
      <c r="E35" s="33"/>
      <c r="F35" s="33"/>
      <c r="G35" s="33"/>
      <c r="H35" s="33"/>
      <c r="I35" s="33"/>
      <c r="J35" s="33"/>
      <c r="K35" s="33"/>
      <c r="L35" s="33"/>
      <c r="M35" s="33"/>
      <c r="N35" s="33"/>
      <c r="O35" s="33"/>
      <c r="P35" s="33"/>
      <c r="Q35" s="33"/>
      <c r="R35" s="33"/>
      <c r="S35" s="33"/>
      <c r="T35" s="34" t="s">
        <v>45</v>
      </c>
      <c r="U35" s="33"/>
      <c r="V35" s="33"/>
      <c r="W35" s="33"/>
      <c r="X35" s="233" t="s">
        <v>46</v>
      </c>
      <c r="Y35" s="231"/>
      <c r="Z35" s="231"/>
      <c r="AA35" s="231"/>
      <c r="AB35" s="231"/>
      <c r="AC35" s="33"/>
      <c r="AD35" s="33"/>
      <c r="AE35" s="33"/>
      <c r="AF35" s="33"/>
      <c r="AG35" s="33"/>
      <c r="AH35" s="33"/>
      <c r="AI35" s="33"/>
      <c r="AJ35" s="33"/>
      <c r="AK35" s="230">
        <f>SUM(AK26:AK33)</f>
        <v>0</v>
      </c>
      <c r="AL35" s="231"/>
      <c r="AM35" s="231"/>
      <c r="AN35" s="231"/>
      <c r="AO35" s="232"/>
      <c r="AP35" s="31"/>
      <c r="AQ35" s="31"/>
      <c r="AR35" s="26"/>
    </row>
    <row r="36" spans="2:44" s="1" customFormat="1" ht="6.95" customHeight="1">
      <c r="B36" s="26"/>
      <c r="AR36" s="26"/>
    </row>
    <row r="37" spans="2:44" s="1" customFormat="1" ht="14.45" customHeight="1">
      <c r="B37" s="26"/>
      <c r="AR37" s="26"/>
    </row>
    <row r="38" spans="2:44" ht="14.45" customHeight="1">
      <c r="B38" s="17"/>
      <c r="AR38" s="17"/>
    </row>
    <row r="39" spans="2:44" ht="14.45" customHeight="1">
      <c r="B39" s="17"/>
      <c r="AR39" s="17"/>
    </row>
    <row r="40" spans="2:44" ht="14.45" customHeight="1">
      <c r="B40" s="17"/>
      <c r="AR40" s="17"/>
    </row>
    <row r="41" spans="2:44" ht="14.45" customHeight="1">
      <c r="B41" s="17"/>
      <c r="AR41" s="17"/>
    </row>
    <row r="42" spans="2:44" ht="14.45" customHeight="1">
      <c r="B42" s="17"/>
      <c r="AR42" s="17"/>
    </row>
    <row r="43" spans="2:44" ht="14.45" customHeight="1">
      <c r="B43" s="17"/>
      <c r="AR43" s="17"/>
    </row>
    <row r="44" spans="2:44" ht="14.45" customHeight="1">
      <c r="B44" s="17"/>
      <c r="AR44" s="17"/>
    </row>
    <row r="45" spans="2:44" ht="14.45" customHeight="1">
      <c r="B45" s="17"/>
      <c r="AR45" s="17"/>
    </row>
    <row r="46" spans="2:44" ht="14.45" customHeight="1">
      <c r="B46" s="17"/>
      <c r="AR46" s="17"/>
    </row>
    <row r="47" spans="2:44" ht="14.45" customHeight="1">
      <c r="B47" s="17"/>
      <c r="AR47" s="17"/>
    </row>
    <row r="48" spans="2:44" ht="14.45" customHeight="1">
      <c r="B48" s="17"/>
      <c r="AR48" s="17"/>
    </row>
    <row r="49" spans="2:44" s="1" customFormat="1" ht="14.45" customHeight="1">
      <c r="B49" s="26"/>
      <c r="D49" s="35" t="s">
        <v>47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48</v>
      </c>
      <c r="AI49" s="36"/>
      <c r="AJ49" s="36"/>
      <c r="AK49" s="36"/>
      <c r="AL49" s="36"/>
      <c r="AM49" s="36"/>
      <c r="AN49" s="36"/>
      <c r="AO49" s="36"/>
      <c r="AR49" s="26"/>
    </row>
    <row r="50" spans="2:44">
      <c r="B50" s="17"/>
      <c r="AR50" s="17"/>
    </row>
    <row r="51" spans="2:44">
      <c r="B51" s="17"/>
      <c r="AR51" s="17"/>
    </row>
    <row r="52" spans="2:44">
      <c r="B52" s="17"/>
      <c r="AR52" s="17"/>
    </row>
    <row r="53" spans="2:44">
      <c r="B53" s="17"/>
      <c r="AR53" s="17"/>
    </row>
    <row r="54" spans="2:44">
      <c r="B54" s="17"/>
      <c r="AR54" s="17"/>
    </row>
    <row r="55" spans="2:44">
      <c r="B55" s="17"/>
      <c r="AR55" s="17"/>
    </row>
    <row r="56" spans="2:44">
      <c r="B56" s="17"/>
      <c r="AR56" s="17"/>
    </row>
    <row r="57" spans="2:44">
      <c r="B57" s="17"/>
      <c r="AR57" s="17"/>
    </row>
    <row r="58" spans="2:44">
      <c r="B58" s="17"/>
      <c r="AR58" s="17"/>
    </row>
    <row r="59" spans="2:44">
      <c r="B59" s="17"/>
      <c r="AR59" s="17"/>
    </row>
    <row r="60" spans="2:44" s="1" customFormat="1" ht="12.75">
      <c r="B60" s="26"/>
      <c r="D60" s="37" t="s">
        <v>49</v>
      </c>
      <c r="E60" s="28"/>
      <c r="F60" s="28"/>
      <c r="G60" s="28"/>
      <c r="H60" s="28"/>
      <c r="I60" s="28"/>
      <c r="J60" s="28"/>
      <c r="K60" s="28"/>
      <c r="L60" s="28"/>
      <c r="M60" s="28"/>
      <c r="N60" s="28"/>
      <c r="O60" s="28"/>
      <c r="P60" s="28"/>
      <c r="Q60" s="28"/>
      <c r="R60" s="28"/>
      <c r="S60" s="28"/>
      <c r="T60" s="28"/>
      <c r="U60" s="28"/>
      <c r="V60" s="37" t="s">
        <v>50</v>
      </c>
      <c r="W60" s="28"/>
      <c r="X60" s="28"/>
      <c r="Y60" s="28"/>
      <c r="Z60" s="28"/>
      <c r="AA60" s="28"/>
      <c r="AB60" s="28"/>
      <c r="AC60" s="28"/>
      <c r="AD60" s="28"/>
      <c r="AE60" s="28"/>
      <c r="AF60" s="28"/>
      <c r="AG60" s="28"/>
      <c r="AH60" s="37" t="s">
        <v>49</v>
      </c>
      <c r="AI60" s="28"/>
      <c r="AJ60" s="28"/>
      <c r="AK60" s="28"/>
      <c r="AL60" s="28"/>
      <c r="AM60" s="37" t="s">
        <v>50</v>
      </c>
      <c r="AN60" s="28"/>
      <c r="AO60" s="28"/>
      <c r="AR60" s="26"/>
    </row>
    <row r="61" spans="2:44">
      <c r="B61" s="17"/>
      <c r="AR61" s="17"/>
    </row>
    <row r="62" spans="2:44">
      <c r="B62" s="17"/>
      <c r="AR62" s="17"/>
    </row>
    <row r="63" spans="2:44">
      <c r="B63" s="17"/>
      <c r="AR63" s="17"/>
    </row>
    <row r="64" spans="2:44" s="1" customFormat="1" ht="12.75">
      <c r="B64" s="26"/>
      <c r="D64" s="35" t="s">
        <v>51</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52</v>
      </c>
      <c r="AI64" s="36"/>
      <c r="AJ64" s="36"/>
      <c r="AK64" s="36"/>
      <c r="AL64" s="36"/>
      <c r="AM64" s="36"/>
      <c r="AN64" s="36"/>
      <c r="AO64" s="36"/>
      <c r="AR64" s="26"/>
    </row>
    <row r="65" spans="2:44">
      <c r="B65" s="17"/>
      <c r="AR65" s="17"/>
    </row>
    <row r="66" spans="2:44">
      <c r="B66" s="17"/>
      <c r="AR66" s="17"/>
    </row>
    <row r="67" spans="2:44">
      <c r="B67" s="17"/>
      <c r="AR67" s="17"/>
    </row>
    <row r="68" spans="2:44">
      <c r="B68" s="17"/>
      <c r="AR68" s="17"/>
    </row>
    <row r="69" spans="2:44">
      <c r="B69" s="17"/>
      <c r="AR69" s="17"/>
    </row>
    <row r="70" spans="2:44">
      <c r="B70" s="17"/>
      <c r="AR70" s="17"/>
    </row>
    <row r="71" spans="2:44">
      <c r="B71" s="17"/>
      <c r="AR71" s="17"/>
    </row>
    <row r="72" spans="2:44">
      <c r="B72" s="17"/>
      <c r="AR72" s="17"/>
    </row>
    <row r="73" spans="2:44">
      <c r="B73" s="17"/>
      <c r="AR73" s="17"/>
    </row>
    <row r="74" spans="2:44">
      <c r="B74" s="17"/>
      <c r="AR74" s="17"/>
    </row>
    <row r="75" spans="2:44" s="1" customFormat="1" ht="12.75">
      <c r="B75" s="26"/>
      <c r="D75" s="37" t="s">
        <v>49</v>
      </c>
      <c r="E75" s="28"/>
      <c r="F75" s="28"/>
      <c r="G75" s="28"/>
      <c r="H75" s="28"/>
      <c r="I75" s="28"/>
      <c r="J75" s="28"/>
      <c r="K75" s="28"/>
      <c r="L75" s="28"/>
      <c r="M75" s="28"/>
      <c r="N75" s="28"/>
      <c r="O75" s="28"/>
      <c r="P75" s="28"/>
      <c r="Q75" s="28"/>
      <c r="R75" s="28"/>
      <c r="S75" s="28"/>
      <c r="T75" s="28"/>
      <c r="U75" s="28"/>
      <c r="V75" s="37" t="s">
        <v>50</v>
      </c>
      <c r="W75" s="28"/>
      <c r="X75" s="28"/>
      <c r="Y75" s="28"/>
      <c r="Z75" s="28"/>
      <c r="AA75" s="28"/>
      <c r="AB75" s="28"/>
      <c r="AC75" s="28"/>
      <c r="AD75" s="28"/>
      <c r="AE75" s="28"/>
      <c r="AF75" s="28"/>
      <c r="AG75" s="28"/>
      <c r="AH75" s="37" t="s">
        <v>49</v>
      </c>
      <c r="AI75" s="28"/>
      <c r="AJ75" s="28"/>
      <c r="AK75" s="28"/>
      <c r="AL75" s="28"/>
      <c r="AM75" s="37" t="s">
        <v>50</v>
      </c>
      <c r="AN75" s="28"/>
      <c r="AO75" s="28"/>
      <c r="AR75" s="26"/>
    </row>
    <row r="76" spans="2:44" s="1" customFormat="1">
      <c r="B76" s="26"/>
      <c r="AR76" s="26"/>
    </row>
    <row r="77" spans="2:44" s="1" customFormat="1" ht="6.95" customHeight="1">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6"/>
    </row>
    <row r="81" spans="1:91" s="1" customFormat="1" ht="6.95" customHeight="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6"/>
    </row>
    <row r="82" spans="1:91" s="1" customFormat="1" ht="24.95" customHeight="1">
      <c r="B82" s="26"/>
      <c r="C82" s="18" t="s">
        <v>53</v>
      </c>
      <c r="AR82" s="26"/>
    </row>
    <row r="83" spans="1:91" s="1" customFormat="1" ht="6.95" customHeight="1">
      <c r="B83" s="26"/>
      <c r="AR83" s="26"/>
    </row>
    <row r="84" spans="1:91" s="3" customFormat="1" ht="12" customHeight="1">
      <c r="B84" s="42"/>
      <c r="C84" s="23" t="s">
        <v>13</v>
      </c>
      <c r="L84" s="3" t="str">
        <f>K5</f>
        <v>NovEn_TS1</v>
      </c>
      <c r="AR84" s="42"/>
    </row>
    <row r="85" spans="1:91" s="4" customFormat="1" ht="36.950000000000003" customHeight="1">
      <c r="B85" s="43"/>
      <c r="C85" s="44" t="s">
        <v>15</v>
      </c>
      <c r="L85" s="199" t="str">
        <f>K6</f>
        <v>Nové energocentrum – Trafostanice TS1 vč. náhradního zdroje elektrické energie</v>
      </c>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R85" s="43"/>
    </row>
    <row r="86" spans="1:91" s="1" customFormat="1" ht="6.95" customHeight="1">
      <c r="B86" s="26"/>
      <c r="AR86" s="26"/>
    </row>
    <row r="87" spans="1:91" s="1" customFormat="1" ht="12" customHeight="1">
      <c r="B87" s="26"/>
      <c r="C87" s="23" t="s">
        <v>19</v>
      </c>
      <c r="L87" s="45" t="str">
        <f>IF(K8="","",K8)</f>
        <v>Nemocnice Chomutov, o.z.</v>
      </c>
      <c r="AI87" s="23" t="s">
        <v>21</v>
      </c>
      <c r="AM87" s="201" t="str">
        <f>IF(AN8= "","",AN8)</f>
        <v>2. 9. 2022</v>
      </c>
      <c r="AN87" s="201"/>
      <c r="AR87" s="26"/>
    </row>
    <row r="88" spans="1:91" s="1" customFormat="1" ht="6.95" customHeight="1">
      <c r="B88" s="26"/>
      <c r="AR88" s="26"/>
    </row>
    <row r="89" spans="1:91" s="1" customFormat="1" ht="15.2" customHeight="1">
      <c r="B89" s="26"/>
      <c r="C89" s="23" t="s">
        <v>23</v>
      </c>
      <c r="L89" s="3" t="str">
        <f>IF(E11= "","",E11)</f>
        <v>Krajská zdravotní, a.s; Sociální péče 3316/12A, 401 13 Ústí nad Labem</v>
      </c>
      <c r="AI89" s="23" t="s">
        <v>28</v>
      </c>
      <c r="AM89" s="202" t="str">
        <f>IF(E17="","",E17)</f>
        <v xml:space="preserve">ALTRON, a.s. </v>
      </c>
      <c r="AN89" s="203"/>
      <c r="AO89" s="203"/>
      <c r="AP89" s="203"/>
      <c r="AR89" s="26"/>
      <c r="AS89" s="204" t="s">
        <v>54</v>
      </c>
      <c r="AT89" s="205"/>
      <c r="AU89" s="47"/>
      <c r="AV89" s="47"/>
      <c r="AW89" s="47"/>
      <c r="AX89" s="47"/>
      <c r="AY89" s="47"/>
      <c r="AZ89" s="47"/>
      <c r="BA89" s="47"/>
      <c r="BB89" s="47"/>
      <c r="BC89" s="47"/>
      <c r="BD89" s="47"/>
      <c r="BE89" s="47"/>
      <c r="BF89" s="48"/>
    </row>
    <row r="90" spans="1:91" s="1" customFormat="1" ht="15.2" customHeight="1">
      <c r="B90" s="26"/>
      <c r="C90" s="23" t="s">
        <v>27</v>
      </c>
      <c r="L90" s="3" t="str">
        <f>IF(E14="","",E14)</f>
        <v xml:space="preserve"> </v>
      </c>
      <c r="AI90" s="23" t="s">
        <v>32</v>
      </c>
      <c r="AM90" s="202" t="str">
        <f>IF(E20="","",E20)</f>
        <v xml:space="preserve"> </v>
      </c>
      <c r="AN90" s="203"/>
      <c r="AO90" s="203"/>
      <c r="AP90" s="203"/>
      <c r="AR90" s="26"/>
      <c r="AS90" s="206"/>
      <c r="AT90" s="207"/>
      <c r="BF90" s="50"/>
    </row>
    <row r="91" spans="1:91" s="1" customFormat="1" ht="10.9" customHeight="1">
      <c r="B91" s="26"/>
      <c r="AR91" s="26"/>
      <c r="AS91" s="206"/>
      <c r="AT91" s="207"/>
      <c r="BF91" s="50"/>
    </row>
    <row r="92" spans="1:91" s="1" customFormat="1" ht="29.25" customHeight="1">
      <c r="B92" s="26"/>
      <c r="C92" s="208" t="s">
        <v>55</v>
      </c>
      <c r="D92" s="209"/>
      <c r="E92" s="209"/>
      <c r="F92" s="209"/>
      <c r="G92" s="209"/>
      <c r="H92" s="51"/>
      <c r="I92" s="210" t="s">
        <v>56</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12" t="s">
        <v>57</v>
      </c>
      <c r="AH92" s="209"/>
      <c r="AI92" s="209"/>
      <c r="AJ92" s="209"/>
      <c r="AK92" s="209"/>
      <c r="AL92" s="209"/>
      <c r="AM92" s="209"/>
      <c r="AN92" s="210" t="s">
        <v>58</v>
      </c>
      <c r="AO92" s="209"/>
      <c r="AP92" s="211"/>
      <c r="AQ92" s="52" t="s">
        <v>59</v>
      </c>
      <c r="AR92" s="26"/>
      <c r="AS92" s="53" t="s">
        <v>60</v>
      </c>
      <c r="AT92" s="54" t="s">
        <v>61</v>
      </c>
      <c r="AU92" s="54" t="s">
        <v>62</v>
      </c>
      <c r="AV92" s="54" t="s">
        <v>63</v>
      </c>
      <c r="AW92" s="54" t="s">
        <v>64</v>
      </c>
      <c r="AX92" s="54" t="s">
        <v>65</v>
      </c>
      <c r="AY92" s="54" t="s">
        <v>66</v>
      </c>
      <c r="AZ92" s="54" t="s">
        <v>67</v>
      </c>
      <c r="BA92" s="54" t="s">
        <v>68</v>
      </c>
      <c r="BB92" s="54" t="s">
        <v>69</v>
      </c>
      <c r="BC92" s="54" t="s">
        <v>70</v>
      </c>
      <c r="BD92" s="54" t="s">
        <v>71</v>
      </c>
      <c r="BE92" s="54" t="s">
        <v>72</v>
      </c>
      <c r="BF92" s="55" t="s">
        <v>73</v>
      </c>
    </row>
    <row r="93" spans="1:91" s="1" customFormat="1" ht="10.9" customHeight="1">
      <c r="B93" s="26"/>
      <c r="AR93" s="26"/>
      <c r="AS93" s="56"/>
      <c r="AT93" s="47"/>
      <c r="AU93" s="47"/>
      <c r="AV93" s="47"/>
      <c r="AW93" s="47"/>
      <c r="AX93" s="47"/>
      <c r="AY93" s="47"/>
      <c r="AZ93" s="47"/>
      <c r="BA93" s="47"/>
      <c r="BB93" s="47"/>
      <c r="BC93" s="47"/>
      <c r="BD93" s="47"/>
      <c r="BE93" s="47"/>
      <c r="BF93" s="48"/>
    </row>
    <row r="94" spans="1:91" s="5" customFormat="1" ht="32.450000000000003" customHeight="1">
      <c r="B94" s="57"/>
      <c r="C94" s="58" t="s">
        <v>74</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216">
        <f>ROUND(SUM(AG95:AG103),2)</f>
        <v>0</v>
      </c>
      <c r="AH94" s="216"/>
      <c r="AI94" s="216"/>
      <c r="AJ94" s="216"/>
      <c r="AK94" s="216"/>
      <c r="AL94" s="216"/>
      <c r="AM94" s="216"/>
      <c r="AN94" s="217">
        <f t="shared" ref="AN94:AN103" si="0">SUM(AG94,AV94)</f>
        <v>0</v>
      </c>
      <c r="AO94" s="217"/>
      <c r="AP94" s="217"/>
      <c r="AQ94" s="61" t="s">
        <v>1</v>
      </c>
      <c r="AR94" s="57"/>
      <c r="AS94" s="62">
        <f>ROUND(SUM(AS95:AS103),2)</f>
        <v>0</v>
      </c>
      <c r="AT94" s="63">
        <f>ROUND(SUM(AT95:AT103),2)</f>
        <v>0</v>
      </c>
      <c r="AU94" s="64">
        <f>ROUND(SUM(AU95:AU103),2)</f>
        <v>0</v>
      </c>
      <c r="AV94" s="64">
        <f t="shared" ref="AV94:AV103" si="1">ROUND(SUM(AX94:AY94),2)</f>
        <v>0</v>
      </c>
      <c r="AW94" s="65">
        <f>ROUND(SUM(AW95:AW103),5)</f>
        <v>0</v>
      </c>
      <c r="AX94" s="64">
        <f>ROUND(BB94*L29,2)</f>
        <v>0</v>
      </c>
      <c r="AY94" s="64">
        <f>ROUND(BC94*L30,2)</f>
        <v>0</v>
      </c>
      <c r="AZ94" s="64">
        <f>ROUND(BD94*L29,2)</f>
        <v>0</v>
      </c>
      <c r="BA94" s="64">
        <f>ROUND(BE94*L30,2)</f>
        <v>0</v>
      </c>
      <c r="BB94" s="64">
        <f>ROUND(SUM(BB95:BB103),2)</f>
        <v>0</v>
      </c>
      <c r="BC94" s="64">
        <f>ROUND(SUM(BC95:BC103),2)</f>
        <v>0</v>
      </c>
      <c r="BD94" s="64">
        <f>ROUND(SUM(BD95:BD103),2)</f>
        <v>0</v>
      </c>
      <c r="BE94" s="64">
        <f>ROUND(SUM(BE95:BE103),2)</f>
        <v>0</v>
      </c>
      <c r="BF94" s="66">
        <f>ROUND(SUM(BF95:BF103),2)</f>
        <v>0</v>
      </c>
      <c r="BS94" s="67" t="s">
        <v>75</v>
      </c>
      <c r="BT94" s="67" t="s">
        <v>76</v>
      </c>
      <c r="BU94" s="68" t="s">
        <v>77</v>
      </c>
      <c r="BV94" s="67" t="s">
        <v>78</v>
      </c>
      <c r="BW94" s="67" t="s">
        <v>5</v>
      </c>
      <c r="BX94" s="67" t="s">
        <v>79</v>
      </c>
      <c r="CL94" s="67" t="s">
        <v>1</v>
      </c>
    </row>
    <row r="95" spans="1:91" s="6" customFormat="1" ht="24.75" customHeight="1">
      <c r="A95" s="69" t="s">
        <v>80</v>
      </c>
      <c r="B95" s="70"/>
      <c r="C95" s="71"/>
      <c r="D95" s="215" t="s">
        <v>81</v>
      </c>
      <c r="E95" s="215"/>
      <c r="F95" s="215"/>
      <c r="G95" s="215"/>
      <c r="H95" s="215"/>
      <c r="I95" s="72"/>
      <c r="J95" s="215" t="s">
        <v>82</v>
      </c>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3">
        <f>'SO01 - SO 01 (D.0) – Příp...'!K32</f>
        <v>0</v>
      </c>
      <c r="AH95" s="214"/>
      <c r="AI95" s="214"/>
      <c r="AJ95" s="214"/>
      <c r="AK95" s="214"/>
      <c r="AL95" s="214"/>
      <c r="AM95" s="214"/>
      <c r="AN95" s="213">
        <f t="shared" si="0"/>
        <v>0</v>
      </c>
      <c r="AO95" s="214"/>
      <c r="AP95" s="214"/>
      <c r="AQ95" s="73" t="s">
        <v>83</v>
      </c>
      <c r="AR95" s="70"/>
      <c r="AS95" s="74">
        <f>'SO01 - SO 01 (D.0) – Příp...'!K30</f>
        <v>0</v>
      </c>
      <c r="AT95" s="75">
        <f>'SO01 - SO 01 (D.0) – Příp...'!K31</f>
        <v>0</v>
      </c>
      <c r="AU95" s="75">
        <v>0</v>
      </c>
      <c r="AV95" s="75">
        <f t="shared" si="1"/>
        <v>0</v>
      </c>
      <c r="AW95" s="76">
        <f>'SO01 - SO 01 (D.0) – Příp...'!T119</f>
        <v>0</v>
      </c>
      <c r="AX95" s="75">
        <f>'SO01 - SO 01 (D.0) – Příp...'!K35</f>
        <v>0</v>
      </c>
      <c r="AY95" s="75">
        <f>'SO01 - SO 01 (D.0) – Příp...'!K36</f>
        <v>0</v>
      </c>
      <c r="AZ95" s="75">
        <f>'SO01 - SO 01 (D.0) – Příp...'!K37</f>
        <v>0</v>
      </c>
      <c r="BA95" s="75">
        <f>'SO01 - SO 01 (D.0) – Příp...'!K38</f>
        <v>0</v>
      </c>
      <c r="BB95" s="75">
        <f>'SO01 - SO 01 (D.0) – Příp...'!F35</f>
        <v>0</v>
      </c>
      <c r="BC95" s="75">
        <f>'SO01 - SO 01 (D.0) – Příp...'!F36</f>
        <v>0</v>
      </c>
      <c r="BD95" s="75">
        <f>'SO01 - SO 01 (D.0) – Příp...'!F37</f>
        <v>0</v>
      </c>
      <c r="BE95" s="75">
        <f>'SO01 - SO 01 (D.0) – Příp...'!F38</f>
        <v>0</v>
      </c>
      <c r="BF95" s="77">
        <f>'SO01 - SO 01 (D.0) – Příp...'!F39</f>
        <v>0</v>
      </c>
      <c r="BT95" s="78" t="s">
        <v>84</v>
      </c>
      <c r="BV95" s="78" t="s">
        <v>78</v>
      </c>
      <c r="BW95" s="78" t="s">
        <v>85</v>
      </c>
      <c r="BX95" s="78" t="s">
        <v>5</v>
      </c>
      <c r="CL95" s="78" t="s">
        <v>1</v>
      </c>
      <c r="CM95" s="78" t="s">
        <v>86</v>
      </c>
    </row>
    <row r="96" spans="1:91" s="6" customFormat="1" ht="24.75" customHeight="1">
      <c r="A96" s="69" t="s">
        <v>80</v>
      </c>
      <c r="B96" s="70"/>
      <c r="C96" s="71"/>
      <c r="D96" s="215" t="s">
        <v>87</v>
      </c>
      <c r="E96" s="215"/>
      <c r="F96" s="215"/>
      <c r="G96" s="215"/>
      <c r="H96" s="215"/>
      <c r="I96" s="72"/>
      <c r="J96" s="215" t="s">
        <v>88</v>
      </c>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3">
        <f>'SO02 - SO 02 (D.1) – Traf...'!K32</f>
        <v>0</v>
      </c>
      <c r="AH96" s="214"/>
      <c r="AI96" s="214"/>
      <c r="AJ96" s="214"/>
      <c r="AK96" s="214"/>
      <c r="AL96" s="214"/>
      <c r="AM96" s="214"/>
      <c r="AN96" s="213">
        <f t="shared" si="0"/>
        <v>0</v>
      </c>
      <c r="AO96" s="214"/>
      <c r="AP96" s="214"/>
      <c r="AQ96" s="73" t="s">
        <v>83</v>
      </c>
      <c r="AR96" s="70"/>
      <c r="AS96" s="74">
        <f>'SO02 - SO 02 (D.1) – Traf...'!K30</f>
        <v>0</v>
      </c>
      <c r="AT96" s="75">
        <f>'SO02 - SO 02 (D.1) – Traf...'!K31</f>
        <v>0</v>
      </c>
      <c r="AU96" s="75">
        <v>0</v>
      </c>
      <c r="AV96" s="75">
        <f t="shared" si="1"/>
        <v>0</v>
      </c>
      <c r="AW96" s="76">
        <f>'SO02 - SO 02 (D.1) – Traf...'!T128</f>
        <v>0</v>
      </c>
      <c r="AX96" s="75">
        <f>'SO02 - SO 02 (D.1) – Traf...'!K35</f>
        <v>0</v>
      </c>
      <c r="AY96" s="75">
        <f>'SO02 - SO 02 (D.1) – Traf...'!K36</f>
        <v>0</v>
      </c>
      <c r="AZ96" s="75">
        <f>'SO02 - SO 02 (D.1) – Traf...'!K37</f>
        <v>0</v>
      </c>
      <c r="BA96" s="75">
        <f>'SO02 - SO 02 (D.1) – Traf...'!K38</f>
        <v>0</v>
      </c>
      <c r="BB96" s="75">
        <f>'SO02 - SO 02 (D.1) – Traf...'!F35</f>
        <v>0</v>
      </c>
      <c r="BC96" s="75">
        <f>'SO02 - SO 02 (D.1) – Traf...'!F36</f>
        <v>0</v>
      </c>
      <c r="BD96" s="75">
        <f>'SO02 - SO 02 (D.1) – Traf...'!F37</f>
        <v>0</v>
      </c>
      <c r="BE96" s="75">
        <f>'SO02 - SO 02 (D.1) – Traf...'!F38</f>
        <v>0</v>
      </c>
      <c r="BF96" s="77">
        <f>'SO02 - SO 02 (D.1) – Traf...'!F39</f>
        <v>0</v>
      </c>
      <c r="BT96" s="78" t="s">
        <v>84</v>
      </c>
      <c r="BV96" s="78" t="s">
        <v>78</v>
      </c>
      <c r="BW96" s="78" t="s">
        <v>89</v>
      </c>
      <c r="BX96" s="78" t="s">
        <v>5</v>
      </c>
      <c r="CL96" s="78" t="s">
        <v>1</v>
      </c>
      <c r="CM96" s="78" t="s">
        <v>86</v>
      </c>
    </row>
    <row r="97" spans="1:91" s="6" customFormat="1" ht="16.5" customHeight="1">
      <c r="A97" s="69" t="s">
        <v>80</v>
      </c>
      <c r="B97" s="70"/>
      <c r="C97" s="71"/>
      <c r="D97" s="215" t="s">
        <v>90</v>
      </c>
      <c r="E97" s="215"/>
      <c r="F97" s="215"/>
      <c r="G97" s="215"/>
      <c r="H97" s="215"/>
      <c r="I97" s="72"/>
      <c r="J97" s="215" t="s">
        <v>91</v>
      </c>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3">
        <f>'SO03 - SO 03 (D.2) – Napo...'!K32</f>
        <v>0</v>
      </c>
      <c r="AH97" s="214"/>
      <c r="AI97" s="214"/>
      <c r="AJ97" s="214"/>
      <c r="AK97" s="214"/>
      <c r="AL97" s="214"/>
      <c r="AM97" s="214"/>
      <c r="AN97" s="213">
        <f t="shared" si="0"/>
        <v>0</v>
      </c>
      <c r="AO97" s="214"/>
      <c r="AP97" s="214"/>
      <c r="AQ97" s="73" t="s">
        <v>83</v>
      </c>
      <c r="AR97" s="70"/>
      <c r="AS97" s="74">
        <f>'SO03 - SO 03 (D.2) – Napo...'!K30</f>
        <v>0</v>
      </c>
      <c r="AT97" s="75">
        <f>'SO03 - SO 03 (D.2) – Napo...'!K31</f>
        <v>0</v>
      </c>
      <c r="AU97" s="75">
        <v>0</v>
      </c>
      <c r="AV97" s="75">
        <f t="shared" si="1"/>
        <v>0</v>
      </c>
      <c r="AW97" s="76">
        <f>'SO03 - SO 03 (D.2) – Napo...'!T125</f>
        <v>0</v>
      </c>
      <c r="AX97" s="75">
        <f>'SO03 - SO 03 (D.2) – Napo...'!K35</f>
        <v>0</v>
      </c>
      <c r="AY97" s="75">
        <f>'SO03 - SO 03 (D.2) – Napo...'!K36</f>
        <v>0</v>
      </c>
      <c r="AZ97" s="75">
        <f>'SO03 - SO 03 (D.2) – Napo...'!K37</f>
        <v>0</v>
      </c>
      <c r="BA97" s="75">
        <f>'SO03 - SO 03 (D.2) – Napo...'!K38</f>
        <v>0</v>
      </c>
      <c r="BB97" s="75">
        <f>'SO03 - SO 03 (D.2) – Napo...'!F35</f>
        <v>0</v>
      </c>
      <c r="BC97" s="75">
        <f>'SO03 - SO 03 (D.2) – Napo...'!F36</f>
        <v>0</v>
      </c>
      <c r="BD97" s="75">
        <f>'SO03 - SO 03 (D.2) – Napo...'!F37</f>
        <v>0</v>
      </c>
      <c r="BE97" s="75">
        <f>'SO03 - SO 03 (D.2) – Napo...'!F38</f>
        <v>0</v>
      </c>
      <c r="BF97" s="77">
        <f>'SO03 - SO 03 (D.2) – Napo...'!F39</f>
        <v>0</v>
      </c>
      <c r="BT97" s="78" t="s">
        <v>84</v>
      </c>
      <c r="BV97" s="78" t="s">
        <v>78</v>
      </c>
      <c r="BW97" s="78" t="s">
        <v>92</v>
      </c>
      <c r="BX97" s="78" t="s">
        <v>5</v>
      </c>
      <c r="CL97" s="78" t="s">
        <v>1</v>
      </c>
      <c r="CM97" s="78" t="s">
        <v>86</v>
      </c>
    </row>
    <row r="98" spans="1:91" s="6" customFormat="1" ht="16.5" customHeight="1">
      <c r="A98" s="69" t="s">
        <v>80</v>
      </c>
      <c r="B98" s="70"/>
      <c r="C98" s="71"/>
      <c r="D98" s="215" t="s">
        <v>93</v>
      </c>
      <c r="E98" s="215"/>
      <c r="F98" s="215"/>
      <c r="G98" s="215"/>
      <c r="H98" s="215"/>
      <c r="I98" s="72"/>
      <c r="J98" s="215" t="s">
        <v>94</v>
      </c>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3">
        <f>'SO05 - SO 05 (D.4) – Areá...'!K32</f>
        <v>0</v>
      </c>
      <c r="AH98" s="214"/>
      <c r="AI98" s="214"/>
      <c r="AJ98" s="214"/>
      <c r="AK98" s="214"/>
      <c r="AL98" s="214"/>
      <c r="AM98" s="214"/>
      <c r="AN98" s="213">
        <f t="shared" si="0"/>
        <v>0</v>
      </c>
      <c r="AO98" s="214"/>
      <c r="AP98" s="214"/>
      <c r="AQ98" s="73" t="s">
        <v>83</v>
      </c>
      <c r="AR98" s="70"/>
      <c r="AS98" s="74">
        <f>'SO05 - SO 05 (D.4) – Areá...'!K30</f>
        <v>0</v>
      </c>
      <c r="AT98" s="75">
        <f>'SO05 - SO 05 (D.4) – Areá...'!K31</f>
        <v>0</v>
      </c>
      <c r="AU98" s="75">
        <v>0</v>
      </c>
      <c r="AV98" s="75">
        <f t="shared" si="1"/>
        <v>0</v>
      </c>
      <c r="AW98" s="76">
        <f>'SO05 - SO 05 (D.4) – Areá...'!T118</f>
        <v>0</v>
      </c>
      <c r="AX98" s="75">
        <f>'SO05 - SO 05 (D.4) – Areá...'!K35</f>
        <v>0</v>
      </c>
      <c r="AY98" s="75">
        <f>'SO05 - SO 05 (D.4) – Areá...'!K36</f>
        <v>0</v>
      </c>
      <c r="AZ98" s="75">
        <f>'SO05 - SO 05 (D.4) – Areá...'!K37</f>
        <v>0</v>
      </c>
      <c r="BA98" s="75">
        <f>'SO05 - SO 05 (D.4) – Areá...'!K38</f>
        <v>0</v>
      </c>
      <c r="BB98" s="75">
        <f>'SO05 - SO 05 (D.4) – Areá...'!F35</f>
        <v>0</v>
      </c>
      <c r="BC98" s="75">
        <f>'SO05 - SO 05 (D.4) – Areá...'!F36</f>
        <v>0</v>
      </c>
      <c r="BD98" s="75">
        <f>'SO05 - SO 05 (D.4) – Areá...'!F37</f>
        <v>0</v>
      </c>
      <c r="BE98" s="75">
        <f>'SO05 - SO 05 (D.4) – Areá...'!F38</f>
        <v>0</v>
      </c>
      <c r="BF98" s="77">
        <f>'SO05 - SO 05 (D.4) – Areá...'!F39</f>
        <v>0</v>
      </c>
      <c r="BT98" s="78" t="s">
        <v>84</v>
      </c>
      <c r="BV98" s="78" t="s">
        <v>78</v>
      </c>
      <c r="BW98" s="78" t="s">
        <v>95</v>
      </c>
      <c r="BX98" s="78" t="s">
        <v>5</v>
      </c>
      <c r="CL98" s="78" t="s">
        <v>1</v>
      </c>
      <c r="CM98" s="78" t="s">
        <v>86</v>
      </c>
    </row>
    <row r="99" spans="1:91" s="6" customFormat="1" ht="16.5" customHeight="1">
      <c r="A99" s="69" t="s">
        <v>80</v>
      </c>
      <c r="B99" s="70"/>
      <c r="C99" s="71"/>
      <c r="D99" s="215" t="s">
        <v>96</v>
      </c>
      <c r="E99" s="215"/>
      <c r="F99" s="215"/>
      <c r="G99" s="215"/>
      <c r="H99" s="215"/>
      <c r="I99" s="72"/>
      <c r="J99" s="215" t="s">
        <v>97</v>
      </c>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3">
        <f>'SO06 - SO 06 (D.5) – Přel...'!K32</f>
        <v>0</v>
      </c>
      <c r="AH99" s="214"/>
      <c r="AI99" s="214"/>
      <c r="AJ99" s="214"/>
      <c r="AK99" s="214"/>
      <c r="AL99" s="214"/>
      <c r="AM99" s="214"/>
      <c r="AN99" s="213">
        <f t="shared" si="0"/>
        <v>0</v>
      </c>
      <c r="AO99" s="214"/>
      <c r="AP99" s="214"/>
      <c r="AQ99" s="73" t="s">
        <v>83</v>
      </c>
      <c r="AR99" s="70"/>
      <c r="AS99" s="74">
        <f>'SO06 - SO 06 (D.5) – Přel...'!K30</f>
        <v>0</v>
      </c>
      <c r="AT99" s="75">
        <f>'SO06 - SO 06 (D.5) – Přel...'!K31</f>
        <v>0</v>
      </c>
      <c r="AU99" s="75">
        <v>0</v>
      </c>
      <c r="AV99" s="75">
        <f t="shared" si="1"/>
        <v>0</v>
      </c>
      <c r="AW99" s="76">
        <f>'SO06 - SO 06 (D.5) – Přel...'!T118</f>
        <v>0</v>
      </c>
      <c r="AX99" s="75">
        <f>'SO06 - SO 06 (D.5) – Přel...'!K35</f>
        <v>0</v>
      </c>
      <c r="AY99" s="75">
        <f>'SO06 - SO 06 (D.5) – Přel...'!K36</f>
        <v>0</v>
      </c>
      <c r="AZ99" s="75">
        <f>'SO06 - SO 06 (D.5) – Přel...'!K37</f>
        <v>0</v>
      </c>
      <c r="BA99" s="75">
        <f>'SO06 - SO 06 (D.5) – Přel...'!K38</f>
        <v>0</v>
      </c>
      <c r="BB99" s="75">
        <f>'SO06 - SO 06 (D.5) – Přel...'!F35</f>
        <v>0</v>
      </c>
      <c r="BC99" s="75">
        <f>'SO06 - SO 06 (D.5) – Přel...'!F36</f>
        <v>0</v>
      </c>
      <c r="BD99" s="75">
        <f>'SO06 - SO 06 (D.5) – Přel...'!F37</f>
        <v>0</v>
      </c>
      <c r="BE99" s="75">
        <f>'SO06 - SO 06 (D.5) – Přel...'!F38</f>
        <v>0</v>
      </c>
      <c r="BF99" s="77">
        <f>'SO06 - SO 06 (D.5) – Přel...'!F39</f>
        <v>0</v>
      </c>
      <c r="BT99" s="78" t="s">
        <v>84</v>
      </c>
      <c r="BV99" s="78" t="s">
        <v>78</v>
      </c>
      <c r="BW99" s="78" t="s">
        <v>98</v>
      </c>
      <c r="BX99" s="78" t="s">
        <v>5</v>
      </c>
      <c r="CL99" s="78" t="s">
        <v>1</v>
      </c>
      <c r="CM99" s="78" t="s">
        <v>86</v>
      </c>
    </row>
    <row r="100" spans="1:91" s="6" customFormat="1" ht="24.75" customHeight="1">
      <c r="A100" s="69" t="s">
        <v>80</v>
      </c>
      <c r="B100" s="70"/>
      <c r="C100" s="71"/>
      <c r="D100" s="215" t="s">
        <v>99</v>
      </c>
      <c r="E100" s="215"/>
      <c r="F100" s="215"/>
      <c r="G100" s="215"/>
      <c r="H100" s="215"/>
      <c r="I100" s="72"/>
      <c r="J100" s="215" t="s">
        <v>100</v>
      </c>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3">
        <f>'SO07 - SO 07 (D.6) – Areá...'!K32</f>
        <v>0</v>
      </c>
      <c r="AH100" s="214"/>
      <c r="AI100" s="214"/>
      <c r="AJ100" s="214"/>
      <c r="AK100" s="214"/>
      <c r="AL100" s="214"/>
      <c r="AM100" s="214"/>
      <c r="AN100" s="213">
        <f t="shared" si="0"/>
        <v>0</v>
      </c>
      <c r="AO100" s="214"/>
      <c r="AP100" s="214"/>
      <c r="AQ100" s="73" t="s">
        <v>83</v>
      </c>
      <c r="AR100" s="70"/>
      <c r="AS100" s="74">
        <f>'SO07 - SO 07 (D.6) – Areá...'!K30</f>
        <v>0</v>
      </c>
      <c r="AT100" s="75">
        <f>'SO07 - SO 07 (D.6) – Areá...'!K31</f>
        <v>0</v>
      </c>
      <c r="AU100" s="75">
        <v>0</v>
      </c>
      <c r="AV100" s="75">
        <f t="shared" si="1"/>
        <v>0</v>
      </c>
      <c r="AW100" s="76">
        <f>'SO07 - SO 07 (D.6) – Areá...'!T122</f>
        <v>0</v>
      </c>
      <c r="AX100" s="75">
        <f>'SO07 - SO 07 (D.6) – Areá...'!K35</f>
        <v>0</v>
      </c>
      <c r="AY100" s="75">
        <f>'SO07 - SO 07 (D.6) – Areá...'!K36</f>
        <v>0</v>
      </c>
      <c r="AZ100" s="75">
        <f>'SO07 - SO 07 (D.6) – Areá...'!K37</f>
        <v>0</v>
      </c>
      <c r="BA100" s="75">
        <f>'SO07 - SO 07 (D.6) – Areá...'!K38</f>
        <v>0</v>
      </c>
      <c r="BB100" s="75">
        <f>'SO07 - SO 07 (D.6) – Areá...'!F35</f>
        <v>0</v>
      </c>
      <c r="BC100" s="75">
        <f>'SO07 - SO 07 (D.6) – Areá...'!F36</f>
        <v>0</v>
      </c>
      <c r="BD100" s="75">
        <f>'SO07 - SO 07 (D.6) – Areá...'!F37</f>
        <v>0</v>
      </c>
      <c r="BE100" s="75">
        <f>'SO07 - SO 07 (D.6) – Areá...'!F38</f>
        <v>0</v>
      </c>
      <c r="BF100" s="77">
        <f>'SO07 - SO 07 (D.6) – Areá...'!F39</f>
        <v>0</v>
      </c>
      <c r="BT100" s="78" t="s">
        <v>84</v>
      </c>
      <c r="BV100" s="78" t="s">
        <v>78</v>
      </c>
      <c r="BW100" s="78" t="s">
        <v>101</v>
      </c>
      <c r="BX100" s="78" t="s">
        <v>5</v>
      </c>
      <c r="CL100" s="78" t="s">
        <v>1</v>
      </c>
      <c r="CM100" s="78" t="s">
        <v>86</v>
      </c>
    </row>
    <row r="101" spans="1:91" s="6" customFormat="1" ht="24.75" customHeight="1">
      <c r="A101" s="69" t="s">
        <v>80</v>
      </c>
      <c r="B101" s="70"/>
      <c r="C101" s="71"/>
      <c r="D101" s="215" t="s">
        <v>102</v>
      </c>
      <c r="E101" s="215"/>
      <c r="F101" s="215"/>
      <c r="G101" s="215"/>
      <c r="H101" s="215"/>
      <c r="I101" s="72"/>
      <c r="J101" s="215" t="s">
        <v>103</v>
      </c>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3">
        <f>'SO09 - SO 09 (D.8) – Návr...'!K32</f>
        <v>0</v>
      </c>
      <c r="AH101" s="214"/>
      <c r="AI101" s="214"/>
      <c r="AJ101" s="214"/>
      <c r="AK101" s="214"/>
      <c r="AL101" s="214"/>
      <c r="AM101" s="214"/>
      <c r="AN101" s="213">
        <f t="shared" si="0"/>
        <v>0</v>
      </c>
      <c r="AO101" s="214"/>
      <c r="AP101" s="214"/>
      <c r="AQ101" s="73" t="s">
        <v>83</v>
      </c>
      <c r="AR101" s="70"/>
      <c r="AS101" s="74">
        <f>'SO09 - SO 09 (D.8) – Návr...'!K30</f>
        <v>0</v>
      </c>
      <c r="AT101" s="75">
        <f>'SO09 - SO 09 (D.8) – Návr...'!K31</f>
        <v>0</v>
      </c>
      <c r="AU101" s="75">
        <v>0</v>
      </c>
      <c r="AV101" s="75">
        <f t="shared" si="1"/>
        <v>0</v>
      </c>
      <c r="AW101" s="76">
        <f>'SO09 - SO 09 (D.8) – Návr...'!T118</f>
        <v>0</v>
      </c>
      <c r="AX101" s="75">
        <f>'SO09 - SO 09 (D.8) – Návr...'!K35</f>
        <v>0</v>
      </c>
      <c r="AY101" s="75">
        <f>'SO09 - SO 09 (D.8) – Návr...'!K36</f>
        <v>0</v>
      </c>
      <c r="AZ101" s="75">
        <f>'SO09 - SO 09 (D.8) – Návr...'!K37</f>
        <v>0</v>
      </c>
      <c r="BA101" s="75">
        <f>'SO09 - SO 09 (D.8) – Návr...'!K38</f>
        <v>0</v>
      </c>
      <c r="BB101" s="75">
        <f>'SO09 - SO 09 (D.8) – Návr...'!F35</f>
        <v>0</v>
      </c>
      <c r="BC101" s="75">
        <f>'SO09 - SO 09 (D.8) – Návr...'!F36</f>
        <v>0</v>
      </c>
      <c r="BD101" s="75">
        <f>'SO09 - SO 09 (D.8) – Návr...'!F37</f>
        <v>0</v>
      </c>
      <c r="BE101" s="75">
        <f>'SO09 - SO 09 (D.8) – Návr...'!F38</f>
        <v>0</v>
      </c>
      <c r="BF101" s="77">
        <f>'SO09 - SO 09 (D.8) – Návr...'!F39</f>
        <v>0</v>
      </c>
      <c r="BT101" s="78" t="s">
        <v>84</v>
      </c>
      <c r="BV101" s="78" t="s">
        <v>78</v>
      </c>
      <c r="BW101" s="78" t="s">
        <v>104</v>
      </c>
      <c r="BX101" s="78" t="s">
        <v>5</v>
      </c>
      <c r="CL101" s="78" t="s">
        <v>1</v>
      </c>
      <c r="CM101" s="78" t="s">
        <v>86</v>
      </c>
    </row>
    <row r="102" spans="1:91" s="6" customFormat="1" ht="24.75" customHeight="1">
      <c r="A102" s="69" t="s">
        <v>80</v>
      </c>
      <c r="B102" s="70"/>
      <c r="C102" s="71"/>
      <c r="D102" s="215" t="s">
        <v>105</v>
      </c>
      <c r="E102" s="215"/>
      <c r="F102" s="215"/>
      <c r="G102" s="215"/>
      <c r="H102" s="215"/>
      <c r="I102" s="72"/>
      <c r="J102" s="215" t="s">
        <v>106</v>
      </c>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3">
        <f>'SO10 - SO 10 (D.9) – Demo...'!K32</f>
        <v>0</v>
      </c>
      <c r="AH102" s="214"/>
      <c r="AI102" s="214"/>
      <c r="AJ102" s="214"/>
      <c r="AK102" s="214"/>
      <c r="AL102" s="214"/>
      <c r="AM102" s="214"/>
      <c r="AN102" s="213">
        <f t="shared" si="0"/>
        <v>0</v>
      </c>
      <c r="AO102" s="214"/>
      <c r="AP102" s="214"/>
      <c r="AQ102" s="73" t="s">
        <v>83</v>
      </c>
      <c r="AR102" s="70"/>
      <c r="AS102" s="74">
        <f>'SO10 - SO 10 (D.9) – Demo...'!K30</f>
        <v>0</v>
      </c>
      <c r="AT102" s="75">
        <f>'SO10 - SO 10 (D.9) – Demo...'!K31</f>
        <v>0</v>
      </c>
      <c r="AU102" s="75">
        <v>0</v>
      </c>
      <c r="AV102" s="75">
        <f t="shared" si="1"/>
        <v>0</v>
      </c>
      <c r="AW102" s="76">
        <f>'SO10 - SO 10 (D.9) – Demo...'!T121</f>
        <v>0</v>
      </c>
      <c r="AX102" s="75">
        <f>'SO10 - SO 10 (D.9) – Demo...'!K35</f>
        <v>0</v>
      </c>
      <c r="AY102" s="75">
        <f>'SO10 - SO 10 (D.9) – Demo...'!K36</f>
        <v>0</v>
      </c>
      <c r="AZ102" s="75">
        <f>'SO10 - SO 10 (D.9) – Demo...'!K37</f>
        <v>0</v>
      </c>
      <c r="BA102" s="75">
        <f>'SO10 - SO 10 (D.9) – Demo...'!K38</f>
        <v>0</v>
      </c>
      <c r="BB102" s="75">
        <f>'SO10 - SO 10 (D.9) – Demo...'!F35</f>
        <v>0</v>
      </c>
      <c r="BC102" s="75">
        <f>'SO10 - SO 10 (D.9) – Demo...'!F36</f>
        <v>0</v>
      </c>
      <c r="BD102" s="75">
        <f>'SO10 - SO 10 (D.9) – Demo...'!F37</f>
        <v>0</v>
      </c>
      <c r="BE102" s="75">
        <f>'SO10 - SO 10 (D.9) – Demo...'!F38</f>
        <v>0</v>
      </c>
      <c r="BF102" s="77">
        <f>'SO10 - SO 10 (D.9) – Demo...'!F39</f>
        <v>0</v>
      </c>
      <c r="BT102" s="78" t="s">
        <v>84</v>
      </c>
      <c r="BV102" s="78" t="s">
        <v>78</v>
      </c>
      <c r="BW102" s="78" t="s">
        <v>107</v>
      </c>
      <c r="BX102" s="78" t="s">
        <v>5</v>
      </c>
      <c r="CL102" s="78" t="s">
        <v>1</v>
      </c>
      <c r="CM102" s="78" t="s">
        <v>86</v>
      </c>
    </row>
    <row r="103" spans="1:91" s="6" customFormat="1" ht="16.5" customHeight="1">
      <c r="A103" s="69" t="s">
        <v>80</v>
      </c>
      <c r="B103" s="70"/>
      <c r="C103" s="71"/>
      <c r="D103" s="215" t="s">
        <v>108</v>
      </c>
      <c r="E103" s="215"/>
      <c r="F103" s="215"/>
      <c r="G103" s="215"/>
      <c r="H103" s="215"/>
      <c r="I103" s="72"/>
      <c r="J103" s="215" t="s">
        <v>109</v>
      </c>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3">
        <f>'VRN - VRN – vedlejší rozp...'!K32</f>
        <v>0</v>
      </c>
      <c r="AH103" s="214"/>
      <c r="AI103" s="214"/>
      <c r="AJ103" s="214"/>
      <c r="AK103" s="214"/>
      <c r="AL103" s="214"/>
      <c r="AM103" s="214"/>
      <c r="AN103" s="213">
        <f t="shared" si="0"/>
        <v>0</v>
      </c>
      <c r="AO103" s="214"/>
      <c r="AP103" s="214"/>
      <c r="AQ103" s="73" t="s">
        <v>83</v>
      </c>
      <c r="AR103" s="70"/>
      <c r="AS103" s="79">
        <f>'VRN - VRN – vedlejší rozp...'!K30</f>
        <v>0</v>
      </c>
      <c r="AT103" s="80">
        <f>'VRN - VRN – vedlejší rozp...'!K31</f>
        <v>0</v>
      </c>
      <c r="AU103" s="80">
        <v>0</v>
      </c>
      <c r="AV103" s="80">
        <f t="shared" si="1"/>
        <v>0</v>
      </c>
      <c r="AW103" s="81">
        <f>'VRN - VRN – vedlejší rozp...'!T117</f>
        <v>0</v>
      </c>
      <c r="AX103" s="80">
        <f>'VRN - VRN – vedlejší rozp...'!K35</f>
        <v>0</v>
      </c>
      <c r="AY103" s="80">
        <f>'VRN - VRN – vedlejší rozp...'!K36</f>
        <v>0</v>
      </c>
      <c r="AZ103" s="80">
        <f>'VRN - VRN – vedlejší rozp...'!K37</f>
        <v>0</v>
      </c>
      <c r="BA103" s="80">
        <f>'VRN - VRN – vedlejší rozp...'!K38</f>
        <v>0</v>
      </c>
      <c r="BB103" s="80">
        <f>'VRN - VRN – vedlejší rozp...'!F35</f>
        <v>0</v>
      </c>
      <c r="BC103" s="80">
        <f>'VRN - VRN – vedlejší rozp...'!F36</f>
        <v>0</v>
      </c>
      <c r="BD103" s="80">
        <f>'VRN - VRN – vedlejší rozp...'!F37</f>
        <v>0</v>
      </c>
      <c r="BE103" s="80">
        <f>'VRN - VRN – vedlejší rozp...'!F38</f>
        <v>0</v>
      </c>
      <c r="BF103" s="82">
        <f>'VRN - VRN – vedlejší rozp...'!F39</f>
        <v>0</v>
      </c>
      <c r="BT103" s="78" t="s">
        <v>84</v>
      </c>
      <c r="BV103" s="78" t="s">
        <v>78</v>
      </c>
      <c r="BW103" s="78" t="s">
        <v>110</v>
      </c>
      <c r="BX103" s="78" t="s">
        <v>5</v>
      </c>
      <c r="CL103" s="78" t="s">
        <v>1</v>
      </c>
      <c r="CM103" s="78" t="s">
        <v>86</v>
      </c>
    </row>
    <row r="104" spans="1:91" s="1" customFormat="1" ht="30" customHeight="1">
      <c r="B104" s="26"/>
      <c r="AR104" s="26"/>
    </row>
    <row r="105" spans="1:91" s="1" customFormat="1" ht="6.95" customHeight="1">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26"/>
    </row>
  </sheetData>
  <mergeCells count="72">
    <mergeCell ref="AR2:BG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2:AP102"/>
    <mergeCell ref="AG102:AM102"/>
    <mergeCell ref="D102:H102"/>
    <mergeCell ref="J102:AF102"/>
    <mergeCell ref="AN103:AP103"/>
    <mergeCell ref="AG103:AM103"/>
    <mergeCell ref="D103:H103"/>
    <mergeCell ref="J103:AF103"/>
    <mergeCell ref="AN100:AP100"/>
    <mergeCell ref="AG100:AM100"/>
    <mergeCell ref="D100:H100"/>
    <mergeCell ref="J100:AF100"/>
    <mergeCell ref="AN101:AP101"/>
    <mergeCell ref="AG101:AM101"/>
    <mergeCell ref="D101:H101"/>
    <mergeCell ref="J101:AF101"/>
    <mergeCell ref="AN98:AP98"/>
    <mergeCell ref="AG98:AM98"/>
    <mergeCell ref="J98:AF98"/>
    <mergeCell ref="D98:H98"/>
    <mergeCell ref="AN99:AP99"/>
    <mergeCell ref="AG99:AM99"/>
    <mergeCell ref="D99:H99"/>
    <mergeCell ref="J99:AF99"/>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01 - SO 01 (D.0) – Příp...'!C2" display="/" xr:uid="{00000000-0004-0000-0000-000000000000}"/>
    <hyperlink ref="A96" location="'SO02 - SO 02 (D.1) – Traf...'!C2" display="/" xr:uid="{00000000-0004-0000-0000-000001000000}"/>
    <hyperlink ref="A97" location="'SO03 - SO 03 (D.2) – Napo...'!C2" display="/" xr:uid="{00000000-0004-0000-0000-000002000000}"/>
    <hyperlink ref="A98" location="'SO05 - SO 05 (D.4) – Areá...'!C2" display="/" xr:uid="{00000000-0004-0000-0000-000003000000}"/>
    <hyperlink ref="A99" location="'SO06 - SO 06 (D.5) – Přel...'!C2" display="/" xr:uid="{00000000-0004-0000-0000-000004000000}"/>
    <hyperlink ref="A100" location="'SO07 - SO 07 (D.6) – Areá...'!C2" display="/" xr:uid="{00000000-0004-0000-0000-000005000000}"/>
    <hyperlink ref="A101" location="'SO09 - SO 09 (D.8) – Návr...'!C2" display="/" xr:uid="{00000000-0004-0000-0000-000006000000}"/>
    <hyperlink ref="A102" location="'SO10 - SO 10 (D.9) – Demo...'!C2" display="/" xr:uid="{00000000-0004-0000-0000-000007000000}"/>
    <hyperlink ref="A103" location="'VRN - VRN – vedlejší rozp...'!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3"/>
  <sheetViews>
    <sheetView showGridLines="0" zoomScale="85" zoomScaleNormal="85" workbookViewId="0">
      <selection activeCell="J124" sqref="J12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8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83203125" hidden="1" customWidth="1"/>
    <col min="64" max="66" width="0" hidden="1" customWidth="1"/>
  </cols>
  <sheetData>
    <row r="2" spans="2:46" ht="36.950000000000003" customHeight="1">
      <c r="M2" s="229" t="s">
        <v>6</v>
      </c>
      <c r="N2" s="222"/>
      <c r="O2" s="222"/>
      <c r="P2" s="222"/>
      <c r="Q2" s="222"/>
      <c r="R2" s="222"/>
      <c r="S2" s="222"/>
      <c r="T2" s="222"/>
      <c r="U2" s="222"/>
      <c r="V2" s="222"/>
      <c r="W2" s="222"/>
      <c r="X2" s="222"/>
      <c r="Y2" s="222"/>
      <c r="Z2" s="222"/>
      <c r="AT2" s="14" t="s">
        <v>85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30" customHeight="1">
      <c r="B9" s="26"/>
      <c r="E9" s="199" t="s">
        <v>113</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ROUND(K119,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ROUND((SUM(BE119:BE152)),  2)</f>
        <v>0</v>
      </c>
      <c r="I35" s="87">
        <v>0.21</v>
      </c>
      <c r="K35" s="85">
        <f>ROUND(((SUM(BE119:BE152))*I35),  2)</f>
        <v>0</v>
      </c>
      <c r="M35" s="26"/>
    </row>
    <row r="36" spans="2:13" s="1" customFormat="1" ht="14.45" customHeight="1">
      <c r="B36" s="26"/>
      <c r="E36" s="23" t="s">
        <v>40</v>
      </c>
      <c r="F36" s="85">
        <f>ROUND((SUM(BF119:BF152)),  2)</f>
        <v>0</v>
      </c>
      <c r="I36" s="87">
        <v>0.15</v>
      </c>
      <c r="K36" s="85">
        <f>ROUND(((SUM(BF119:BF152))*I36),  2)</f>
        <v>0</v>
      </c>
      <c r="M36" s="26"/>
    </row>
    <row r="37" spans="2:13" s="1" customFormat="1" ht="14.45" hidden="1" customHeight="1">
      <c r="B37" s="26"/>
      <c r="E37" s="23" t="s">
        <v>41</v>
      </c>
      <c r="F37" s="85">
        <f>ROUND((SUM(BG119:BG152)),  2)</f>
        <v>0</v>
      </c>
      <c r="I37" s="87">
        <v>0.21</v>
      </c>
      <c r="K37" s="85">
        <f>0</f>
        <v>0</v>
      </c>
      <c r="M37" s="26"/>
    </row>
    <row r="38" spans="2:13" s="1" customFormat="1" ht="14.45" hidden="1" customHeight="1">
      <c r="B38" s="26"/>
      <c r="E38" s="23" t="s">
        <v>42</v>
      </c>
      <c r="F38" s="85">
        <f>ROUND((SUM(BH119:BH152)),  2)</f>
        <v>0</v>
      </c>
      <c r="I38" s="87">
        <v>0.15</v>
      </c>
      <c r="K38" s="85">
        <f>0</f>
        <v>0</v>
      </c>
      <c r="M38" s="26"/>
    </row>
    <row r="39" spans="2:13" s="1" customFormat="1" ht="14.45" hidden="1" customHeight="1">
      <c r="B39" s="26"/>
      <c r="E39" s="23" t="s">
        <v>43</v>
      </c>
      <c r="F39" s="85">
        <f>ROUND((SUM(BI119:BI152)),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30" customHeight="1">
      <c r="B87" s="26"/>
      <c r="E87" s="199" t="str">
        <f>E9</f>
        <v xml:space="preserve">SO01 - SO 01 (D.0) – Příprava staveniště – hrubé terénní úpravy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Q119</f>
        <v>0</v>
      </c>
      <c r="J96" s="60">
        <f t="shared" si="0"/>
        <v>0</v>
      </c>
      <c r="K96" s="60">
        <f>K119</f>
        <v>0</v>
      </c>
      <c r="M96" s="26"/>
      <c r="AU96" s="14" t="s">
        <v>122</v>
      </c>
    </row>
    <row r="97" spans="2:13" s="8" customFormat="1" ht="24.95" customHeight="1">
      <c r="B97" s="99"/>
      <c r="D97" s="100" t="s">
        <v>123</v>
      </c>
      <c r="E97" s="101"/>
      <c r="F97" s="101"/>
      <c r="G97" s="101"/>
      <c r="H97" s="101"/>
      <c r="I97" s="102">
        <f t="shared" si="0"/>
        <v>0</v>
      </c>
      <c r="J97" s="102">
        <f t="shared" si="0"/>
        <v>0</v>
      </c>
      <c r="K97" s="102">
        <f>K120</f>
        <v>0</v>
      </c>
      <c r="M97" s="99"/>
    </row>
    <row r="98" spans="2:13" s="9" customFormat="1" ht="19.899999999999999" customHeight="1">
      <c r="B98" s="103"/>
      <c r="D98" s="104" t="s">
        <v>124</v>
      </c>
      <c r="E98" s="105"/>
      <c r="F98" s="105"/>
      <c r="G98" s="105"/>
      <c r="H98" s="105"/>
      <c r="I98" s="106">
        <f t="shared" si="0"/>
        <v>0</v>
      </c>
      <c r="J98" s="106">
        <f t="shared" si="0"/>
        <v>0</v>
      </c>
      <c r="K98" s="106">
        <f>K121</f>
        <v>0</v>
      </c>
      <c r="M98" s="103"/>
    </row>
    <row r="99" spans="2:13" s="9" customFormat="1" ht="19.899999999999999" customHeight="1">
      <c r="B99" s="103"/>
      <c r="D99" s="104" t="s">
        <v>268</v>
      </c>
      <c r="E99" s="105"/>
      <c r="F99" s="105"/>
      <c r="G99" s="105"/>
      <c r="H99" s="105"/>
      <c r="I99" s="106">
        <f>Q139</f>
        <v>0</v>
      </c>
      <c r="J99" s="106">
        <f t="shared" ref="J99" si="1">R122</f>
        <v>0</v>
      </c>
      <c r="K99" s="106">
        <f>K139</f>
        <v>0</v>
      </c>
      <c r="M99" s="103"/>
    </row>
    <row r="100" spans="2:13" s="1" customFormat="1" ht="21.75" customHeight="1">
      <c r="B100" s="26"/>
      <c r="M100" s="26"/>
    </row>
    <row r="101" spans="2:13" s="1" customFormat="1" ht="6.95" customHeight="1">
      <c r="B101" s="38"/>
      <c r="C101" s="39"/>
      <c r="D101" s="39"/>
      <c r="E101" s="39"/>
      <c r="F101" s="39"/>
      <c r="G101" s="39"/>
      <c r="H101" s="39"/>
      <c r="I101" s="39"/>
      <c r="J101" s="39"/>
      <c r="K101" s="39"/>
      <c r="L101" s="39"/>
      <c r="M101" s="26"/>
    </row>
    <row r="105" spans="2:13" s="1" customFormat="1" ht="6.95" customHeight="1">
      <c r="B105" s="40"/>
      <c r="C105" s="41"/>
      <c r="D105" s="41"/>
      <c r="E105" s="41"/>
      <c r="F105" s="41"/>
      <c r="G105" s="41"/>
      <c r="H105" s="41"/>
      <c r="I105" s="41"/>
      <c r="J105" s="41"/>
      <c r="K105" s="41"/>
      <c r="L105" s="41"/>
      <c r="M105" s="26"/>
    </row>
    <row r="106" spans="2:13" s="1" customFormat="1" ht="24.95" customHeight="1">
      <c r="B106" s="26"/>
      <c r="C106" s="18" t="s">
        <v>125</v>
      </c>
      <c r="M106" s="26"/>
    </row>
    <row r="107" spans="2:13" s="1" customFormat="1" ht="6.95" customHeight="1">
      <c r="B107" s="26"/>
      <c r="M107" s="26"/>
    </row>
    <row r="108" spans="2:13" s="1" customFormat="1" ht="12" customHeight="1">
      <c r="B108" s="26"/>
      <c r="C108" s="23" t="s">
        <v>15</v>
      </c>
      <c r="M108" s="26"/>
    </row>
    <row r="109" spans="2:13" s="1" customFormat="1" ht="26.25" customHeight="1">
      <c r="B109" s="26"/>
      <c r="E109" s="235" t="str">
        <f>E7</f>
        <v>Nové energocentrum – Trafostanice TS1 vč. náhradního zdroje elektrické energie</v>
      </c>
      <c r="F109" s="236"/>
      <c r="G109" s="236"/>
      <c r="H109" s="236"/>
      <c r="M109" s="26"/>
    </row>
    <row r="110" spans="2:13" s="1" customFormat="1" ht="12" customHeight="1">
      <c r="B110" s="26"/>
      <c r="C110" s="23" t="s">
        <v>112</v>
      </c>
      <c r="M110" s="26"/>
    </row>
    <row r="111" spans="2:13" s="1" customFormat="1" ht="30" customHeight="1">
      <c r="B111" s="26"/>
      <c r="E111" s="199" t="str">
        <f>E9</f>
        <v xml:space="preserve">SO01 - SO 01 (D.0) – Příprava staveniště – hrubé terénní úpravy </v>
      </c>
      <c r="F111" s="234"/>
      <c r="G111" s="234"/>
      <c r="H111" s="234"/>
      <c r="M111" s="26"/>
    </row>
    <row r="112" spans="2:13" s="1" customFormat="1" ht="6.95" customHeight="1">
      <c r="B112" s="26"/>
      <c r="M112" s="26"/>
    </row>
    <row r="113" spans="2:65" s="1" customFormat="1" ht="12" customHeight="1">
      <c r="B113" s="26"/>
      <c r="C113" s="23" t="s">
        <v>19</v>
      </c>
      <c r="F113" s="21" t="str">
        <f>F12</f>
        <v>Nemocnice Chomutov, o.z.</v>
      </c>
      <c r="I113" s="23" t="s">
        <v>21</v>
      </c>
      <c r="J113" s="46" t="str">
        <f>IF(J12="","",J12)</f>
        <v>2. 9. 2022</v>
      </c>
      <c r="M113" s="26"/>
    </row>
    <row r="114" spans="2:65" s="1" customFormat="1" ht="6.95" customHeight="1">
      <c r="B114" s="26"/>
      <c r="M114" s="26"/>
    </row>
    <row r="115" spans="2:65" s="1" customFormat="1" ht="15.2" customHeight="1">
      <c r="B115" s="26"/>
      <c r="C115" s="23" t="s">
        <v>23</v>
      </c>
      <c r="F115" s="21" t="str">
        <f>E15</f>
        <v>Krajská zdravotní, a.s; Sociální péče 3316/12A, 401 13 Ústí nad Labem</v>
      </c>
      <c r="I115" s="23" t="s">
        <v>28</v>
      </c>
      <c r="J115" s="24" t="str">
        <f>E21</f>
        <v xml:space="preserve">ALTRON, a.s. </v>
      </c>
      <c r="M115" s="26"/>
    </row>
    <row r="116" spans="2:65" s="1" customFormat="1" ht="15.2" customHeight="1">
      <c r="B116" s="26"/>
      <c r="C116" s="23" t="s">
        <v>27</v>
      </c>
      <c r="F116" s="21" t="str">
        <f>IF(E18="","",E18)</f>
        <v xml:space="preserve"> </v>
      </c>
      <c r="I116" s="23" t="s">
        <v>32</v>
      </c>
      <c r="J116" s="24" t="str">
        <f>E24</f>
        <v xml:space="preserve"> </v>
      </c>
      <c r="M116" s="26"/>
    </row>
    <row r="117" spans="2:65" s="1" customFormat="1" ht="10.35" customHeight="1">
      <c r="B117" s="26"/>
      <c r="M117" s="26"/>
    </row>
    <row r="118" spans="2:65" s="10" customFormat="1" ht="29.25" customHeight="1">
      <c r="B118" s="107"/>
      <c r="C118" s="108" t="s">
        <v>126</v>
      </c>
      <c r="D118" s="109" t="s">
        <v>59</v>
      </c>
      <c r="E118" s="109" t="s">
        <v>55</v>
      </c>
      <c r="F118" s="109" t="s">
        <v>56</v>
      </c>
      <c r="G118" s="109" t="s">
        <v>127</v>
      </c>
      <c r="H118" s="109" t="s">
        <v>128</v>
      </c>
      <c r="I118" s="109" t="s">
        <v>129</v>
      </c>
      <c r="J118" s="109" t="s">
        <v>130</v>
      </c>
      <c r="K118" s="109" t="s">
        <v>120</v>
      </c>
      <c r="L118" s="110" t="s">
        <v>131</v>
      </c>
      <c r="M118" s="107"/>
      <c r="N118" s="53" t="s">
        <v>1</v>
      </c>
      <c r="O118" s="54" t="s">
        <v>38</v>
      </c>
      <c r="P118" s="54" t="s">
        <v>132</v>
      </c>
      <c r="Q118" s="54" t="s">
        <v>133</v>
      </c>
      <c r="R118" s="54" t="s">
        <v>134</v>
      </c>
      <c r="S118" s="54" t="s">
        <v>135</v>
      </c>
      <c r="T118" s="54" t="s">
        <v>136</v>
      </c>
      <c r="U118" s="54" t="s">
        <v>137</v>
      </c>
      <c r="V118" s="54" t="s">
        <v>138</v>
      </c>
      <c r="W118" s="54" t="s">
        <v>139</v>
      </c>
      <c r="X118" s="54" t="s">
        <v>140</v>
      </c>
      <c r="Y118" s="55" t="s">
        <v>141</v>
      </c>
    </row>
    <row r="119" spans="2:65" s="1" customFormat="1" ht="22.9" customHeight="1">
      <c r="B119" s="26"/>
      <c r="C119" s="58" t="s">
        <v>142</v>
      </c>
      <c r="K119" s="111">
        <f>BK119</f>
        <v>0</v>
      </c>
      <c r="M119" s="26"/>
      <c r="N119" s="56"/>
      <c r="O119" s="47"/>
      <c r="P119" s="47"/>
      <c r="Q119" s="112">
        <f>Q120</f>
        <v>0</v>
      </c>
      <c r="R119" s="112">
        <f>R120</f>
        <v>0</v>
      </c>
      <c r="S119" s="47"/>
      <c r="T119" s="113">
        <f>T120</f>
        <v>0</v>
      </c>
      <c r="U119" s="47"/>
      <c r="V119" s="113">
        <f>V120</f>
        <v>0</v>
      </c>
      <c r="W119" s="47"/>
      <c r="X119" s="113">
        <f>X120</f>
        <v>0</v>
      </c>
      <c r="Y119" s="48"/>
      <c r="AT119" s="14" t="s">
        <v>75</v>
      </c>
      <c r="AU119" s="14" t="s">
        <v>122</v>
      </c>
      <c r="BK119" s="114">
        <f>BK120</f>
        <v>0</v>
      </c>
    </row>
    <row r="120" spans="2:65" s="11" customFormat="1" ht="25.9" customHeight="1">
      <c r="B120" s="115"/>
      <c r="D120" s="116" t="s">
        <v>75</v>
      </c>
      <c r="E120" s="117" t="s">
        <v>143</v>
      </c>
      <c r="F120" s="117" t="s">
        <v>144</v>
      </c>
      <c r="K120" s="118">
        <f>BK120</f>
        <v>0</v>
      </c>
      <c r="M120" s="115"/>
      <c r="N120" s="119"/>
      <c r="Q120" s="120">
        <f>Q121+Q139</f>
        <v>0</v>
      </c>
      <c r="R120" s="120">
        <f>R121</f>
        <v>0</v>
      </c>
      <c r="T120" s="121">
        <f>T121</f>
        <v>0</v>
      </c>
      <c r="V120" s="121">
        <f>V121</f>
        <v>0</v>
      </c>
      <c r="X120" s="121">
        <f>X121</f>
        <v>0</v>
      </c>
      <c r="Y120" s="122"/>
      <c r="AR120" s="116" t="s">
        <v>84</v>
      </c>
      <c r="AT120" s="123" t="s">
        <v>75</v>
      </c>
      <c r="AU120" s="123" t="s">
        <v>76</v>
      </c>
      <c r="AY120" s="116" t="s">
        <v>145</v>
      </c>
      <c r="BK120" s="124">
        <f>BK121+BK139</f>
        <v>0</v>
      </c>
    </row>
    <row r="121" spans="2:65" s="11" customFormat="1" ht="22.9" customHeight="1">
      <c r="B121" s="115"/>
      <c r="D121" s="116" t="s">
        <v>75</v>
      </c>
      <c r="E121" s="125" t="s">
        <v>84</v>
      </c>
      <c r="F121" s="125" t="s">
        <v>146</v>
      </c>
      <c r="K121" s="126">
        <f>BK121</f>
        <v>0</v>
      </c>
      <c r="M121" s="115"/>
      <c r="N121" s="119"/>
      <c r="Q121" s="120">
        <f>SUM(Q122:Q137)</f>
        <v>0</v>
      </c>
      <c r="R121" s="120">
        <f>SUM(R122:R152)</f>
        <v>0</v>
      </c>
      <c r="T121" s="121">
        <f>SUM(T122:T152)</f>
        <v>0</v>
      </c>
      <c r="V121" s="121">
        <f>SUM(V122:V152)</f>
        <v>0</v>
      </c>
      <c r="X121" s="121">
        <f>SUM(X122:X152)</f>
        <v>0</v>
      </c>
      <c r="Y121" s="122"/>
      <c r="AR121" s="116" t="s">
        <v>84</v>
      </c>
      <c r="AT121" s="123" t="s">
        <v>75</v>
      </c>
      <c r="AU121" s="123" t="s">
        <v>84</v>
      </c>
      <c r="AY121" s="116" t="s">
        <v>145</v>
      </c>
      <c r="BK121" s="124">
        <f>SUM(BK122:BK137)</f>
        <v>0</v>
      </c>
    </row>
    <row r="122" spans="2:65" s="1" customFormat="1" ht="16.5" customHeight="1">
      <c r="B122" s="127"/>
      <c r="C122" s="128" t="s">
        <v>84</v>
      </c>
      <c r="D122" s="128" t="s">
        <v>147</v>
      </c>
      <c r="E122" s="129" t="s">
        <v>240</v>
      </c>
      <c r="F122" s="130" t="s">
        <v>241</v>
      </c>
      <c r="G122" s="132" t="s">
        <v>244</v>
      </c>
      <c r="H122" s="132">
        <v>714</v>
      </c>
      <c r="I122" s="133"/>
      <c r="J122" s="133"/>
      <c r="K122" s="133">
        <f>ROUND(P122*H122,2)</f>
        <v>0</v>
      </c>
      <c r="L122" s="130" t="s">
        <v>1</v>
      </c>
      <c r="M122" s="26"/>
      <c r="N122" s="134" t="s">
        <v>1</v>
      </c>
      <c r="O122" s="135" t="s">
        <v>39</v>
      </c>
      <c r="P122" s="136">
        <f>I122+J122</f>
        <v>0</v>
      </c>
      <c r="Q122" s="136">
        <f>ROUND(I122*H122,2)</f>
        <v>0</v>
      </c>
      <c r="R122" s="136">
        <f>ROUND(J122*H122,2)</f>
        <v>0</v>
      </c>
      <c r="S122" s="137">
        <v>0</v>
      </c>
      <c r="T122" s="137">
        <f>S122*H122</f>
        <v>0</v>
      </c>
      <c r="U122" s="137">
        <v>0</v>
      </c>
      <c r="V122" s="137">
        <f>U122*H122</f>
        <v>0</v>
      </c>
      <c r="W122" s="137">
        <v>0</v>
      </c>
      <c r="X122" s="137">
        <f>W122*H122</f>
        <v>0</v>
      </c>
      <c r="Y122" s="138" t="s">
        <v>1</v>
      </c>
      <c r="AR122" s="139" t="s">
        <v>149</v>
      </c>
      <c r="AT122" s="139" t="s">
        <v>147</v>
      </c>
      <c r="AU122" s="139" t="s">
        <v>86</v>
      </c>
      <c r="AY122" s="14" t="s">
        <v>145</v>
      </c>
      <c r="BE122" s="140">
        <f>IF(O122="základní",K122,0)</f>
        <v>0</v>
      </c>
      <c r="BF122" s="140">
        <f>IF(O122="snížená",K122,0)</f>
        <v>0</v>
      </c>
      <c r="BG122" s="140">
        <f>IF(O122="zákl. přenesená",K122,0)</f>
        <v>0</v>
      </c>
      <c r="BH122" s="140">
        <f>IF(O122="sníž. přenesená",K122,0)</f>
        <v>0</v>
      </c>
      <c r="BI122" s="140">
        <f>IF(O122="nulová",K122,0)</f>
        <v>0</v>
      </c>
      <c r="BJ122" s="14" t="s">
        <v>84</v>
      </c>
      <c r="BK122" s="140">
        <f>ROUND(P122*H122,2)</f>
        <v>0</v>
      </c>
      <c r="BL122" s="14" t="s">
        <v>149</v>
      </c>
      <c r="BM122" s="139" t="s">
        <v>150</v>
      </c>
    </row>
    <row r="123" spans="2:65" s="1" customFormat="1" ht="16.5" customHeight="1">
      <c r="B123" s="127"/>
      <c r="C123" s="128" t="s">
        <v>86</v>
      </c>
      <c r="D123" s="128" t="s">
        <v>147</v>
      </c>
      <c r="E123" s="129" t="s">
        <v>243</v>
      </c>
      <c r="F123" s="130" t="s">
        <v>242</v>
      </c>
      <c r="G123" s="132" t="s">
        <v>244</v>
      </c>
      <c r="H123" s="132">
        <v>714</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149</v>
      </c>
      <c r="AT123" s="139" t="s">
        <v>147</v>
      </c>
      <c r="AU123" s="139" t="s">
        <v>86</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149</v>
      </c>
      <c r="BM123" s="139" t="s">
        <v>153</v>
      </c>
    </row>
    <row r="124" spans="2:65" s="1" customFormat="1" ht="16.5" customHeight="1">
      <c r="B124" s="127"/>
      <c r="C124" s="128">
        <v>3</v>
      </c>
      <c r="D124" s="128" t="s">
        <v>147</v>
      </c>
      <c r="E124" s="129" t="s">
        <v>245</v>
      </c>
      <c r="F124" s="130" t="s">
        <v>246</v>
      </c>
      <c r="G124" s="131" t="s">
        <v>244</v>
      </c>
      <c r="H124" s="132">
        <v>512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153</v>
      </c>
    </row>
    <row r="125" spans="2:65" s="12" customFormat="1">
      <c r="B125" s="141"/>
      <c r="D125" s="142" t="s">
        <v>151</v>
      </c>
      <c r="E125" s="143"/>
      <c r="F125" s="144" t="s">
        <v>247</v>
      </c>
      <c r="H125" s="143">
        <v>512</v>
      </c>
      <c r="M125" s="141"/>
      <c r="N125" s="145"/>
      <c r="Y125" s="146"/>
      <c r="AT125" s="143" t="s">
        <v>151</v>
      </c>
      <c r="AU125" s="143" t="s">
        <v>86</v>
      </c>
      <c r="AV125" s="12" t="s">
        <v>84</v>
      </c>
      <c r="AW125" s="12" t="s">
        <v>4</v>
      </c>
      <c r="AX125" s="12" t="s">
        <v>76</v>
      </c>
      <c r="AY125" s="143" t="s">
        <v>145</v>
      </c>
    </row>
    <row r="126" spans="2:65" s="1" customFormat="1" ht="16.5" customHeight="1">
      <c r="B126" s="127"/>
      <c r="C126" s="128">
        <v>4</v>
      </c>
      <c r="D126" s="128" t="s">
        <v>147</v>
      </c>
      <c r="E126" s="129" t="s">
        <v>248</v>
      </c>
      <c r="F126" s="130" t="s">
        <v>249</v>
      </c>
      <c r="G126" s="131" t="s">
        <v>244</v>
      </c>
      <c r="H126" s="132">
        <v>512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153</v>
      </c>
    </row>
    <row r="127" spans="2:65" s="12" customFormat="1">
      <c r="B127" s="141"/>
      <c r="D127" s="142" t="s">
        <v>151</v>
      </c>
      <c r="E127" s="143"/>
      <c r="F127" s="144" t="s">
        <v>247</v>
      </c>
      <c r="H127" s="143">
        <v>512</v>
      </c>
      <c r="M127" s="141"/>
      <c r="N127" s="145"/>
      <c r="Y127" s="146"/>
      <c r="AT127" s="143" t="s">
        <v>151</v>
      </c>
      <c r="AU127" s="143" t="s">
        <v>86</v>
      </c>
      <c r="AV127" s="12" t="s">
        <v>84</v>
      </c>
      <c r="AW127" s="12" t="s">
        <v>4</v>
      </c>
      <c r="AX127" s="12" t="s">
        <v>76</v>
      </c>
      <c r="AY127" s="143" t="s">
        <v>145</v>
      </c>
    </row>
    <row r="128" spans="2:65" s="1" customFormat="1" ht="16.5" customHeight="1">
      <c r="B128" s="127"/>
      <c r="C128" s="128">
        <v>5</v>
      </c>
      <c r="D128" s="128" t="s">
        <v>147</v>
      </c>
      <c r="E128" s="129" t="s">
        <v>250</v>
      </c>
      <c r="F128" s="130" t="s">
        <v>251</v>
      </c>
      <c r="G128" s="131" t="s">
        <v>244</v>
      </c>
      <c r="H128" s="132">
        <v>106.5</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149</v>
      </c>
      <c r="AT128" s="139" t="s">
        <v>147</v>
      </c>
      <c r="AU128" s="139" t="s">
        <v>86</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149</v>
      </c>
      <c r="BM128" s="139" t="s">
        <v>153</v>
      </c>
    </row>
    <row r="129" spans="2:65" s="12" customFormat="1">
      <c r="B129" s="141"/>
      <c r="D129" s="142" t="s">
        <v>151</v>
      </c>
      <c r="E129" s="143"/>
      <c r="F129" s="144" t="s">
        <v>252</v>
      </c>
      <c r="H129" s="143">
        <v>106.5</v>
      </c>
      <c r="M129" s="141"/>
      <c r="N129" s="145"/>
      <c r="Y129" s="146"/>
      <c r="AT129" s="143" t="s">
        <v>151</v>
      </c>
      <c r="AU129" s="143" t="s">
        <v>86</v>
      </c>
      <c r="AV129" s="12" t="s">
        <v>84</v>
      </c>
      <c r="AW129" s="12" t="s">
        <v>4</v>
      </c>
      <c r="AX129" s="12" t="s">
        <v>76</v>
      </c>
      <c r="AY129" s="143" t="s">
        <v>145</v>
      </c>
    </row>
    <row r="130" spans="2:65" s="1" customFormat="1" ht="16.5" customHeight="1">
      <c r="B130" s="127"/>
      <c r="C130" s="128">
        <v>6</v>
      </c>
      <c r="D130" s="128" t="s">
        <v>147</v>
      </c>
      <c r="E130" s="129" t="s">
        <v>253</v>
      </c>
      <c r="F130" s="130" t="s">
        <v>254</v>
      </c>
      <c r="G130" s="131" t="s">
        <v>244</v>
      </c>
      <c r="H130" s="132">
        <v>512</v>
      </c>
      <c r="I130" s="133"/>
      <c r="J130" s="133"/>
      <c r="K130" s="133">
        <f>ROUND(P130*H130,2)</f>
        <v>0</v>
      </c>
      <c r="L130" s="130" t="s">
        <v>1</v>
      </c>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86</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153</v>
      </c>
    </row>
    <row r="131" spans="2:65" s="12" customFormat="1">
      <c r="B131" s="141"/>
      <c r="D131" s="142" t="s">
        <v>151</v>
      </c>
      <c r="E131" s="143"/>
      <c r="F131" s="144" t="s">
        <v>247</v>
      </c>
      <c r="H131" s="143">
        <v>512</v>
      </c>
      <c r="M131" s="141"/>
      <c r="N131" s="145"/>
      <c r="Y131" s="146"/>
      <c r="AT131" s="143" t="s">
        <v>151</v>
      </c>
      <c r="AU131" s="143" t="s">
        <v>86</v>
      </c>
      <c r="AV131" s="12" t="s">
        <v>84</v>
      </c>
      <c r="AW131" s="12" t="s">
        <v>4</v>
      </c>
      <c r="AX131" s="12" t="s">
        <v>76</v>
      </c>
      <c r="AY131" s="143" t="s">
        <v>145</v>
      </c>
    </row>
    <row r="132" spans="2:65" s="1" customFormat="1" ht="24">
      <c r="B132" s="127"/>
      <c r="C132" s="128">
        <v>7</v>
      </c>
      <c r="D132" s="128" t="s">
        <v>147</v>
      </c>
      <c r="E132" s="129" t="s">
        <v>255</v>
      </c>
      <c r="F132" s="130" t="s">
        <v>256</v>
      </c>
      <c r="G132" s="131" t="s">
        <v>257</v>
      </c>
      <c r="H132" s="132">
        <v>76.8</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86</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153</v>
      </c>
    </row>
    <row r="133" spans="2:65" s="12" customFormat="1">
      <c r="B133" s="141"/>
      <c r="D133" s="142" t="s">
        <v>151</v>
      </c>
      <c r="E133" s="143"/>
      <c r="F133" s="144" t="s">
        <v>258</v>
      </c>
      <c r="H133" s="143">
        <v>76.8</v>
      </c>
      <c r="M133" s="141"/>
      <c r="N133" s="145"/>
      <c r="Y133" s="146"/>
      <c r="AT133" s="143" t="s">
        <v>151</v>
      </c>
      <c r="AU133" s="143" t="s">
        <v>86</v>
      </c>
      <c r="AV133" s="12" t="s">
        <v>84</v>
      </c>
      <c r="AW133" s="12" t="s">
        <v>4</v>
      </c>
      <c r="AX133" s="12" t="s">
        <v>76</v>
      </c>
      <c r="AY133" s="143" t="s">
        <v>145</v>
      </c>
    </row>
    <row r="134" spans="2:65" s="1" customFormat="1" ht="12">
      <c r="B134" s="127"/>
      <c r="C134" s="128">
        <v>8</v>
      </c>
      <c r="D134" s="128" t="s">
        <v>147</v>
      </c>
      <c r="E134" s="129" t="s">
        <v>259</v>
      </c>
      <c r="F134" s="130" t="s">
        <v>260</v>
      </c>
      <c r="G134" s="131" t="s">
        <v>257</v>
      </c>
      <c r="H134" s="132">
        <v>133.5</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153</v>
      </c>
    </row>
    <row r="135" spans="2:65" s="12" customFormat="1">
      <c r="B135" s="141"/>
      <c r="D135" s="142" t="s">
        <v>151</v>
      </c>
      <c r="E135" s="143"/>
      <c r="F135" s="144" t="s">
        <v>261</v>
      </c>
      <c r="H135" s="143">
        <v>133.5</v>
      </c>
      <c r="M135" s="141"/>
      <c r="N135" s="145"/>
      <c r="Y135" s="146"/>
      <c r="AT135" s="143" t="s">
        <v>151</v>
      </c>
      <c r="AU135" s="143" t="s">
        <v>86</v>
      </c>
      <c r="AV135" s="12" t="s">
        <v>84</v>
      </c>
      <c r="AW135" s="12" t="s">
        <v>4</v>
      </c>
      <c r="AX135" s="12" t="s">
        <v>76</v>
      </c>
      <c r="AY135" s="143" t="s">
        <v>145</v>
      </c>
    </row>
    <row r="136" spans="2:65" s="1" customFormat="1" ht="12">
      <c r="B136" s="127"/>
      <c r="C136" s="128">
        <v>9</v>
      </c>
      <c r="D136" s="128" t="s">
        <v>147</v>
      </c>
      <c r="E136" s="129" t="s">
        <v>262</v>
      </c>
      <c r="F136" s="130" t="s">
        <v>263</v>
      </c>
      <c r="G136" s="131" t="s">
        <v>244</v>
      </c>
      <c r="H136" s="132">
        <v>714</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153</v>
      </c>
    </row>
    <row r="137" spans="2:65" s="1" customFormat="1" ht="12">
      <c r="B137" s="127"/>
      <c r="C137" s="128">
        <v>10</v>
      </c>
      <c r="D137" s="128" t="s">
        <v>147</v>
      </c>
      <c r="E137" s="129" t="s">
        <v>264</v>
      </c>
      <c r="F137" s="130" t="s">
        <v>265</v>
      </c>
      <c r="G137" s="131" t="s">
        <v>257</v>
      </c>
      <c r="H137" s="132">
        <v>133.5</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153</v>
      </c>
    </row>
    <row r="138" spans="2:65" s="12" customFormat="1">
      <c r="B138" s="141"/>
      <c r="D138" s="142" t="s">
        <v>151</v>
      </c>
      <c r="E138" s="143"/>
      <c r="F138" s="144" t="s">
        <v>266</v>
      </c>
      <c r="H138" s="143">
        <v>133.5</v>
      </c>
      <c r="M138" s="141"/>
      <c r="N138" s="145"/>
      <c r="Y138" s="146"/>
      <c r="AT138" s="143" t="s">
        <v>151</v>
      </c>
      <c r="AU138" s="143" t="s">
        <v>86</v>
      </c>
      <c r="AV138" s="12" t="s">
        <v>84</v>
      </c>
      <c r="AW138" s="12" t="s">
        <v>4</v>
      </c>
      <c r="AX138" s="12" t="s">
        <v>76</v>
      </c>
      <c r="AY138" s="143" t="s">
        <v>145</v>
      </c>
    </row>
    <row r="139" spans="2:65" s="11" customFormat="1" ht="22.9" customHeight="1">
      <c r="B139" s="115"/>
      <c r="D139" s="116" t="s">
        <v>75</v>
      </c>
      <c r="E139" s="125">
        <v>99</v>
      </c>
      <c r="F139" s="125" t="s">
        <v>267</v>
      </c>
      <c r="K139" s="126">
        <f>BK139</f>
        <v>0</v>
      </c>
      <c r="M139" s="115"/>
      <c r="N139" s="119"/>
      <c r="Q139" s="120">
        <f>SUM(Q140:Q170)</f>
        <v>0</v>
      </c>
      <c r="R139" s="120">
        <f>SUM(R140:R170)</f>
        <v>0</v>
      </c>
      <c r="T139" s="121">
        <f>SUM(T140:T170)</f>
        <v>0</v>
      </c>
      <c r="V139" s="121">
        <f>SUM(V140:V170)</f>
        <v>0</v>
      </c>
      <c r="X139" s="121">
        <f>SUM(X140:X170)</f>
        <v>0</v>
      </c>
      <c r="Y139" s="122"/>
      <c r="AR139" s="116" t="s">
        <v>84</v>
      </c>
      <c r="AT139" s="123" t="s">
        <v>75</v>
      </c>
      <c r="AU139" s="123" t="s">
        <v>84</v>
      </c>
      <c r="AY139" s="116" t="s">
        <v>145</v>
      </c>
      <c r="BK139" s="124">
        <f>SUM(BK140:BK170)</f>
        <v>0</v>
      </c>
    </row>
    <row r="140" spans="2:65" s="1" customFormat="1" ht="16.5" customHeight="1">
      <c r="B140" s="127"/>
      <c r="C140" s="128">
        <v>11</v>
      </c>
      <c r="D140" s="128" t="s">
        <v>147</v>
      </c>
      <c r="E140" s="129" t="s">
        <v>269</v>
      </c>
      <c r="F140" s="130" t="s">
        <v>270</v>
      </c>
      <c r="G140" s="131" t="s">
        <v>271</v>
      </c>
      <c r="H140" s="132">
        <v>709.94399999999996</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153</v>
      </c>
    </row>
    <row r="141" spans="2:65" s="12" customFormat="1">
      <c r="B141" s="141"/>
      <c r="D141" s="142" t="s">
        <v>151</v>
      </c>
      <c r="E141" s="143"/>
      <c r="F141" s="144" t="s">
        <v>272</v>
      </c>
      <c r="H141" s="143">
        <v>506.88</v>
      </c>
      <c r="M141" s="141"/>
      <c r="N141" s="145"/>
      <c r="Y141" s="146"/>
      <c r="AT141" s="143" t="s">
        <v>151</v>
      </c>
      <c r="AU141" s="143" t="s">
        <v>86</v>
      </c>
      <c r="AV141" s="12" t="s">
        <v>84</v>
      </c>
      <c r="AW141" s="12" t="s">
        <v>4</v>
      </c>
      <c r="AX141" s="12" t="s">
        <v>76</v>
      </c>
      <c r="AY141" s="143" t="s">
        <v>145</v>
      </c>
    </row>
    <row r="142" spans="2:65" s="12" customFormat="1">
      <c r="B142" s="141"/>
      <c r="D142" s="142" t="s">
        <v>151</v>
      </c>
      <c r="E142" s="143"/>
      <c r="F142" s="144" t="s">
        <v>273</v>
      </c>
      <c r="H142" s="143">
        <v>184.32</v>
      </c>
      <c r="M142" s="141"/>
      <c r="N142" s="145"/>
      <c r="Y142" s="146"/>
      <c r="AT142" s="143" t="s">
        <v>151</v>
      </c>
      <c r="AU142" s="143" t="s">
        <v>86</v>
      </c>
      <c r="AV142" s="12" t="s">
        <v>84</v>
      </c>
      <c r="AW142" s="12" t="s">
        <v>4</v>
      </c>
      <c r="AX142" s="12" t="s">
        <v>76</v>
      </c>
      <c r="AY142" s="143" t="s">
        <v>145</v>
      </c>
    </row>
    <row r="143" spans="2:65" s="12" customFormat="1">
      <c r="B143" s="141"/>
      <c r="D143" s="142" t="s">
        <v>151</v>
      </c>
      <c r="E143" s="143"/>
      <c r="F143" s="144" t="s">
        <v>274</v>
      </c>
      <c r="H143" s="143">
        <v>18.744</v>
      </c>
      <c r="M143" s="141"/>
      <c r="N143" s="145"/>
      <c r="Y143" s="146"/>
      <c r="AT143" s="143" t="s">
        <v>151</v>
      </c>
      <c r="AU143" s="143" t="s">
        <v>86</v>
      </c>
      <c r="AV143" s="12" t="s">
        <v>84</v>
      </c>
      <c r="AW143" s="12" t="s">
        <v>4</v>
      </c>
      <c r="AX143" s="12" t="s">
        <v>76</v>
      </c>
      <c r="AY143" s="143" t="s">
        <v>145</v>
      </c>
    </row>
    <row r="144" spans="2:65" s="1" customFormat="1" ht="16.5" customHeight="1">
      <c r="B144" s="127"/>
      <c r="C144" s="128">
        <v>12</v>
      </c>
      <c r="D144" s="128" t="s">
        <v>147</v>
      </c>
      <c r="E144" s="129" t="s">
        <v>275</v>
      </c>
      <c r="F144" s="130" t="s">
        <v>276</v>
      </c>
      <c r="G144" s="131" t="s">
        <v>271</v>
      </c>
      <c r="H144" s="132">
        <v>13488.936</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153</v>
      </c>
    </row>
    <row r="145" spans="2:65" s="12" customFormat="1">
      <c r="B145" s="141"/>
      <c r="D145" s="142" t="s">
        <v>151</v>
      </c>
      <c r="E145" s="143"/>
      <c r="F145" s="144" t="s">
        <v>277</v>
      </c>
      <c r="H145" s="143">
        <v>13488.936</v>
      </c>
      <c r="M145" s="141"/>
      <c r="N145" s="145"/>
      <c r="Y145" s="146"/>
      <c r="AT145" s="143" t="s">
        <v>151</v>
      </c>
      <c r="AU145" s="143" t="s">
        <v>86</v>
      </c>
      <c r="AV145" s="12" t="s">
        <v>84</v>
      </c>
      <c r="AW145" s="12" t="s">
        <v>4</v>
      </c>
      <c r="AX145" s="12" t="s">
        <v>76</v>
      </c>
      <c r="AY145" s="143" t="s">
        <v>145</v>
      </c>
    </row>
    <row r="146" spans="2:65" s="1" customFormat="1" ht="16.5" customHeight="1">
      <c r="B146" s="127"/>
      <c r="C146" s="128">
        <v>13</v>
      </c>
      <c r="D146" s="128" t="s">
        <v>147</v>
      </c>
      <c r="E146" s="129" t="s">
        <v>278</v>
      </c>
      <c r="F146" s="130" t="s">
        <v>279</v>
      </c>
      <c r="G146" s="131" t="s">
        <v>271</v>
      </c>
      <c r="H146" s="132">
        <v>709.94399999999996</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153</v>
      </c>
    </row>
    <row r="147" spans="2:65" s="1" customFormat="1" ht="16.5" customHeight="1">
      <c r="B147" s="127"/>
      <c r="C147" s="128">
        <v>14</v>
      </c>
      <c r="D147" s="128" t="s">
        <v>147</v>
      </c>
      <c r="E147" s="129" t="s">
        <v>280</v>
      </c>
      <c r="F147" s="130" t="s">
        <v>281</v>
      </c>
      <c r="G147" s="131" t="s">
        <v>271</v>
      </c>
      <c r="H147" s="132">
        <v>184.32</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153</v>
      </c>
    </row>
    <row r="148" spans="2:65" s="1" customFormat="1" ht="16.5" customHeight="1">
      <c r="B148" s="127"/>
      <c r="C148" s="128"/>
      <c r="D148" s="128"/>
      <c r="E148" s="143"/>
      <c r="F148" s="144" t="s">
        <v>273</v>
      </c>
      <c r="G148" s="12"/>
      <c r="H148" s="143">
        <v>184.32</v>
      </c>
      <c r="I148" s="133"/>
      <c r="J148" s="133"/>
      <c r="K148" s="133"/>
      <c r="L148" s="130"/>
      <c r="M148" s="26"/>
      <c r="N148" s="134"/>
      <c r="O148" s="135"/>
      <c r="P148" s="136"/>
      <c r="Q148" s="136"/>
      <c r="R148" s="136"/>
      <c r="S148" s="137"/>
      <c r="T148" s="137"/>
      <c r="U148" s="137"/>
      <c r="V148" s="137"/>
      <c r="W148" s="137"/>
      <c r="X148" s="137"/>
      <c r="Y148" s="138"/>
      <c r="AR148" s="139"/>
      <c r="AT148" s="139"/>
      <c r="AU148" s="139"/>
      <c r="AY148" s="14"/>
      <c r="BE148" s="140"/>
      <c r="BF148" s="140"/>
      <c r="BG148" s="140"/>
      <c r="BH148" s="140"/>
      <c r="BI148" s="140"/>
      <c r="BJ148" s="14"/>
      <c r="BK148" s="140"/>
      <c r="BL148" s="14"/>
      <c r="BM148" s="139"/>
    </row>
    <row r="149" spans="2:65" s="1" customFormat="1" ht="16.5" customHeight="1">
      <c r="B149" s="127"/>
      <c r="C149" s="128">
        <v>15</v>
      </c>
      <c r="D149" s="128" t="s">
        <v>147</v>
      </c>
      <c r="E149" s="129" t="s">
        <v>284</v>
      </c>
      <c r="F149" s="130" t="s">
        <v>285</v>
      </c>
      <c r="G149" s="131" t="s">
        <v>271</v>
      </c>
      <c r="H149" s="132">
        <v>18.744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153</v>
      </c>
    </row>
    <row r="150" spans="2:65" s="1" customFormat="1" ht="16.5" customHeight="1">
      <c r="B150" s="127"/>
      <c r="C150" s="128"/>
      <c r="D150" s="128"/>
      <c r="E150" s="143"/>
      <c r="F150" s="144" t="s">
        <v>274</v>
      </c>
      <c r="G150" s="12"/>
      <c r="H150" s="143">
        <v>18.744</v>
      </c>
      <c r="I150" s="133"/>
      <c r="J150" s="133"/>
      <c r="K150" s="133"/>
      <c r="L150" s="130"/>
      <c r="M150" s="26"/>
      <c r="N150" s="134"/>
      <c r="O150" s="135"/>
      <c r="P150" s="136"/>
      <c r="Q150" s="136"/>
      <c r="R150" s="136"/>
      <c r="S150" s="137"/>
      <c r="T150" s="137"/>
      <c r="U150" s="137"/>
      <c r="V150" s="137"/>
      <c r="W150" s="137"/>
      <c r="X150" s="137"/>
      <c r="Y150" s="138"/>
      <c r="AR150" s="139"/>
      <c r="AT150" s="139"/>
      <c r="AU150" s="139"/>
      <c r="AY150" s="14"/>
      <c r="BE150" s="140"/>
      <c r="BF150" s="140"/>
      <c r="BG150" s="140"/>
      <c r="BH150" s="140"/>
      <c r="BI150" s="140"/>
      <c r="BJ150" s="14"/>
      <c r="BK150" s="140"/>
      <c r="BL150" s="14"/>
      <c r="BM150" s="139"/>
    </row>
    <row r="151" spans="2:65" s="1" customFormat="1" ht="16.5" customHeight="1">
      <c r="B151" s="127"/>
      <c r="C151" s="128">
        <v>16</v>
      </c>
      <c r="D151" s="128" t="s">
        <v>147</v>
      </c>
      <c r="E151" s="129" t="s">
        <v>282</v>
      </c>
      <c r="F151" s="130" t="s">
        <v>283</v>
      </c>
      <c r="G151" s="131" t="s">
        <v>271</v>
      </c>
      <c r="H151" s="132">
        <v>506.88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153</v>
      </c>
    </row>
    <row r="152" spans="2:65" s="12" customFormat="1">
      <c r="B152" s="141"/>
      <c r="D152" s="142" t="s">
        <v>151</v>
      </c>
      <c r="E152" s="143"/>
      <c r="F152" s="144" t="s">
        <v>272</v>
      </c>
      <c r="H152" s="143">
        <v>506.88</v>
      </c>
      <c r="M152" s="141"/>
      <c r="N152" s="147"/>
      <c r="O152" s="148"/>
      <c r="P152" s="148"/>
      <c r="Q152" s="148"/>
      <c r="R152" s="148"/>
      <c r="S152" s="148"/>
      <c r="T152" s="148"/>
      <c r="U152" s="148"/>
      <c r="V152" s="148"/>
      <c r="W152" s="148"/>
      <c r="X152" s="148"/>
      <c r="Y152" s="149"/>
      <c r="AT152" s="143" t="s">
        <v>151</v>
      </c>
      <c r="AU152" s="143" t="s">
        <v>86</v>
      </c>
      <c r="AV152" s="12" t="s">
        <v>84</v>
      </c>
      <c r="AW152" s="12" t="s">
        <v>4</v>
      </c>
      <c r="AX152" s="12" t="s">
        <v>76</v>
      </c>
      <c r="AY152" s="143" t="s">
        <v>145</v>
      </c>
    </row>
    <row r="153" spans="2:65" s="1" customFormat="1" ht="6.95" customHeight="1">
      <c r="B153" s="38"/>
      <c r="C153" s="39"/>
      <c r="D153" s="39"/>
      <c r="E153" s="39"/>
      <c r="F153" s="39"/>
      <c r="G153" s="39"/>
      <c r="H153" s="39"/>
      <c r="I153" s="39"/>
      <c r="J153" s="39"/>
      <c r="K153" s="39"/>
      <c r="L153" s="39"/>
      <c r="M153" s="26"/>
    </row>
  </sheetData>
  <sheetProtection algorithmName="SHA-512" hashValue="p1ysS0jcIxOd5jRxNrLLeULepGi4GCo2qfUbF/KPIvJotctrrGMCHMhYFZBikk71rAgMXD/SG0KmHzN9iYYwLg==" saltValue="L8tfROSSBxfQrr/mcuvNHQ==" spinCount="100000" sheet="1" objects="1" scenarios="1" selectLockedCells="1"/>
  <autoFilter ref="C118:L152" xr:uid="{00000000-0009-0000-0000-000001000000}"/>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14"/>
  <sheetViews>
    <sheetView showGridLines="0" topLeftCell="A367" zoomScale="85" zoomScaleNormal="85" workbookViewId="0">
      <selection activeCell="E389" sqref="E389"/>
    </sheetView>
  </sheetViews>
  <sheetFormatPr defaultRowHeight="11.25"/>
  <cols>
    <col min="1" max="1" width="8.33203125" customWidth="1"/>
    <col min="2" max="2" width="1.1640625" customWidth="1"/>
    <col min="3" max="3" width="7" customWidth="1"/>
    <col min="4" max="4" width="4.33203125" customWidth="1"/>
    <col min="5" max="5" width="17.1640625" customWidth="1"/>
    <col min="6" max="6" width="50.83203125" customWidth="1"/>
    <col min="7" max="7" width="7.5" customWidth="1"/>
    <col min="8" max="8" width="14" customWidth="1"/>
    <col min="9" max="9" width="19"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29" t="s">
        <v>6</v>
      </c>
      <c r="N2" s="222"/>
      <c r="O2" s="222"/>
      <c r="P2" s="222"/>
      <c r="Q2" s="222"/>
      <c r="R2" s="222"/>
      <c r="S2" s="222"/>
      <c r="T2" s="222"/>
      <c r="U2" s="222"/>
      <c r="V2" s="222"/>
      <c r="W2" s="222"/>
      <c r="X2" s="222"/>
      <c r="Y2" s="222"/>
      <c r="Z2" s="222"/>
      <c r="AT2" s="14" t="s">
        <v>89</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30" customHeight="1">
      <c r="B9" s="26"/>
      <c r="E9" s="199" t="s">
        <v>154</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ROUND((SUM(BE128:BE1213)),  2)</f>
        <v>0</v>
      </c>
      <c r="I35" s="87">
        <v>0.21</v>
      </c>
      <c r="K35" s="85">
        <f>ROUND(((SUM(BE128:BE1213))*I35),  2)</f>
        <v>0</v>
      </c>
      <c r="M35" s="26"/>
    </row>
    <row r="36" spans="2:13" s="1" customFormat="1" ht="14.45" customHeight="1">
      <c r="B36" s="26"/>
      <c r="E36" s="23" t="s">
        <v>40</v>
      </c>
      <c r="F36" s="85">
        <f>ROUND((SUM(BF128:BF1213)),  2)</f>
        <v>0</v>
      </c>
      <c r="I36" s="87">
        <v>0.15</v>
      </c>
      <c r="K36" s="85">
        <f>ROUND(((SUM(BF128:BF1213))*I36),  2)</f>
        <v>0</v>
      </c>
      <c r="M36" s="26"/>
    </row>
    <row r="37" spans="2:13" s="1" customFormat="1" ht="14.45" hidden="1" customHeight="1">
      <c r="B37" s="26"/>
      <c r="E37" s="23" t="s">
        <v>41</v>
      </c>
      <c r="F37" s="85">
        <f>ROUND((SUM(BG128:BG1213)),  2)</f>
        <v>0</v>
      </c>
      <c r="I37" s="87">
        <v>0.21</v>
      </c>
      <c r="K37" s="85">
        <f>0</f>
        <v>0</v>
      </c>
      <c r="M37" s="26"/>
    </row>
    <row r="38" spans="2:13" s="1" customFormat="1" ht="14.45" hidden="1" customHeight="1">
      <c r="B38" s="26"/>
      <c r="E38" s="23" t="s">
        <v>42</v>
      </c>
      <c r="F38" s="85">
        <f>ROUND((SUM(BH128:BH1213)),  2)</f>
        <v>0</v>
      </c>
      <c r="I38" s="87">
        <v>0.15</v>
      </c>
      <c r="K38" s="85">
        <f>0</f>
        <v>0</v>
      </c>
      <c r="M38" s="26"/>
    </row>
    <row r="39" spans="2:13" s="1" customFormat="1" ht="14.45" hidden="1" customHeight="1">
      <c r="B39" s="26"/>
      <c r="E39" s="23" t="s">
        <v>43</v>
      </c>
      <c r="F39" s="85">
        <f>ROUND((SUM(BI128:BI1213)),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30" customHeight="1">
      <c r="B87" s="26"/>
      <c r="E87" s="199" t="str">
        <f>E9</f>
        <v xml:space="preserve">SO02 - SO 02 (D.1) – Trafostanice TS1 včetně náhradního zdroje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Q128</f>
        <v>0</v>
      </c>
      <c r="J96" s="60">
        <f>R128</f>
        <v>0</v>
      </c>
      <c r="K96" s="60">
        <f>K128</f>
        <v>0</v>
      </c>
      <c r="M96" s="26"/>
      <c r="AU96" s="14" t="s">
        <v>122</v>
      </c>
    </row>
    <row r="97" spans="2:13" s="8" customFormat="1" ht="24.95" customHeight="1">
      <c r="B97" s="99"/>
      <c r="D97" s="100" t="s">
        <v>155</v>
      </c>
      <c r="E97" s="101"/>
      <c r="F97" s="101"/>
      <c r="G97" s="101"/>
      <c r="H97" s="101"/>
      <c r="I97" s="102">
        <f>Q129</f>
        <v>0</v>
      </c>
      <c r="J97" s="102">
        <f>R129</f>
        <v>0</v>
      </c>
      <c r="K97" s="102">
        <f>K129</f>
        <v>0</v>
      </c>
      <c r="M97" s="99"/>
    </row>
    <row r="98" spans="2:13" s="8" customFormat="1" ht="24.95" customHeight="1">
      <c r="B98" s="99"/>
      <c r="D98" s="100" t="s">
        <v>156</v>
      </c>
      <c r="E98" s="101"/>
      <c r="F98" s="101"/>
      <c r="G98" s="101"/>
      <c r="H98" s="101"/>
      <c r="I98" s="102">
        <f>Q535</f>
        <v>0</v>
      </c>
      <c r="J98" s="102">
        <f>R535</f>
        <v>0</v>
      </c>
      <c r="K98" s="102">
        <f>K535</f>
        <v>0</v>
      </c>
      <c r="M98" s="99"/>
    </row>
    <row r="99" spans="2:13" s="8" customFormat="1" ht="24.95" customHeight="1">
      <c r="B99" s="99"/>
      <c r="D99" s="100" t="s">
        <v>157</v>
      </c>
      <c r="E99" s="101"/>
      <c r="F99" s="101"/>
      <c r="G99" s="101"/>
      <c r="H99" s="101"/>
      <c r="I99" s="102">
        <f>Q537</f>
        <v>0</v>
      </c>
      <c r="J99" s="102">
        <f>R537</f>
        <v>0</v>
      </c>
      <c r="K99" s="102">
        <f>K537</f>
        <v>0</v>
      </c>
      <c r="M99" s="99"/>
    </row>
    <row r="100" spans="2:13" s="8" customFormat="1" ht="24.95" customHeight="1">
      <c r="B100" s="99"/>
      <c r="D100" s="100" t="s">
        <v>158</v>
      </c>
      <c r="E100" s="101"/>
      <c r="F100" s="101"/>
      <c r="G100" s="101"/>
      <c r="H100" s="101"/>
      <c r="I100" s="102">
        <f>Q539</f>
        <v>0</v>
      </c>
      <c r="J100" s="102">
        <f>R539</f>
        <v>0</v>
      </c>
      <c r="K100" s="102">
        <f>K539</f>
        <v>0</v>
      </c>
      <c r="M100" s="99"/>
    </row>
    <row r="101" spans="2:13" s="8" customFormat="1" ht="24.95" customHeight="1">
      <c r="B101" s="99"/>
      <c r="D101" s="100" t="s">
        <v>159</v>
      </c>
      <c r="E101" s="101"/>
      <c r="F101" s="101"/>
      <c r="G101" s="101"/>
      <c r="H101" s="101"/>
      <c r="I101" s="102">
        <f>Q576</f>
        <v>0</v>
      </c>
      <c r="J101" s="102">
        <f>R576</f>
        <v>0</v>
      </c>
      <c r="K101" s="102">
        <f>K576</f>
        <v>0</v>
      </c>
      <c r="M101" s="99"/>
    </row>
    <row r="102" spans="2:13" s="8" customFormat="1" ht="24.95" customHeight="1">
      <c r="B102" s="99"/>
      <c r="D102" s="100" t="s">
        <v>160</v>
      </c>
      <c r="E102" s="101"/>
      <c r="F102" s="101"/>
      <c r="G102" s="101"/>
      <c r="H102" s="101"/>
      <c r="I102" s="102">
        <f>Q668</f>
        <v>0</v>
      </c>
      <c r="J102" s="102">
        <f>R668</f>
        <v>0</v>
      </c>
      <c r="K102" s="102">
        <f>K668</f>
        <v>0</v>
      </c>
      <c r="M102" s="99"/>
    </row>
    <row r="103" spans="2:13" s="8" customFormat="1" ht="24.95" customHeight="1">
      <c r="B103" s="99"/>
      <c r="D103" s="100" t="s">
        <v>161</v>
      </c>
      <c r="E103" s="101"/>
      <c r="F103" s="101"/>
      <c r="G103" s="101"/>
      <c r="H103" s="101"/>
      <c r="I103" s="102">
        <f>Q742</f>
        <v>0</v>
      </c>
      <c r="J103" s="102">
        <f>R742</f>
        <v>0</v>
      </c>
      <c r="K103" s="102">
        <f>K742</f>
        <v>0</v>
      </c>
      <c r="M103" s="99"/>
    </row>
    <row r="104" spans="2:13" s="8" customFormat="1" ht="24.95" customHeight="1">
      <c r="B104" s="99"/>
      <c r="D104" s="100" t="s">
        <v>162</v>
      </c>
      <c r="E104" s="101"/>
      <c r="F104" s="101"/>
      <c r="G104" s="101"/>
      <c r="H104" s="101"/>
      <c r="I104" s="102">
        <f>Q788</f>
        <v>0</v>
      </c>
      <c r="J104" s="102">
        <f>R788</f>
        <v>0</v>
      </c>
      <c r="K104" s="102">
        <f>K788</f>
        <v>0</v>
      </c>
      <c r="M104" s="99"/>
    </row>
    <row r="105" spans="2:13" s="8" customFormat="1" ht="24.95" customHeight="1">
      <c r="B105" s="99"/>
      <c r="D105" s="100" t="s">
        <v>163</v>
      </c>
      <c r="E105" s="101"/>
      <c r="F105" s="101"/>
      <c r="G105" s="101"/>
      <c r="H105" s="101"/>
      <c r="I105" s="102">
        <f>Q824</f>
        <v>0</v>
      </c>
      <c r="J105" s="102">
        <f>R824</f>
        <v>0</v>
      </c>
      <c r="K105" s="102">
        <f>K824</f>
        <v>0</v>
      </c>
      <c r="M105" s="99"/>
    </row>
    <row r="106" spans="2:13" s="8" customFormat="1" ht="24.95" customHeight="1">
      <c r="B106" s="99"/>
      <c r="D106" s="100" t="s">
        <v>164</v>
      </c>
      <c r="E106" s="101"/>
      <c r="F106" s="101"/>
      <c r="G106" s="101"/>
      <c r="H106" s="101"/>
      <c r="I106" s="102">
        <f>Q887</f>
        <v>0</v>
      </c>
      <c r="J106" s="102">
        <f>R887</f>
        <v>0</v>
      </c>
      <c r="K106" s="102">
        <f>K887</f>
        <v>0</v>
      </c>
      <c r="M106" s="99"/>
    </row>
    <row r="107" spans="2:13" s="8" customFormat="1" ht="24.95" customHeight="1">
      <c r="B107" s="99"/>
      <c r="D107" s="100" t="s">
        <v>165</v>
      </c>
      <c r="E107" s="101"/>
      <c r="F107" s="101"/>
      <c r="G107" s="101"/>
      <c r="H107" s="101"/>
      <c r="I107" s="102">
        <f>Q1063</f>
        <v>0</v>
      </c>
      <c r="J107" s="102">
        <f>R1063</f>
        <v>0</v>
      </c>
      <c r="K107" s="102">
        <f>K1063</f>
        <v>0</v>
      </c>
      <c r="M107" s="99"/>
    </row>
    <row r="108" spans="2:13" s="8" customFormat="1" ht="24.95" customHeight="1">
      <c r="B108" s="99"/>
      <c r="D108" s="100" t="s">
        <v>166</v>
      </c>
      <c r="E108" s="101"/>
      <c r="F108" s="101"/>
      <c r="G108" s="101"/>
      <c r="H108" s="101"/>
      <c r="I108" s="102">
        <f>Q1133</f>
        <v>0</v>
      </c>
      <c r="J108" s="102">
        <f>R1133</f>
        <v>0</v>
      </c>
      <c r="K108" s="102">
        <f>K1133</f>
        <v>0</v>
      </c>
      <c r="M108" s="99"/>
    </row>
    <row r="109" spans="2:13" s="1" customFormat="1" ht="21.75" customHeight="1">
      <c r="B109" s="26"/>
      <c r="M109" s="26"/>
    </row>
    <row r="110" spans="2:13" s="1" customFormat="1" ht="6.95" customHeight="1">
      <c r="B110" s="38"/>
      <c r="C110" s="39"/>
      <c r="D110" s="39"/>
      <c r="E110" s="39"/>
      <c r="F110" s="39"/>
      <c r="G110" s="39"/>
      <c r="H110" s="39"/>
      <c r="I110" s="39"/>
      <c r="J110" s="39"/>
      <c r="K110" s="39"/>
      <c r="L110" s="39"/>
      <c r="M110" s="26"/>
    </row>
    <row r="114" spans="2:63" s="1" customFormat="1" ht="6.95" customHeight="1">
      <c r="B114" s="40"/>
      <c r="C114" s="41"/>
      <c r="D114" s="41"/>
      <c r="E114" s="41"/>
      <c r="F114" s="41"/>
      <c r="G114" s="41"/>
      <c r="H114" s="41"/>
      <c r="I114" s="41"/>
      <c r="J114" s="41"/>
      <c r="K114" s="41"/>
      <c r="L114" s="41"/>
      <c r="M114" s="26"/>
    </row>
    <row r="115" spans="2:63" s="1" customFormat="1" ht="24.95" customHeight="1">
      <c r="B115" s="26"/>
      <c r="C115" s="18" t="s">
        <v>125</v>
      </c>
      <c r="M115" s="26"/>
    </row>
    <row r="116" spans="2:63" s="1" customFormat="1" ht="6.95" customHeight="1">
      <c r="B116" s="26"/>
      <c r="M116" s="26"/>
    </row>
    <row r="117" spans="2:63" s="1" customFormat="1" ht="12" customHeight="1">
      <c r="B117" s="26"/>
      <c r="C117" s="23" t="s">
        <v>15</v>
      </c>
      <c r="M117" s="26"/>
    </row>
    <row r="118" spans="2:63" s="1" customFormat="1" ht="26.25" customHeight="1">
      <c r="B118" s="26"/>
      <c r="E118" s="235" t="str">
        <f>E7</f>
        <v>Nové energocentrum – Trafostanice TS1 vč. náhradního zdroje elektrické energie</v>
      </c>
      <c r="F118" s="236"/>
      <c r="G118" s="236"/>
      <c r="H118" s="236"/>
      <c r="M118" s="26"/>
    </row>
    <row r="119" spans="2:63" s="1" customFormat="1" ht="12" customHeight="1">
      <c r="B119" s="26"/>
      <c r="C119" s="23" t="s">
        <v>112</v>
      </c>
      <c r="M119" s="26"/>
    </row>
    <row r="120" spans="2:63" s="1" customFormat="1" ht="30" customHeight="1">
      <c r="B120" s="26"/>
      <c r="E120" s="199" t="str">
        <f>E9</f>
        <v xml:space="preserve">SO02 - SO 02 (D.1) – Trafostanice TS1 včetně náhradního zdroje </v>
      </c>
      <c r="F120" s="234"/>
      <c r="G120" s="234"/>
      <c r="H120" s="234"/>
      <c r="M120" s="26"/>
    </row>
    <row r="121" spans="2:63" s="1" customFormat="1" ht="6.95" customHeight="1">
      <c r="B121" s="26"/>
      <c r="M121" s="26"/>
    </row>
    <row r="122" spans="2:63" s="1" customFormat="1" ht="12" customHeight="1">
      <c r="B122" s="26"/>
      <c r="C122" s="23" t="s">
        <v>19</v>
      </c>
      <c r="F122" s="21" t="str">
        <f>F12</f>
        <v>Nemocnice Chomutov, o.z.</v>
      </c>
      <c r="I122" s="23" t="s">
        <v>21</v>
      </c>
      <c r="J122" s="46" t="str">
        <f>IF(J12="","",J12)</f>
        <v>2. 9. 2022</v>
      </c>
      <c r="M122" s="26"/>
    </row>
    <row r="123" spans="2:63" s="1" customFormat="1" ht="6.95" customHeight="1">
      <c r="B123" s="26"/>
      <c r="M123" s="26"/>
    </row>
    <row r="124" spans="2:63" s="1" customFormat="1" ht="15.2" customHeight="1">
      <c r="B124" s="26"/>
      <c r="C124" s="23" t="s">
        <v>23</v>
      </c>
      <c r="F124" s="21" t="str">
        <f>E15</f>
        <v>Krajská zdravotní, a.s; Sociální péče 3316/12A, 401 13 Ústí nad Labem</v>
      </c>
      <c r="I124" s="23" t="s">
        <v>28</v>
      </c>
      <c r="J124" s="24" t="str">
        <f>E21</f>
        <v xml:space="preserve">ALTRON, a.s. </v>
      </c>
      <c r="M124" s="26"/>
    </row>
    <row r="125" spans="2:63" s="1" customFormat="1" ht="15.2" customHeight="1">
      <c r="B125" s="26"/>
      <c r="C125" s="23" t="s">
        <v>27</v>
      </c>
      <c r="F125" s="21" t="str">
        <f>IF(E18="","",E18)</f>
        <v xml:space="preserve"> </v>
      </c>
      <c r="I125" s="23" t="s">
        <v>32</v>
      </c>
      <c r="J125" s="24" t="str">
        <f>E24</f>
        <v xml:space="preserve"> </v>
      </c>
      <c r="M125" s="26"/>
    </row>
    <row r="126" spans="2:63" s="1" customFormat="1" ht="10.35" customHeight="1">
      <c r="B126" s="26"/>
      <c r="M126" s="26"/>
    </row>
    <row r="127" spans="2:63" s="10" customFormat="1" ht="29.25" customHeight="1">
      <c r="B127" s="107"/>
      <c r="C127" s="108" t="s">
        <v>126</v>
      </c>
      <c r="D127" s="109" t="s">
        <v>59</v>
      </c>
      <c r="E127" s="109" t="s">
        <v>55</v>
      </c>
      <c r="F127" s="109" t="s">
        <v>56</v>
      </c>
      <c r="G127" s="109" t="s">
        <v>127</v>
      </c>
      <c r="H127" s="109" t="s">
        <v>128</v>
      </c>
      <c r="I127" s="109" t="s">
        <v>129</v>
      </c>
      <c r="J127" s="109" t="s">
        <v>130</v>
      </c>
      <c r="K127" s="109" t="s">
        <v>120</v>
      </c>
      <c r="L127" s="110" t="s">
        <v>131</v>
      </c>
      <c r="M127" s="107"/>
      <c r="N127" s="53" t="s">
        <v>1</v>
      </c>
      <c r="O127" s="54" t="s">
        <v>38</v>
      </c>
      <c r="P127" s="54" t="s">
        <v>132</v>
      </c>
      <c r="Q127" s="54" t="s">
        <v>133</v>
      </c>
      <c r="R127" s="54" t="s">
        <v>134</v>
      </c>
      <c r="S127" s="54" t="s">
        <v>135</v>
      </c>
      <c r="T127" s="54" t="s">
        <v>136</v>
      </c>
      <c r="U127" s="54" t="s">
        <v>137</v>
      </c>
      <c r="V127" s="54" t="s">
        <v>138</v>
      </c>
      <c r="W127" s="54" t="s">
        <v>139</v>
      </c>
      <c r="X127" s="54" t="s">
        <v>140</v>
      </c>
      <c r="Y127" s="55" t="s">
        <v>141</v>
      </c>
    </row>
    <row r="128" spans="2:63" s="1" customFormat="1" ht="22.9" customHeight="1">
      <c r="B128" s="26"/>
      <c r="C128" s="58" t="s">
        <v>142</v>
      </c>
      <c r="K128" s="111">
        <f>BK128</f>
        <v>0</v>
      </c>
      <c r="M128" s="26"/>
      <c r="N128" s="56"/>
      <c r="O128" s="47"/>
      <c r="P128" s="47"/>
      <c r="Q128" s="112">
        <f>Q129+Q535+Q537+Q539+Q576+Q668+Q742+Q788+Q824+Q887+Q1063+Q1133</f>
        <v>0</v>
      </c>
      <c r="R128" s="112">
        <f>R129+R535+R537+R539+R576+R668+R742+R788+R824+R887+R1063+R1133</f>
        <v>0</v>
      </c>
      <c r="S128" s="47"/>
      <c r="T128" s="113">
        <f>T129+T535+T537+T539+T576+T668+T742+T788+T824+T887+T1063+T1133</f>
        <v>0</v>
      </c>
      <c r="U128" s="47"/>
      <c r="V128" s="113">
        <f>V129+V535+V537+V539+V576+V668+V742+V788+V824+V887+V1063+V1133</f>
        <v>0</v>
      </c>
      <c r="W128" s="47"/>
      <c r="X128" s="113">
        <f>X129+X535+X537+X539+X576+X668+X742+X788+X824+X887+X1063+X1133</f>
        <v>0</v>
      </c>
      <c r="Y128" s="48"/>
      <c r="AT128" s="14" t="s">
        <v>75</v>
      </c>
      <c r="AU128" s="14" t="s">
        <v>122</v>
      </c>
      <c r="BK128" s="114">
        <f>BK129+BK535+BK537+BK539+BK576+BK668+BK742+BK788+BK824+BK887+BK1063+BK1133</f>
        <v>0</v>
      </c>
    </row>
    <row r="129" spans="2:65" s="11" customFormat="1" ht="25.9" customHeight="1">
      <c r="B129" s="115"/>
      <c r="D129" s="116" t="s">
        <v>75</v>
      </c>
      <c r="E129" s="117" t="s">
        <v>167</v>
      </c>
      <c r="F129" s="117" t="s">
        <v>168</v>
      </c>
      <c r="K129" s="118">
        <f>BK129</f>
        <v>0</v>
      </c>
      <c r="M129" s="115"/>
      <c r="N129" s="119"/>
      <c r="Q129" s="120">
        <f>SUM(Q130:Q534)</f>
        <v>0</v>
      </c>
      <c r="R129" s="120">
        <f>SUM(R130:R534)</f>
        <v>0</v>
      </c>
      <c r="T129" s="121">
        <f>SUM(T130:T534)</f>
        <v>0</v>
      </c>
      <c r="V129" s="121">
        <f>SUM(V130:V534)</f>
        <v>0</v>
      </c>
      <c r="X129" s="121">
        <f>SUM(X130:X534)</f>
        <v>0</v>
      </c>
      <c r="Y129" s="122"/>
      <c r="AR129" s="116" t="s">
        <v>84</v>
      </c>
      <c r="AT129" s="123" t="s">
        <v>75</v>
      </c>
      <c r="AU129" s="123" t="s">
        <v>76</v>
      </c>
      <c r="AY129" s="116" t="s">
        <v>145</v>
      </c>
      <c r="BK129" s="124">
        <f>SUM(BK130:BK534)</f>
        <v>0</v>
      </c>
    </row>
    <row r="130" spans="2:65" s="1" customFormat="1" ht="16.5" customHeight="1">
      <c r="B130" s="127"/>
      <c r="C130" s="151"/>
      <c r="D130" s="151"/>
      <c r="E130" s="152" t="s">
        <v>84</v>
      </c>
      <c r="F130" s="153" t="s">
        <v>146</v>
      </c>
      <c r="G130" s="154"/>
      <c r="H130" s="155"/>
      <c r="I130" s="156"/>
      <c r="J130" s="156"/>
      <c r="K130" s="156"/>
      <c r="L130" s="153"/>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84</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169</v>
      </c>
    </row>
    <row r="131" spans="2:65" s="1" customFormat="1" ht="18.75" customHeight="1">
      <c r="B131" s="127"/>
      <c r="C131" s="128">
        <v>1</v>
      </c>
      <c r="D131" s="128" t="s">
        <v>147</v>
      </c>
      <c r="E131" s="129" t="s">
        <v>530</v>
      </c>
      <c r="F131" s="130" t="s">
        <v>531</v>
      </c>
      <c r="G131" s="131" t="s">
        <v>257</v>
      </c>
      <c r="H131" s="132">
        <v>468.01124999999996</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170</v>
      </c>
    </row>
    <row r="132" spans="2:65" s="12" customFormat="1">
      <c r="B132" s="141"/>
      <c r="D132" s="142" t="s">
        <v>151</v>
      </c>
      <c r="E132" s="143"/>
      <c r="F132" s="144" t="s">
        <v>532</v>
      </c>
      <c r="H132" s="143">
        <v>401.13125000000002</v>
      </c>
      <c r="M132" s="141"/>
      <c r="N132" s="145"/>
      <c r="Y132" s="146"/>
      <c r="AT132" s="143" t="s">
        <v>151</v>
      </c>
      <c r="AU132" s="143" t="s">
        <v>84</v>
      </c>
      <c r="AV132" s="12" t="s">
        <v>84</v>
      </c>
      <c r="AW132" s="12" t="s">
        <v>4</v>
      </c>
      <c r="AX132" s="12" t="s">
        <v>76</v>
      </c>
      <c r="AY132" s="143" t="s">
        <v>145</v>
      </c>
    </row>
    <row r="133" spans="2:65" s="12" customFormat="1">
      <c r="B133" s="141"/>
      <c r="D133" s="142" t="s">
        <v>151</v>
      </c>
      <c r="E133" s="143"/>
      <c r="F133" s="144" t="s">
        <v>533</v>
      </c>
      <c r="H133" s="143">
        <v>66.88</v>
      </c>
      <c r="M133" s="141"/>
      <c r="N133" s="145"/>
      <c r="Y133" s="146"/>
      <c r="AT133" s="143" t="s">
        <v>151</v>
      </c>
      <c r="AU133" s="143" t="s">
        <v>84</v>
      </c>
      <c r="AV133" s="12" t="s">
        <v>84</v>
      </c>
      <c r="AW133" s="12" t="s">
        <v>4</v>
      </c>
      <c r="AX133" s="12" t="s">
        <v>76</v>
      </c>
      <c r="AY133" s="143" t="s">
        <v>145</v>
      </c>
    </row>
    <row r="134" spans="2:65" s="1" customFormat="1" ht="18.75" customHeight="1">
      <c r="B134" s="127"/>
      <c r="C134" s="128">
        <v>2</v>
      </c>
      <c r="D134" s="128" t="s">
        <v>147</v>
      </c>
      <c r="E134" s="129" t="s">
        <v>410</v>
      </c>
      <c r="F134" s="130" t="s">
        <v>411</v>
      </c>
      <c r="G134" s="131" t="s">
        <v>257</v>
      </c>
      <c r="H134" s="132">
        <v>98.18729999999988</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170</v>
      </c>
    </row>
    <row r="135" spans="2:65" s="12" customFormat="1">
      <c r="B135" s="141"/>
      <c r="D135" s="142" t="s">
        <v>151</v>
      </c>
      <c r="E135" s="143"/>
      <c r="F135" s="144" t="s">
        <v>534</v>
      </c>
      <c r="H135" s="143"/>
      <c r="M135" s="141"/>
      <c r="N135" s="145"/>
      <c r="Y135" s="146"/>
      <c r="AT135" s="143" t="s">
        <v>151</v>
      </c>
      <c r="AU135" s="143" t="s">
        <v>84</v>
      </c>
      <c r="AV135" s="12" t="s">
        <v>84</v>
      </c>
      <c r="AW135" s="12" t="s">
        <v>4</v>
      </c>
      <c r="AX135" s="12" t="s">
        <v>76</v>
      </c>
      <c r="AY135" s="143" t="s">
        <v>145</v>
      </c>
    </row>
    <row r="136" spans="2:65" s="12" customFormat="1">
      <c r="B136" s="141"/>
      <c r="D136" s="142" t="s">
        <v>151</v>
      </c>
      <c r="E136" s="143"/>
      <c r="F136" s="144" t="s">
        <v>535</v>
      </c>
      <c r="H136" s="143">
        <v>460.66250000000002</v>
      </c>
      <c r="M136" s="141"/>
      <c r="N136" s="145"/>
      <c r="Y136" s="146"/>
      <c r="AT136" s="143" t="s">
        <v>151</v>
      </c>
      <c r="AU136" s="143" t="s">
        <v>84</v>
      </c>
      <c r="AV136" s="12" t="s">
        <v>84</v>
      </c>
      <c r="AW136" s="12" t="s">
        <v>4</v>
      </c>
      <c r="AX136" s="12" t="s">
        <v>76</v>
      </c>
      <c r="AY136" s="143" t="s">
        <v>145</v>
      </c>
    </row>
    <row r="137" spans="2:65" s="12" customFormat="1">
      <c r="B137" s="141"/>
      <c r="D137" s="142" t="s">
        <v>151</v>
      </c>
      <c r="E137" s="143"/>
      <c r="F137" s="144" t="s">
        <v>536</v>
      </c>
      <c r="H137" s="143">
        <v>104</v>
      </c>
      <c r="M137" s="141"/>
      <c r="N137" s="145"/>
      <c r="Y137" s="146"/>
      <c r="AT137" s="143" t="s">
        <v>151</v>
      </c>
      <c r="AU137" s="143" t="s">
        <v>84</v>
      </c>
      <c r="AV137" s="12" t="s">
        <v>84</v>
      </c>
      <c r="AW137" s="12" t="s">
        <v>4</v>
      </c>
      <c r="AX137" s="12" t="s">
        <v>76</v>
      </c>
      <c r="AY137" s="143" t="s">
        <v>145</v>
      </c>
    </row>
    <row r="138" spans="2:65" s="12" customFormat="1">
      <c r="B138" s="141"/>
      <c r="D138" s="142" t="s">
        <v>151</v>
      </c>
      <c r="E138" s="143"/>
      <c r="F138" s="144" t="s">
        <v>537</v>
      </c>
      <c r="H138" s="143">
        <v>1.536</v>
      </c>
      <c r="M138" s="141"/>
      <c r="N138" s="145"/>
      <c r="Y138" s="146"/>
      <c r="AT138" s="143" t="s">
        <v>151</v>
      </c>
      <c r="AU138" s="143" t="s">
        <v>84</v>
      </c>
      <c r="AV138" s="12" t="s">
        <v>84</v>
      </c>
      <c r="AW138" s="12" t="s">
        <v>4</v>
      </c>
      <c r="AX138" s="12" t="s">
        <v>76</v>
      </c>
      <c r="AY138" s="143" t="s">
        <v>145</v>
      </c>
    </row>
    <row r="139" spans="2:65" s="12" customFormat="1">
      <c r="B139" s="141"/>
      <c r="D139" s="142" t="s">
        <v>151</v>
      </c>
      <c r="E139" s="143"/>
      <c r="F139" s="144" t="s">
        <v>538</v>
      </c>
      <c r="H139" s="143">
        <v>566.19849999999997</v>
      </c>
      <c r="M139" s="141"/>
      <c r="N139" s="145"/>
      <c r="Y139" s="146"/>
      <c r="AT139" s="143" t="s">
        <v>151</v>
      </c>
      <c r="AU139" s="143" t="s">
        <v>84</v>
      </c>
      <c r="AV139" s="12" t="s">
        <v>84</v>
      </c>
      <c r="AW139" s="12" t="s">
        <v>4</v>
      </c>
      <c r="AX139" s="12" t="s">
        <v>76</v>
      </c>
      <c r="AY139" s="143" t="s">
        <v>145</v>
      </c>
    </row>
    <row r="140" spans="2:65" s="12" customFormat="1">
      <c r="B140" s="141"/>
      <c r="D140" s="142" t="s">
        <v>151</v>
      </c>
      <c r="E140" s="143"/>
      <c r="F140" s="144" t="s">
        <v>539</v>
      </c>
      <c r="H140" s="143">
        <v>-468.01119999999997</v>
      </c>
      <c r="M140" s="141"/>
      <c r="N140" s="145"/>
      <c r="Y140" s="146"/>
      <c r="AT140" s="143" t="s">
        <v>151</v>
      </c>
      <c r="AU140" s="143" t="s">
        <v>84</v>
      </c>
      <c r="AV140" s="12" t="s">
        <v>84</v>
      </c>
      <c r="AW140" s="12" t="s">
        <v>4</v>
      </c>
      <c r="AX140" s="12" t="s">
        <v>76</v>
      </c>
      <c r="AY140" s="143" t="s">
        <v>145</v>
      </c>
    </row>
    <row r="141" spans="2:65" s="1" customFormat="1" ht="18.75" customHeight="1">
      <c r="B141" s="127"/>
      <c r="C141" s="128">
        <v>3</v>
      </c>
      <c r="D141" s="128" t="s">
        <v>147</v>
      </c>
      <c r="E141" s="129" t="s">
        <v>540</v>
      </c>
      <c r="F141" s="130" t="s">
        <v>541</v>
      </c>
      <c r="G141" s="131" t="s">
        <v>244</v>
      </c>
      <c r="H141" s="132">
        <v>182.5</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84</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170</v>
      </c>
    </row>
    <row r="142" spans="2:65" s="12" customFormat="1">
      <c r="B142" s="141"/>
      <c r="D142" s="142" t="s">
        <v>151</v>
      </c>
      <c r="E142" s="143"/>
      <c r="F142" s="144" t="s">
        <v>542</v>
      </c>
      <c r="H142" s="143">
        <v>125.86</v>
      </c>
      <c r="M142" s="141"/>
      <c r="N142" s="145"/>
      <c r="Y142" s="146"/>
      <c r="AT142" s="143" t="s">
        <v>151</v>
      </c>
      <c r="AU142" s="143" t="s">
        <v>84</v>
      </c>
      <c r="AV142" s="12" t="s">
        <v>84</v>
      </c>
      <c r="AW142" s="12" t="s">
        <v>4</v>
      </c>
      <c r="AX142" s="12" t="s">
        <v>76</v>
      </c>
      <c r="AY142" s="143" t="s">
        <v>145</v>
      </c>
    </row>
    <row r="143" spans="2:65" s="12" customFormat="1">
      <c r="B143" s="141"/>
      <c r="D143" s="142" t="s">
        <v>151</v>
      </c>
      <c r="E143" s="143"/>
      <c r="F143" s="144" t="s">
        <v>543</v>
      </c>
      <c r="H143" s="143">
        <v>56.64</v>
      </c>
      <c r="M143" s="141"/>
      <c r="N143" s="145"/>
      <c r="Y143" s="146"/>
      <c r="AT143" s="143" t="s">
        <v>151</v>
      </c>
      <c r="AU143" s="143" t="s">
        <v>84</v>
      </c>
      <c r="AV143" s="12" t="s">
        <v>84</v>
      </c>
      <c r="AW143" s="12" t="s">
        <v>4</v>
      </c>
      <c r="AX143" s="12" t="s">
        <v>76</v>
      </c>
      <c r="AY143" s="143" t="s">
        <v>145</v>
      </c>
    </row>
    <row r="144" spans="2:65" s="1" customFormat="1" ht="18.75" customHeight="1">
      <c r="B144" s="127"/>
      <c r="C144" s="128">
        <v>4</v>
      </c>
      <c r="D144" s="128" t="s">
        <v>147</v>
      </c>
      <c r="E144" s="129" t="s">
        <v>544</v>
      </c>
      <c r="F144" s="130" t="s">
        <v>545</v>
      </c>
      <c r="G144" s="131" t="s">
        <v>244</v>
      </c>
      <c r="H144" s="132">
        <v>182.5</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170</v>
      </c>
    </row>
    <row r="145" spans="2:65" s="1" customFormat="1" ht="18.75" customHeight="1">
      <c r="B145" s="127"/>
      <c r="C145" s="128">
        <v>5</v>
      </c>
      <c r="D145" s="128" t="s">
        <v>147</v>
      </c>
      <c r="E145" s="129" t="s">
        <v>313</v>
      </c>
      <c r="F145" s="130" t="s">
        <v>314</v>
      </c>
      <c r="G145" s="131" t="s">
        <v>257</v>
      </c>
      <c r="H145" s="132">
        <v>684.38349999999991</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84</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170</v>
      </c>
    </row>
    <row r="146" spans="2:65" s="12" customFormat="1">
      <c r="B146" s="141"/>
      <c r="D146" s="142" t="s">
        <v>151</v>
      </c>
      <c r="E146" s="143"/>
      <c r="F146" s="144" t="s">
        <v>546</v>
      </c>
      <c r="H146" s="143">
        <v>566.19849999999997</v>
      </c>
      <c r="M146" s="141"/>
      <c r="N146" s="145"/>
      <c r="Y146" s="146"/>
      <c r="AT146" s="143" t="s">
        <v>151</v>
      </c>
      <c r="AU146" s="143" t="s">
        <v>84</v>
      </c>
      <c r="AV146" s="12" t="s">
        <v>84</v>
      </c>
      <c r="AW146" s="12" t="s">
        <v>4</v>
      </c>
      <c r="AX146" s="12" t="s">
        <v>76</v>
      </c>
      <c r="AY146" s="143" t="s">
        <v>145</v>
      </c>
    </row>
    <row r="147" spans="2:65" s="12" customFormat="1">
      <c r="B147" s="141"/>
      <c r="D147" s="142" t="s">
        <v>151</v>
      </c>
      <c r="E147" s="143"/>
      <c r="F147" s="144" t="s">
        <v>547</v>
      </c>
      <c r="H147" s="143">
        <v>118.185</v>
      </c>
      <c r="M147" s="141"/>
      <c r="N147" s="145"/>
      <c r="Y147" s="146"/>
      <c r="AT147" s="143" t="s">
        <v>151</v>
      </c>
      <c r="AU147" s="143" t="s">
        <v>84</v>
      </c>
      <c r="AV147" s="12" t="s">
        <v>84</v>
      </c>
      <c r="AW147" s="12" t="s">
        <v>4</v>
      </c>
      <c r="AX147" s="12" t="s">
        <v>76</v>
      </c>
      <c r="AY147" s="143" t="s">
        <v>145</v>
      </c>
    </row>
    <row r="148" spans="2:65" s="1" customFormat="1" ht="18.75" customHeight="1">
      <c r="B148" s="127"/>
      <c r="C148" s="128">
        <v>6</v>
      </c>
      <c r="D148" s="128" t="s">
        <v>147</v>
      </c>
      <c r="E148" s="129" t="s">
        <v>358</v>
      </c>
      <c r="F148" s="130" t="s">
        <v>420</v>
      </c>
      <c r="G148" s="131" t="s">
        <v>257</v>
      </c>
      <c r="H148" s="132">
        <v>448.01350000000002</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84</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170</v>
      </c>
    </row>
    <row r="149" spans="2:65" s="12" customFormat="1">
      <c r="B149" s="141"/>
      <c r="D149" s="142" t="s">
        <v>151</v>
      </c>
      <c r="E149" s="143"/>
      <c r="F149" s="144" t="s">
        <v>548</v>
      </c>
      <c r="H149" s="143">
        <v>448.01350000000002</v>
      </c>
      <c r="M149" s="141"/>
      <c r="N149" s="145"/>
      <c r="Y149" s="146"/>
      <c r="AT149" s="143" t="s">
        <v>151</v>
      </c>
      <c r="AU149" s="143" t="s">
        <v>84</v>
      </c>
      <c r="AV149" s="12" t="s">
        <v>84</v>
      </c>
      <c r="AW149" s="12" t="s">
        <v>4</v>
      </c>
      <c r="AX149" s="12" t="s">
        <v>76</v>
      </c>
      <c r="AY149" s="143" t="s">
        <v>145</v>
      </c>
    </row>
    <row r="150" spans="2:65" s="1" customFormat="1" ht="18.75" customHeight="1">
      <c r="B150" s="127"/>
      <c r="C150" s="128">
        <v>7</v>
      </c>
      <c r="D150" s="128" t="s">
        <v>147</v>
      </c>
      <c r="E150" s="129" t="s">
        <v>422</v>
      </c>
      <c r="F150" s="130" t="s">
        <v>423</v>
      </c>
      <c r="G150" s="131" t="s">
        <v>257</v>
      </c>
      <c r="H150" s="132">
        <v>4480.3135000000002</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84</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170</v>
      </c>
    </row>
    <row r="151" spans="2:65" s="12" customFormat="1">
      <c r="B151" s="141"/>
      <c r="D151" s="142" t="s">
        <v>151</v>
      </c>
      <c r="E151" s="143"/>
      <c r="F151" s="144" t="s">
        <v>549</v>
      </c>
      <c r="H151" s="143">
        <v>4480.3135000000002</v>
      </c>
      <c r="M151" s="141"/>
      <c r="N151" s="145"/>
      <c r="Y151" s="146"/>
      <c r="AT151" s="143" t="s">
        <v>151</v>
      </c>
      <c r="AU151" s="143" t="s">
        <v>84</v>
      </c>
      <c r="AV151" s="12" t="s">
        <v>84</v>
      </c>
      <c r="AW151" s="12" t="s">
        <v>4</v>
      </c>
      <c r="AX151" s="12" t="s">
        <v>76</v>
      </c>
      <c r="AY151" s="143" t="s">
        <v>145</v>
      </c>
    </row>
    <row r="152" spans="2:65" s="1" customFormat="1" ht="18.75" customHeight="1">
      <c r="B152" s="127"/>
      <c r="C152" s="128">
        <v>8</v>
      </c>
      <c r="D152" s="128" t="s">
        <v>147</v>
      </c>
      <c r="E152" s="129" t="s">
        <v>356</v>
      </c>
      <c r="F152" s="130" t="s">
        <v>425</v>
      </c>
      <c r="G152" s="131" t="s">
        <v>257</v>
      </c>
      <c r="H152" s="132">
        <v>566.19849999999997</v>
      </c>
      <c r="I152" s="133"/>
      <c r="J152" s="133"/>
      <c r="K152" s="133">
        <f>ROUND(P152*H152,2)</f>
        <v>0</v>
      </c>
      <c r="L152" s="130" t="s">
        <v>1</v>
      </c>
      <c r="M152" s="26"/>
      <c r="N152" s="134" t="s">
        <v>1</v>
      </c>
      <c r="O152" s="135" t="s">
        <v>39</v>
      </c>
      <c r="P152" s="136">
        <f>I152+J152</f>
        <v>0</v>
      </c>
      <c r="Q152" s="136">
        <f>ROUND(I152*H152,2)</f>
        <v>0</v>
      </c>
      <c r="R152" s="136">
        <f>ROUND(J152*H152,2)</f>
        <v>0</v>
      </c>
      <c r="S152" s="137">
        <v>0</v>
      </c>
      <c r="T152" s="137">
        <f>S152*H152</f>
        <v>0</v>
      </c>
      <c r="U152" s="137">
        <v>0</v>
      </c>
      <c r="V152" s="137">
        <f>U152*H152</f>
        <v>0</v>
      </c>
      <c r="W152" s="137">
        <v>0</v>
      </c>
      <c r="X152" s="137">
        <f>W152*H152</f>
        <v>0</v>
      </c>
      <c r="Y152" s="138" t="s">
        <v>1</v>
      </c>
      <c r="AR152" s="139" t="s">
        <v>149</v>
      </c>
      <c r="AT152" s="139" t="s">
        <v>147</v>
      </c>
      <c r="AU152" s="139" t="s">
        <v>84</v>
      </c>
      <c r="AY152" s="14" t="s">
        <v>145</v>
      </c>
      <c r="BE152" s="140">
        <f>IF(O152="základní",K152,0)</f>
        <v>0</v>
      </c>
      <c r="BF152" s="140">
        <f>IF(O152="snížená",K152,0)</f>
        <v>0</v>
      </c>
      <c r="BG152" s="140">
        <f>IF(O152="zákl. přenesená",K152,0)</f>
        <v>0</v>
      </c>
      <c r="BH152" s="140">
        <f>IF(O152="sníž. přenesená",K152,0)</f>
        <v>0</v>
      </c>
      <c r="BI152" s="140">
        <f>IF(O152="nulová",K152,0)</f>
        <v>0</v>
      </c>
      <c r="BJ152" s="14" t="s">
        <v>84</v>
      </c>
      <c r="BK152" s="140">
        <f>ROUND(P152*H152,2)</f>
        <v>0</v>
      </c>
      <c r="BL152" s="14" t="s">
        <v>149</v>
      </c>
      <c r="BM152" s="139" t="s">
        <v>170</v>
      </c>
    </row>
    <row r="153" spans="2:65" s="12" customFormat="1">
      <c r="B153" s="141"/>
      <c r="D153" s="142" t="s">
        <v>151</v>
      </c>
      <c r="E153" s="143"/>
      <c r="F153" s="144" t="s">
        <v>547</v>
      </c>
      <c r="H153" s="143">
        <v>118.185</v>
      </c>
      <c r="M153" s="141"/>
      <c r="N153" s="145"/>
      <c r="Y153" s="146"/>
      <c r="AT153" s="143" t="s">
        <v>151</v>
      </c>
      <c r="AU153" s="143" t="s">
        <v>84</v>
      </c>
      <c r="AV153" s="12" t="s">
        <v>84</v>
      </c>
      <c r="AW153" s="12" t="s">
        <v>4</v>
      </c>
      <c r="AX153" s="12" t="s">
        <v>76</v>
      </c>
      <c r="AY153" s="143" t="s">
        <v>145</v>
      </c>
    </row>
    <row r="154" spans="2:65" s="12" customFormat="1">
      <c r="B154" s="141"/>
      <c r="D154" s="142" t="s">
        <v>151</v>
      </c>
      <c r="E154" s="143"/>
      <c r="F154" s="144" t="s">
        <v>548</v>
      </c>
      <c r="H154" s="143">
        <v>448.01350000000002</v>
      </c>
      <c r="M154" s="141"/>
      <c r="N154" s="145"/>
      <c r="Y154" s="146"/>
      <c r="AT154" s="143" t="s">
        <v>151</v>
      </c>
      <c r="AU154" s="143" t="s">
        <v>84</v>
      </c>
      <c r="AV154" s="12" t="s">
        <v>84</v>
      </c>
      <c r="AW154" s="12" t="s">
        <v>4</v>
      </c>
      <c r="AX154" s="12" t="s">
        <v>76</v>
      </c>
      <c r="AY154" s="143" t="s">
        <v>145</v>
      </c>
    </row>
    <row r="155" spans="2:65" s="1" customFormat="1" ht="18.75" customHeight="1">
      <c r="B155" s="127"/>
      <c r="C155" s="128">
        <v>9</v>
      </c>
      <c r="D155" s="128" t="s">
        <v>147</v>
      </c>
      <c r="E155" s="129" t="s">
        <v>264</v>
      </c>
      <c r="F155" s="130" t="s">
        <v>265</v>
      </c>
      <c r="G155" s="131" t="s">
        <v>257</v>
      </c>
      <c r="H155" s="132">
        <v>566.19849999999997</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170</v>
      </c>
    </row>
    <row r="156" spans="2:65" s="12" customFormat="1">
      <c r="B156" s="141"/>
      <c r="D156" s="142" t="s">
        <v>151</v>
      </c>
      <c r="E156" s="143"/>
      <c r="F156" s="144" t="s">
        <v>546</v>
      </c>
      <c r="H156" s="143">
        <v>566.19849999999997</v>
      </c>
      <c r="M156" s="141"/>
      <c r="N156" s="145"/>
      <c r="Y156" s="146"/>
      <c r="AT156" s="143" t="s">
        <v>151</v>
      </c>
      <c r="AU156" s="143" t="s">
        <v>84</v>
      </c>
      <c r="AV156" s="12" t="s">
        <v>84</v>
      </c>
      <c r="AW156" s="12" t="s">
        <v>4</v>
      </c>
      <c r="AX156" s="12" t="s">
        <v>76</v>
      </c>
      <c r="AY156" s="143" t="s">
        <v>145</v>
      </c>
    </row>
    <row r="157" spans="2:65" s="1" customFormat="1" ht="18.75" customHeight="1">
      <c r="B157" s="127"/>
      <c r="C157" s="128">
        <v>10</v>
      </c>
      <c r="D157" s="128" t="s">
        <v>147</v>
      </c>
      <c r="E157" s="129" t="s">
        <v>550</v>
      </c>
      <c r="F157" s="130" t="s">
        <v>551</v>
      </c>
      <c r="G157" s="131" t="s">
        <v>257</v>
      </c>
      <c r="H157" s="132">
        <v>118.185</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170</v>
      </c>
    </row>
    <row r="158" spans="2:65" s="12" customFormat="1">
      <c r="B158" s="141"/>
      <c r="D158" s="142" t="s">
        <v>151</v>
      </c>
      <c r="E158" s="143"/>
      <c r="F158" s="144" t="s">
        <v>552</v>
      </c>
      <c r="H158" s="143">
        <v>36.0625</v>
      </c>
      <c r="M158" s="141"/>
      <c r="N158" s="145"/>
      <c r="Y158" s="146"/>
      <c r="AT158" s="143" t="s">
        <v>151</v>
      </c>
      <c r="AU158" s="143" t="s">
        <v>84</v>
      </c>
      <c r="AV158" s="12" t="s">
        <v>84</v>
      </c>
      <c r="AW158" s="12" t="s">
        <v>4</v>
      </c>
      <c r="AX158" s="12" t="s">
        <v>76</v>
      </c>
      <c r="AY158" s="143" t="s">
        <v>145</v>
      </c>
    </row>
    <row r="159" spans="2:65" s="12" customFormat="1">
      <c r="B159" s="141"/>
      <c r="D159" s="142" t="s">
        <v>151</v>
      </c>
      <c r="E159" s="143"/>
      <c r="F159" s="144" t="s">
        <v>553</v>
      </c>
      <c r="H159" s="143">
        <v>21.7</v>
      </c>
      <c r="M159" s="141"/>
      <c r="N159" s="145"/>
      <c r="Y159" s="146"/>
      <c r="AT159" s="143" t="s">
        <v>151</v>
      </c>
      <c r="AU159" s="143" t="s">
        <v>84</v>
      </c>
      <c r="AV159" s="12" t="s">
        <v>84</v>
      </c>
      <c r="AW159" s="12" t="s">
        <v>4</v>
      </c>
      <c r="AX159" s="12" t="s">
        <v>76</v>
      </c>
      <c r="AY159" s="143" t="s">
        <v>145</v>
      </c>
    </row>
    <row r="160" spans="2:65" s="12" customFormat="1">
      <c r="B160" s="141"/>
      <c r="D160" s="142" t="s">
        <v>151</v>
      </c>
      <c r="E160" s="143"/>
      <c r="F160" s="144" t="s">
        <v>554</v>
      </c>
      <c r="H160" s="143">
        <v>60.422499999999999</v>
      </c>
      <c r="M160" s="141"/>
      <c r="N160" s="145"/>
      <c r="Y160" s="146"/>
      <c r="AT160" s="143" t="s">
        <v>151</v>
      </c>
      <c r="AU160" s="143" t="s">
        <v>84</v>
      </c>
      <c r="AV160" s="12" t="s">
        <v>84</v>
      </c>
      <c r="AW160" s="12" t="s">
        <v>4</v>
      </c>
      <c r="AX160" s="12" t="s">
        <v>76</v>
      </c>
      <c r="AY160" s="143" t="s">
        <v>145</v>
      </c>
    </row>
    <row r="161" spans="2:65" s="1" customFormat="1" ht="18.75" customHeight="1">
      <c r="B161" s="127"/>
      <c r="C161" s="128">
        <v>11</v>
      </c>
      <c r="D161" s="128" t="s">
        <v>147</v>
      </c>
      <c r="E161" s="129" t="s">
        <v>429</v>
      </c>
      <c r="F161" s="130" t="s">
        <v>430</v>
      </c>
      <c r="G161" s="131" t="s">
        <v>257</v>
      </c>
      <c r="H161" s="132">
        <v>448.01350000000002</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170</v>
      </c>
    </row>
    <row r="162" spans="2:65" s="12" customFormat="1">
      <c r="B162" s="141"/>
      <c r="D162" s="142" t="s">
        <v>151</v>
      </c>
      <c r="E162" s="143"/>
      <c r="F162" s="144" t="s">
        <v>548</v>
      </c>
      <c r="H162" s="143">
        <v>448.01350000000002</v>
      </c>
      <c r="M162" s="141"/>
      <c r="N162" s="145"/>
      <c r="Y162" s="146"/>
      <c r="AT162" s="143" t="s">
        <v>151</v>
      </c>
      <c r="AU162" s="143" t="s">
        <v>84</v>
      </c>
      <c r="AV162" s="12" t="s">
        <v>84</v>
      </c>
      <c r="AW162" s="12" t="s">
        <v>4</v>
      </c>
      <c r="AX162" s="12" t="s">
        <v>76</v>
      </c>
      <c r="AY162" s="143" t="s">
        <v>145</v>
      </c>
    </row>
    <row r="163" spans="2:65" s="1" customFormat="1" ht="16.5" customHeight="1">
      <c r="B163" s="127"/>
      <c r="C163" s="151"/>
      <c r="D163" s="151"/>
      <c r="E163" s="152" t="s">
        <v>86</v>
      </c>
      <c r="F163" s="153" t="s">
        <v>555</v>
      </c>
      <c r="G163" s="154"/>
      <c r="H163" s="155"/>
      <c r="I163" s="156"/>
      <c r="J163" s="156"/>
      <c r="K163" s="156"/>
      <c r="L163" s="153"/>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169</v>
      </c>
    </row>
    <row r="164" spans="2:65" s="1" customFormat="1" ht="18.75" customHeight="1">
      <c r="B164" s="127"/>
      <c r="C164" s="128">
        <v>12</v>
      </c>
      <c r="D164" s="128" t="s">
        <v>147</v>
      </c>
      <c r="E164" s="129" t="s">
        <v>556</v>
      </c>
      <c r="F164" s="130" t="s">
        <v>557</v>
      </c>
      <c r="G164" s="131" t="s">
        <v>257</v>
      </c>
      <c r="H164" s="132">
        <v>114.256</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170</v>
      </c>
    </row>
    <row r="165" spans="2:65" s="12" customFormat="1">
      <c r="B165" s="141"/>
      <c r="D165" s="142" t="s">
        <v>151</v>
      </c>
      <c r="E165" s="143"/>
      <c r="F165" s="144" t="s">
        <v>558</v>
      </c>
      <c r="H165" s="143">
        <v>0.504</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44" t="s">
        <v>559</v>
      </c>
      <c r="H166" s="143">
        <v>10.36</v>
      </c>
      <c r="M166" s="141"/>
      <c r="N166" s="145"/>
      <c r="Y166" s="146"/>
      <c r="AT166" s="143" t="s">
        <v>151</v>
      </c>
      <c r="AU166" s="143" t="s">
        <v>84</v>
      </c>
      <c r="AV166" s="12" t="s">
        <v>84</v>
      </c>
      <c r="AW166" s="12" t="s">
        <v>4</v>
      </c>
      <c r="AX166" s="12" t="s">
        <v>76</v>
      </c>
      <c r="AY166" s="143" t="s">
        <v>145</v>
      </c>
    </row>
    <row r="167" spans="2:65" s="12" customFormat="1">
      <c r="B167" s="141"/>
      <c r="D167" s="142" t="s">
        <v>151</v>
      </c>
      <c r="E167" s="143"/>
      <c r="F167" s="144" t="s">
        <v>560</v>
      </c>
      <c r="H167" s="143">
        <v>65.408000000000001</v>
      </c>
      <c r="M167" s="141"/>
      <c r="N167" s="145"/>
      <c r="Y167" s="146"/>
      <c r="AT167" s="143" t="s">
        <v>151</v>
      </c>
      <c r="AU167" s="143" t="s">
        <v>84</v>
      </c>
      <c r="AV167" s="12" t="s">
        <v>84</v>
      </c>
      <c r="AW167" s="12" t="s">
        <v>4</v>
      </c>
      <c r="AX167" s="12" t="s">
        <v>76</v>
      </c>
      <c r="AY167" s="143" t="s">
        <v>145</v>
      </c>
    </row>
    <row r="168" spans="2:65" s="12" customFormat="1">
      <c r="B168" s="141"/>
      <c r="D168" s="142" t="s">
        <v>151</v>
      </c>
      <c r="E168" s="143"/>
      <c r="F168" s="144" t="s">
        <v>561</v>
      </c>
      <c r="H168" s="143">
        <v>9.68</v>
      </c>
      <c r="M168" s="141"/>
      <c r="N168" s="145"/>
      <c r="Y168" s="146"/>
      <c r="AT168" s="143" t="s">
        <v>151</v>
      </c>
      <c r="AU168" s="143" t="s">
        <v>84</v>
      </c>
      <c r="AV168" s="12" t="s">
        <v>84</v>
      </c>
      <c r="AW168" s="12" t="s">
        <v>4</v>
      </c>
      <c r="AX168" s="12" t="s">
        <v>76</v>
      </c>
      <c r="AY168" s="143" t="s">
        <v>145</v>
      </c>
    </row>
    <row r="169" spans="2:65" s="12" customFormat="1">
      <c r="B169" s="141"/>
      <c r="D169" s="142" t="s">
        <v>151</v>
      </c>
      <c r="E169" s="143"/>
      <c r="F169" s="144" t="s">
        <v>562</v>
      </c>
      <c r="H169" s="143">
        <v>28.303999999999998</v>
      </c>
      <c r="M169" s="141"/>
      <c r="N169" s="145"/>
      <c r="Y169" s="146"/>
      <c r="AT169" s="143" t="s">
        <v>151</v>
      </c>
      <c r="AU169" s="143" t="s">
        <v>84</v>
      </c>
      <c r="AV169" s="12" t="s">
        <v>84</v>
      </c>
      <c r="AW169" s="12" t="s">
        <v>4</v>
      </c>
      <c r="AX169" s="12" t="s">
        <v>76</v>
      </c>
      <c r="AY169" s="143" t="s">
        <v>145</v>
      </c>
    </row>
    <row r="170" spans="2:65" s="1" customFormat="1" ht="18.75" customHeight="1">
      <c r="B170" s="127"/>
      <c r="C170" s="128">
        <v>13</v>
      </c>
      <c r="D170" s="128" t="s">
        <v>147</v>
      </c>
      <c r="E170" s="129" t="s">
        <v>436</v>
      </c>
      <c r="F170" s="130" t="s">
        <v>437</v>
      </c>
      <c r="G170" s="131" t="s">
        <v>271</v>
      </c>
      <c r="H170" s="132">
        <v>28.564</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170</v>
      </c>
    </row>
    <row r="171" spans="2:65" s="12" customFormat="1">
      <c r="B171" s="141"/>
      <c r="D171" s="142" t="s">
        <v>151</v>
      </c>
      <c r="E171" s="143"/>
      <c r="F171" s="144" t="s">
        <v>563</v>
      </c>
      <c r="H171" s="143">
        <v>28.564</v>
      </c>
      <c r="M171" s="141"/>
      <c r="N171" s="145"/>
      <c r="Y171" s="146"/>
      <c r="AT171" s="143" t="s">
        <v>151</v>
      </c>
      <c r="AU171" s="143" t="s">
        <v>84</v>
      </c>
      <c r="AV171" s="12" t="s">
        <v>84</v>
      </c>
      <c r="AW171" s="12" t="s">
        <v>4</v>
      </c>
      <c r="AX171" s="12" t="s">
        <v>76</v>
      </c>
      <c r="AY171" s="143" t="s">
        <v>145</v>
      </c>
    </row>
    <row r="172" spans="2:65" s="1" customFormat="1" ht="18.75" customHeight="1">
      <c r="B172" s="127"/>
      <c r="C172" s="128">
        <v>14</v>
      </c>
      <c r="D172" s="128" t="s">
        <v>147</v>
      </c>
      <c r="E172" s="129" t="s">
        <v>564</v>
      </c>
      <c r="F172" s="130" t="s">
        <v>565</v>
      </c>
      <c r="G172" s="131" t="s">
        <v>257</v>
      </c>
      <c r="H172" s="132">
        <v>16.68</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84</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170</v>
      </c>
    </row>
    <row r="173" spans="2:65" s="12" customFormat="1">
      <c r="B173" s="141"/>
      <c r="D173" s="142" t="s">
        <v>151</v>
      </c>
      <c r="E173" s="143"/>
      <c r="F173" s="144" t="s">
        <v>566</v>
      </c>
      <c r="H173" s="143">
        <v>0.32400000000000001</v>
      </c>
      <c r="M173" s="141"/>
      <c r="N173" s="145"/>
      <c r="Y173" s="146"/>
      <c r="AT173" s="143" t="s">
        <v>151</v>
      </c>
      <c r="AU173" s="143" t="s">
        <v>84</v>
      </c>
      <c r="AV173" s="12" t="s">
        <v>84</v>
      </c>
      <c r="AW173" s="12" t="s">
        <v>4</v>
      </c>
      <c r="AX173" s="12" t="s">
        <v>76</v>
      </c>
      <c r="AY173" s="143" t="s">
        <v>145</v>
      </c>
    </row>
    <row r="174" spans="2:65" s="12" customFormat="1">
      <c r="B174" s="141"/>
      <c r="D174" s="142" t="s">
        <v>151</v>
      </c>
      <c r="E174" s="143"/>
      <c r="F174" s="144" t="s">
        <v>567</v>
      </c>
      <c r="H174" s="143">
        <v>13.986000000000001</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44" t="s">
        <v>568</v>
      </c>
      <c r="H175" s="143">
        <v>2.37</v>
      </c>
      <c r="M175" s="141"/>
      <c r="N175" s="145"/>
      <c r="Y175" s="146"/>
      <c r="AT175" s="143" t="s">
        <v>151</v>
      </c>
      <c r="AU175" s="143" t="s">
        <v>84</v>
      </c>
      <c r="AV175" s="12" t="s">
        <v>84</v>
      </c>
      <c r="AW175" s="12" t="s">
        <v>4</v>
      </c>
      <c r="AX175" s="12" t="s">
        <v>76</v>
      </c>
      <c r="AY175" s="143" t="s">
        <v>145</v>
      </c>
    </row>
    <row r="176" spans="2:65" s="1" customFormat="1" ht="18.75" customHeight="1">
      <c r="B176" s="127"/>
      <c r="C176" s="128">
        <v>15</v>
      </c>
      <c r="D176" s="128" t="s">
        <v>147</v>
      </c>
      <c r="E176" s="129" t="s">
        <v>569</v>
      </c>
      <c r="F176" s="130" t="s">
        <v>570</v>
      </c>
      <c r="G176" s="131" t="s">
        <v>257</v>
      </c>
      <c r="H176" s="132">
        <v>9.06</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84</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170</v>
      </c>
    </row>
    <row r="177" spans="2:65" s="12" customFormat="1">
      <c r="B177" s="141"/>
      <c r="D177" s="142" t="s">
        <v>151</v>
      </c>
      <c r="E177" s="143"/>
      <c r="F177" s="144" t="s">
        <v>571</v>
      </c>
      <c r="H177" s="143">
        <v>9.06</v>
      </c>
      <c r="M177" s="141"/>
      <c r="N177" s="145"/>
      <c r="Y177" s="146"/>
      <c r="AT177" s="143" t="s">
        <v>151</v>
      </c>
      <c r="AU177" s="143" t="s">
        <v>84</v>
      </c>
      <c r="AV177" s="12" t="s">
        <v>84</v>
      </c>
      <c r="AW177" s="12" t="s">
        <v>4</v>
      </c>
      <c r="AX177" s="12" t="s">
        <v>76</v>
      </c>
      <c r="AY177" s="143" t="s">
        <v>145</v>
      </c>
    </row>
    <row r="178" spans="2:65" s="1" customFormat="1" ht="18.75" customHeight="1">
      <c r="B178" s="127"/>
      <c r="C178" s="128">
        <v>16</v>
      </c>
      <c r="D178" s="128" t="s">
        <v>147</v>
      </c>
      <c r="E178" s="129" t="s">
        <v>572</v>
      </c>
      <c r="F178" s="130" t="s">
        <v>573</v>
      </c>
      <c r="G178" s="131" t="s">
        <v>244</v>
      </c>
      <c r="H178" s="132">
        <v>30.2</v>
      </c>
      <c r="I178" s="133"/>
      <c r="J178" s="133"/>
      <c r="K178" s="133">
        <f>ROUND(P178*H178,2)</f>
        <v>0</v>
      </c>
      <c r="L178" s="130" t="s">
        <v>1</v>
      </c>
      <c r="M178" s="26"/>
      <c r="N178" s="134" t="s">
        <v>1</v>
      </c>
      <c r="O178" s="135" t="s">
        <v>39</v>
      </c>
      <c r="P178" s="136">
        <f>I178+J178</f>
        <v>0</v>
      </c>
      <c r="Q178" s="136">
        <f>ROUND(I178*H178,2)</f>
        <v>0</v>
      </c>
      <c r="R178" s="136">
        <f>ROUND(J178*H178,2)</f>
        <v>0</v>
      </c>
      <c r="S178" s="137">
        <v>0</v>
      </c>
      <c r="T178" s="137">
        <f>S178*H178</f>
        <v>0</v>
      </c>
      <c r="U178" s="137">
        <v>0</v>
      </c>
      <c r="V178" s="137">
        <f>U178*H178</f>
        <v>0</v>
      </c>
      <c r="W178" s="137">
        <v>0</v>
      </c>
      <c r="X178" s="137">
        <f>W178*H178</f>
        <v>0</v>
      </c>
      <c r="Y178" s="138" t="s">
        <v>1</v>
      </c>
      <c r="AR178" s="139" t="s">
        <v>149</v>
      </c>
      <c r="AT178" s="139" t="s">
        <v>147</v>
      </c>
      <c r="AU178" s="139" t="s">
        <v>84</v>
      </c>
      <c r="AY178" s="14" t="s">
        <v>145</v>
      </c>
      <c r="BE178" s="140">
        <f>IF(O178="základní",K178,0)</f>
        <v>0</v>
      </c>
      <c r="BF178" s="140">
        <f>IF(O178="snížená",K178,0)</f>
        <v>0</v>
      </c>
      <c r="BG178" s="140">
        <f>IF(O178="zákl. přenesená",K178,0)</f>
        <v>0</v>
      </c>
      <c r="BH178" s="140">
        <f>IF(O178="sníž. přenesená",K178,0)</f>
        <v>0</v>
      </c>
      <c r="BI178" s="140">
        <f>IF(O178="nulová",K178,0)</f>
        <v>0</v>
      </c>
      <c r="BJ178" s="14" t="s">
        <v>84</v>
      </c>
      <c r="BK178" s="140">
        <f>ROUND(P178*H178,2)</f>
        <v>0</v>
      </c>
      <c r="BL178" s="14" t="s">
        <v>149</v>
      </c>
      <c r="BM178" s="139" t="s">
        <v>170</v>
      </c>
    </row>
    <row r="179" spans="2:65" s="12" customFormat="1">
      <c r="B179" s="141"/>
      <c r="D179" s="142" t="s">
        <v>151</v>
      </c>
      <c r="E179" s="143"/>
      <c r="F179" s="144" t="s">
        <v>574</v>
      </c>
      <c r="H179" s="143">
        <v>30.2</v>
      </c>
      <c r="M179" s="141"/>
      <c r="N179" s="145"/>
      <c r="Y179" s="146"/>
      <c r="AT179" s="143" t="s">
        <v>151</v>
      </c>
      <c r="AU179" s="143" t="s">
        <v>84</v>
      </c>
      <c r="AV179" s="12" t="s">
        <v>84</v>
      </c>
      <c r="AW179" s="12" t="s">
        <v>4</v>
      </c>
      <c r="AX179" s="12" t="s">
        <v>76</v>
      </c>
      <c r="AY179" s="143" t="s">
        <v>145</v>
      </c>
    </row>
    <row r="180" spans="2:65" s="1" customFormat="1" ht="18.75" customHeight="1">
      <c r="B180" s="127"/>
      <c r="C180" s="128">
        <v>17</v>
      </c>
      <c r="D180" s="128" t="s">
        <v>147</v>
      </c>
      <c r="E180" s="129" t="s">
        <v>575</v>
      </c>
      <c r="F180" s="130" t="s">
        <v>576</v>
      </c>
      <c r="G180" s="131" t="s">
        <v>244</v>
      </c>
      <c r="H180" s="132">
        <v>30.2</v>
      </c>
      <c r="I180" s="133"/>
      <c r="J180" s="133"/>
      <c r="K180" s="133">
        <f>ROUND(P180*H180,2)</f>
        <v>0</v>
      </c>
      <c r="L180" s="130" t="s">
        <v>1</v>
      </c>
      <c r="M180" s="26"/>
      <c r="N180" s="134" t="s">
        <v>1</v>
      </c>
      <c r="O180" s="135" t="s">
        <v>39</v>
      </c>
      <c r="P180" s="136">
        <f>I180+J180</f>
        <v>0</v>
      </c>
      <c r="Q180" s="136">
        <f>ROUND(I180*H180,2)</f>
        <v>0</v>
      </c>
      <c r="R180" s="136">
        <f>ROUND(J180*H180,2)</f>
        <v>0</v>
      </c>
      <c r="S180" s="137">
        <v>0</v>
      </c>
      <c r="T180" s="137">
        <f>S180*H180</f>
        <v>0</v>
      </c>
      <c r="U180" s="137">
        <v>0</v>
      </c>
      <c r="V180" s="137">
        <f>U180*H180</f>
        <v>0</v>
      </c>
      <c r="W180" s="137">
        <v>0</v>
      </c>
      <c r="X180" s="137">
        <f>W180*H180</f>
        <v>0</v>
      </c>
      <c r="Y180" s="138" t="s">
        <v>1</v>
      </c>
      <c r="AR180" s="139" t="s">
        <v>149</v>
      </c>
      <c r="AT180" s="139" t="s">
        <v>147</v>
      </c>
      <c r="AU180" s="139" t="s">
        <v>84</v>
      </c>
      <c r="AY180" s="14" t="s">
        <v>145</v>
      </c>
      <c r="BE180" s="140">
        <f>IF(O180="základní",K180,0)</f>
        <v>0</v>
      </c>
      <c r="BF180" s="140">
        <f>IF(O180="snížená",K180,0)</f>
        <v>0</v>
      </c>
      <c r="BG180" s="140">
        <f>IF(O180="zákl. přenesená",K180,0)</f>
        <v>0</v>
      </c>
      <c r="BH180" s="140">
        <f>IF(O180="sníž. přenesená",K180,0)</f>
        <v>0</v>
      </c>
      <c r="BI180" s="140">
        <f>IF(O180="nulová",K180,0)</f>
        <v>0</v>
      </c>
      <c r="BJ180" s="14" t="s">
        <v>84</v>
      </c>
      <c r="BK180" s="140">
        <f>ROUND(P180*H180,2)</f>
        <v>0</v>
      </c>
      <c r="BL180" s="14" t="s">
        <v>149</v>
      </c>
      <c r="BM180" s="139" t="s">
        <v>170</v>
      </c>
    </row>
    <row r="181" spans="2:65" s="1" customFormat="1" ht="18.75" customHeight="1">
      <c r="B181" s="127"/>
      <c r="C181" s="128">
        <v>18</v>
      </c>
      <c r="D181" s="128" t="s">
        <v>147</v>
      </c>
      <c r="E181" s="129" t="s">
        <v>442</v>
      </c>
      <c r="F181" s="130" t="s">
        <v>443</v>
      </c>
      <c r="G181" s="131" t="s">
        <v>244</v>
      </c>
      <c r="H181" s="132">
        <v>139.69999999999999</v>
      </c>
      <c r="I181" s="133"/>
      <c r="J181" s="133"/>
      <c r="K181" s="133">
        <f>ROUND(P181*H181,2)</f>
        <v>0</v>
      </c>
      <c r="L181" s="130" t="s">
        <v>1</v>
      </c>
      <c r="M181" s="26"/>
      <c r="N181" s="134" t="s">
        <v>1</v>
      </c>
      <c r="O181" s="135" t="s">
        <v>39</v>
      </c>
      <c r="P181" s="136">
        <f>I181+J181</f>
        <v>0</v>
      </c>
      <c r="Q181" s="136">
        <f>ROUND(I181*H181,2)</f>
        <v>0</v>
      </c>
      <c r="R181" s="136">
        <f>ROUND(J181*H181,2)</f>
        <v>0</v>
      </c>
      <c r="S181" s="137">
        <v>0</v>
      </c>
      <c r="T181" s="137">
        <f>S181*H181</f>
        <v>0</v>
      </c>
      <c r="U181" s="137">
        <v>0</v>
      </c>
      <c r="V181" s="137">
        <f>U181*H181</f>
        <v>0</v>
      </c>
      <c r="W181" s="137">
        <v>0</v>
      </c>
      <c r="X181" s="137">
        <f>W181*H181</f>
        <v>0</v>
      </c>
      <c r="Y181" s="138" t="s">
        <v>1</v>
      </c>
      <c r="AR181" s="139" t="s">
        <v>149</v>
      </c>
      <c r="AT181" s="139" t="s">
        <v>147</v>
      </c>
      <c r="AU181" s="139" t="s">
        <v>84</v>
      </c>
      <c r="AY181" s="14" t="s">
        <v>145</v>
      </c>
      <c r="BE181" s="140">
        <f>IF(O181="základní",K181,0)</f>
        <v>0</v>
      </c>
      <c r="BF181" s="140">
        <f>IF(O181="snížená",K181,0)</f>
        <v>0</v>
      </c>
      <c r="BG181" s="140">
        <f>IF(O181="zákl. přenesená",K181,0)</f>
        <v>0</v>
      </c>
      <c r="BH181" s="140">
        <f>IF(O181="sníž. přenesená",K181,0)</f>
        <v>0</v>
      </c>
      <c r="BI181" s="140">
        <f>IF(O181="nulová",K181,0)</f>
        <v>0</v>
      </c>
      <c r="BJ181" s="14" t="s">
        <v>84</v>
      </c>
      <c r="BK181" s="140">
        <f>ROUND(P181*H181,2)</f>
        <v>0</v>
      </c>
      <c r="BL181" s="14" t="s">
        <v>149</v>
      </c>
      <c r="BM181" s="139" t="s">
        <v>170</v>
      </c>
    </row>
    <row r="182" spans="2:65" s="12" customFormat="1">
      <c r="B182" s="141"/>
      <c r="D182" s="142" t="s">
        <v>151</v>
      </c>
      <c r="E182" s="143"/>
      <c r="F182" s="144" t="s">
        <v>577</v>
      </c>
      <c r="H182" s="143">
        <v>5.04</v>
      </c>
      <c r="M182" s="141"/>
      <c r="N182" s="145"/>
      <c r="Y182" s="146"/>
      <c r="AT182" s="143" t="s">
        <v>151</v>
      </c>
      <c r="AU182" s="143" t="s">
        <v>84</v>
      </c>
      <c r="AV182" s="12" t="s">
        <v>84</v>
      </c>
      <c r="AW182" s="12" t="s">
        <v>4</v>
      </c>
      <c r="AX182" s="12" t="s">
        <v>76</v>
      </c>
      <c r="AY182" s="143" t="s">
        <v>145</v>
      </c>
    </row>
    <row r="183" spans="2:65" s="12" customFormat="1">
      <c r="B183" s="141"/>
      <c r="D183" s="142" t="s">
        <v>151</v>
      </c>
      <c r="E183" s="143"/>
      <c r="F183" s="144" t="s">
        <v>578</v>
      </c>
      <c r="H183" s="143">
        <v>111</v>
      </c>
      <c r="M183" s="141"/>
      <c r="N183" s="145"/>
      <c r="Y183" s="146"/>
      <c r="AT183" s="143" t="s">
        <v>151</v>
      </c>
      <c r="AU183" s="143" t="s">
        <v>84</v>
      </c>
      <c r="AV183" s="12" t="s">
        <v>84</v>
      </c>
      <c r="AW183" s="12" t="s">
        <v>4</v>
      </c>
      <c r="AX183" s="12" t="s">
        <v>76</v>
      </c>
      <c r="AY183" s="143" t="s">
        <v>145</v>
      </c>
    </row>
    <row r="184" spans="2:65" s="12" customFormat="1">
      <c r="B184" s="141"/>
      <c r="D184" s="142" t="s">
        <v>151</v>
      </c>
      <c r="E184" s="143"/>
      <c r="F184" s="144" t="s">
        <v>579</v>
      </c>
      <c r="H184" s="143">
        <v>23.66</v>
      </c>
      <c r="M184" s="141"/>
      <c r="N184" s="145"/>
      <c r="Y184" s="146"/>
      <c r="AT184" s="143" t="s">
        <v>151</v>
      </c>
      <c r="AU184" s="143" t="s">
        <v>84</v>
      </c>
      <c r="AV184" s="12" t="s">
        <v>84</v>
      </c>
      <c r="AW184" s="12" t="s">
        <v>4</v>
      </c>
      <c r="AX184" s="12" t="s">
        <v>76</v>
      </c>
      <c r="AY184" s="143" t="s">
        <v>145</v>
      </c>
    </row>
    <row r="185" spans="2:65" s="1" customFormat="1" ht="18.75" customHeight="1">
      <c r="B185" s="127"/>
      <c r="C185" s="128">
        <v>19</v>
      </c>
      <c r="D185" s="128" t="s">
        <v>147</v>
      </c>
      <c r="E185" s="129" t="s">
        <v>445</v>
      </c>
      <c r="F185" s="130" t="s">
        <v>446</v>
      </c>
      <c r="G185" s="131" t="s">
        <v>244</v>
      </c>
      <c r="H185" s="132">
        <v>139.69999999999999</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170</v>
      </c>
    </row>
    <row r="186" spans="2:65" s="1" customFormat="1" ht="18.75" customHeight="1">
      <c r="B186" s="127"/>
      <c r="C186" s="128">
        <v>20</v>
      </c>
      <c r="D186" s="128" t="s">
        <v>147</v>
      </c>
      <c r="E186" s="129" t="s">
        <v>447</v>
      </c>
      <c r="F186" s="130" t="s">
        <v>448</v>
      </c>
      <c r="G186" s="131" t="s">
        <v>271</v>
      </c>
      <c r="H186" s="132">
        <v>5.0039999999999996</v>
      </c>
      <c r="I186" s="133"/>
      <c r="J186" s="133"/>
      <c r="K186" s="133">
        <f>ROUND(P186*H186,2)</f>
        <v>0</v>
      </c>
      <c r="L186" s="130" t="s">
        <v>1</v>
      </c>
      <c r="M186" s="26"/>
      <c r="N186" s="134" t="s">
        <v>1</v>
      </c>
      <c r="O186" s="135" t="s">
        <v>39</v>
      </c>
      <c r="P186" s="136">
        <f>I186+J186</f>
        <v>0</v>
      </c>
      <c r="Q186" s="136">
        <f>ROUND(I186*H186,2)</f>
        <v>0</v>
      </c>
      <c r="R186" s="136">
        <f>ROUND(J186*H186,2)</f>
        <v>0</v>
      </c>
      <c r="S186" s="137">
        <v>0</v>
      </c>
      <c r="T186" s="137">
        <f>S186*H186</f>
        <v>0</v>
      </c>
      <c r="U186" s="137">
        <v>0</v>
      </c>
      <c r="V186" s="137">
        <f>U186*H186</f>
        <v>0</v>
      </c>
      <c r="W186" s="137">
        <v>0</v>
      </c>
      <c r="X186" s="137">
        <f>W186*H186</f>
        <v>0</v>
      </c>
      <c r="Y186" s="138" t="s">
        <v>1</v>
      </c>
      <c r="AR186" s="139" t="s">
        <v>149</v>
      </c>
      <c r="AT186" s="139" t="s">
        <v>147</v>
      </c>
      <c r="AU186" s="139" t="s">
        <v>84</v>
      </c>
      <c r="AY186" s="14" t="s">
        <v>145</v>
      </c>
      <c r="BE186" s="140">
        <f>IF(O186="základní",K186,0)</f>
        <v>0</v>
      </c>
      <c r="BF186" s="140">
        <f>IF(O186="snížená",K186,0)</f>
        <v>0</v>
      </c>
      <c r="BG186" s="140">
        <f>IF(O186="zákl. přenesená",K186,0)</f>
        <v>0</v>
      </c>
      <c r="BH186" s="140">
        <f>IF(O186="sníž. přenesená",K186,0)</f>
        <v>0</v>
      </c>
      <c r="BI186" s="140">
        <f>IF(O186="nulová",K186,0)</f>
        <v>0</v>
      </c>
      <c r="BJ186" s="14" t="s">
        <v>84</v>
      </c>
      <c r="BK186" s="140">
        <f>ROUND(P186*H186,2)</f>
        <v>0</v>
      </c>
      <c r="BL186" s="14" t="s">
        <v>149</v>
      </c>
      <c r="BM186" s="139" t="s">
        <v>170</v>
      </c>
    </row>
    <row r="187" spans="2:65" s="12" customFormat="1">
      <c r="B187" s="141"/>
      <c r="D187" s="142" t="s">
        <v>151</v>
      </c>
      <c r="E187" s="143"/>
      <c r="F187" s="144" t="s">
        <v>580</v>
      </c>
      <c r="H187" s="143">
        <v>5.0039999999999996</v>
      </c>
      <c r="M187" s="141"/>
      <c r="N187" s="145"/>
      <c r="Y187" s="146"/>
      <c r="AT187" s="143" t="s">
        <v>151</v>
      </c>
      <c r="AU187" s="143" t="s">
        <v>84</v>
      </c>
      <c r="AV187" s="12" t="s">
        <v>84</v>
      </c>
      <c r="AW187" s="12" t="s">
        <v>4</v>
      </c>
      <c r="AX187" s="12" t="s">
        <v>76</v>
      </c>
      <c r="AY187" s="143" t="s">
        <v>145</v>
      </c>
    </row>
    <row r="188" spans="2:65" s="1" customFormat="1" ht="16.5" customHeight="1">
      <c r="B188" s="127"/>
      <c r="C188" s="151"/>
      <c r="D188" s="151"/>
      <c r="E188" s="152" t="s">
        <v>173</v>
      </c>
      <c r="F188" s="153" t="s">
        <v>450</v>
      </c>
      <c r="G188" s="154"/>
      <c r="H188" s="155"/>
      <c r="I188" s="156"/>
      <c r="J188" s="156"/>
      <c r="K188" s="156"/>
      <c r="L188" s="153"/>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169</v>
      </c>
    </row>
    <row r="189" spans="2:65" s="1" customFormat="1" ht="18.75" customHeight="1">
      <c r="B189" s="127"/>
      <c r="C189" s="128">
        <v>21</v>
      </c>
      <c r="D189" s="128" t="s">
        <v>147</v>
      </c>
      <c r="E189" s="129" t="s">
        <v>581</v>
      </c>
      <c r="F189" s="130" t="s">
        <v>582</v>
      </c>
      <c r="G189" s="131" t="s">
        <v>257</v>
      </c>
      <c r="H189" s="132">
        <v>6.48</v>
      </c>
      <c r="I189" s="133"/>
      <c r="J189" s="133"/>
      <c r="K189" s="133">
        <f>ROUND(P189*H189,2)</f>
        <v>0</v>
      </c>
      <c r="L189" s="130" t="s">
        <v>1</v>
      </c>
      <c r="M189" s="26"/>
      <c r="N189" s="134" t="s">
        <v>1</v>
      </c>
      <c r="O189" s="135" t="s">
        <v>39</v>
      </c>
      <c r="P189" s="136">
        <f>I189+J189</f>
        <v>0</v>
      </c>
      <c r="Q189" s="136">
        <f>ROUND(I189*H189,2)</f>
        <v>0</v>
      </c>
      <c r="R189" s="136">
        <f>ROUND(J189*H189,2)</f>
        <v>0</v>
      </c>
      <c r="S189" s="137">
        <v>0</v>
      </c>
      <c r="T189" s="137">
        <f>S189*H189</f>
        <v>0</v>
      </c>
      <c r="U189" s="137">
        <v>0</v>
      </c>
      <c r="V189" s="137">
        <f>U189*H189</f>
        <v>0</v>
      </c>
      <c r="W189" s="137">
        <v>0</v>
      </c>
      <c r="X189" s="137">
        <f>W189*H189</f>
        <v>0</v>
      </c>
      <c r="Y189" s="138" t="s">
        <v>1</v>
      </c>
      <c r="AR189" s="139" t="s">
        <v>149</v>
      </c>
      <c r="AT189" s="139" t="s">
        <v>147</v>
      </c>
      <c r="AU189" s="139" t="s">
        <v>84</v>
      </c>
      <c r="AY189" s="14" t="s">
        <v>145</v>
      </c>
      <c r="BE189" s="140">
        <f>IF(O189="základní",K189,0)</f>
        <v>0</v>
      </c>
      <c r="BF189" s="140">
        <f>IF(O189="snížená",K189,0)</f>
        <v>0</v>
      </c>
      <c r="BG189" s="140">
        <f>IF(O189="zákl. přenesená",K189,0)</f>
        <v>0</v>
      </c>
      <c r="BH189" s="140">
        <f>IF(O189="sníž. přenesená",K189,0)</f>
        <v>0</v>
      </c>
      <c r="BI189" s="140">
        <f>IF(O189="nulová",K189,0)</f>
        <v>0</v>
      </c>
      <c r="BJ189" s="14" t="s">
        <v>84</v>
      </c>
      <c r="BK189" s="140">
        <f>ROUND(P189*H189,2)</f>
        <v>0</v>
      </c>
      <c r="BL189" s="14" t="s">
        <v>149</v>
      </c>
      <c r="BM189" s="139" t="s">
        <v>170</v>
      </c>
    </row>
    <row r="190" spans="2:65" s="12" customFormat="1">
      <c r="B190" s="141"/>
      <c r="D190" s="142" t="s">
        <v>151</v>
      </c>
      <c r="E190" s="143"/>
      <c r="F190" s="144" t="s">
        <v>583</v>
      </c>
      <c r="H190" s="143">
        <v>6.48</v>
      </c>
      <c r="M190" s="141"/>
      <c r="N190" s="145"/>
      <c r="Y190" s="146"/>
      <c r="AT190" s="143" t="s">
        <v>151</v>
      </c>
      <c r="AU190" s="143" t="s">
        <v>84</v>
      </c>
      <c r="AV190" s="12" t="s">
        <v>84</v>
      </c>
      <c r="AW190" s="12" t="s">
        <v>4</v>
      </c>
      <c r="AX190" s="12" t="s">
        <v>76</v>
      </c>
      <c r="AY190" s="143" t="s">
        <v>145</v>
      </c>
    </row>
    <row r="191" spans="2:65" s="1" customFormat="1" ht="18.75" customHeight="1">
      <c r="B191" s="127"/>
      <c r="C191" s="128">
        <v>22</v>
      </c>
      <c r="D191" s="128" t="s">
        <v>147</v>
      </c>
      <c r="E191" s="129" t="s">
        <v>584</v>
      </c>
      <c r="F191" s="130" t="s">
        <v>585</v>
      </c>
      <c r="G191" s="131" t="s">
        <v>257</v>
      </c>
      <c r="H191" s="132">
        <v>146.2895</v>
      </c>
      <c r="I191" s="133"/>
      <c r="J191" s="133"/>
      <c r="K191" s="133">
        <f>ROUND(P191*H191,2)</f>
        <v>0</v>
      </c>
      <c r="L191" s="130" t="s">
        <v>1</v>
      </c>
      <c r="M191" s="26"/>
      <c r="N191" s="134" t="s">
        <v>1</v>
      </c>
      <c r="O191" s="135" t="s">
        <v>39</v>
      </c>
      <c r="P191" s="136">
        <f>I191+J191</f>
        <v>0</v>
      </c>
      <c r="Q191" s="136">
        <f>ROUND(I191*H191,2)</f>
        <v>0</v>
      </c>
      <c r="R191" s="136">
        <f>ROUND(J191*H191,2)</f>
        <v>0</v>
      </c>
      <c r="S191" s="137">
        <v>0</v>
      </c>
      <c r="T191" s="137">
        <f>S191*H191</f>
        <v>0</v>
      </c>
      <c r="U191" s="137">
        <v>0</v>
      </c>
      <c r="V191" s="137">
        <f>U191*H191</f>
        <v>0</v>
      </c>
      <c r="W191" s="137">
        <v>0</v>
      </c>
      <c r="X191" s="137">
        <f>W191*H191</f>
        <v>0</v>
      </c>
      <c r="Y191" s="138" t="s">
        <v>1</v>
      </c>
      <c r="AR191" s="139" t="s">
        <v>149</v>
      </c>
      <c r="AT191" s="139" t="s">
        <v>147</v>
      </c>
      <c r="AU191" s="139" t="s">
        <v>84</v>
      </c>
      <c r="AY191" s="14" t="s">
        <v>145</v>
      </c>
      <c r="BE191" s="140">
        <f>IF(O191="základní",K191,0)</f>
        <v>0</v>
      </c>
      <c r="BF191" s="140">
        <f>IF(O191="snížená",K191,0)</f>
        <v>0</v>
      </c>
      <c r="BG191" s="140">
        <f>IF(O191="zákl. přenesená",K191,0)</f>
        <v>0</v>
      </c>
      <c r="BH191" s="140">
        <f>IF(O191="sníž. přenesená",K191,0)</f>
        <v>0</v>
      </c>
      <c r="BI191" s="140">
        <f>IF(O191="nulová",K191,0)</f>
        <v>0</v>
      </c>
      <c r="BJ191" s="14" t="s">
        <v>84</v>
      </c>
      <c r="BK191" s="140">
        <f>ROUND(P191*H191,2)</f>
        <v>0</v>
      </c>
      <c r="BL191" s="14" t="s">
        <v>149</v>
      </c>
      <c r="BM191" s="139" t="s">
        <v>170</v>
      </c>
    </row>
    <row r="192" spans="2:65" s="12" customFormat="1">
      <c r="B192" s="141"/>
      <c r="D192" s="142" t="s">
        <v>151</v>
      </c>
      <c r="E192" s="143"/>
      <c r="F192" s="144" t="s">
        <v>586</v>
      </c>
      <c r="H192" s="143">
        <v>33.966000000000001</v>
      </c>
      <c r="M192" s="141"/>
      <c r="N192" s="145"/>
      <c r="Y192" s="146"/>
      <c r="AT192" s="143" t="s">
        <v>151</v>
      </c>
      <c r="AU192" s="143" t="s">
        <v>84</v>
      </c>
      <c r="AV192" s="12" t="s">
        <v>84</v>
      </c>
      <c r="AW192" s="12" t="s">
        <v>4</v>
      </c>
      <c r="AX192" s="12" t="s">
        <v>76</v>
      </c>
      <c r="AY192" s="143" t="s">
        <v>145</v>
      </c>
    </row>
    <row r="193" spans="2:65" s="12" customFormat="1">
      <c r="B193" s="141"/>
      <c r="D193" s="142" t="s">
        <v>151</v>
      </c>
      <c r="E193" s="143"/>
      <c r="F193" s="144" t="s">
        <v>587</v>
      </c>
      <c r="H193" s="143">
        <v>-4.9387499999999998</v>
      </c>
      <c r="M193" s="141"/>
      <c r="N193" s="145"/>
      <c r="Y193" s="146"/>
      <c r="AT193" s="143" t="s">
        <v>151</v>
      </c>
      <c r="AU193" s="143" t="s">
        <v>84</v>
      </c>
      <c r="AV193" s="12" t="s">
        <v>84</v>
      </c>
      <c r="AW193" s="12" t="s">
        <v>4</v>
      </c>
      <c r="AX193" s="12" t="s">
        <v>76</v>
      </c>
      <c r="AY193" s="143" t="s">
        <v>145</v>
      </c>
    </row>
    <row r="194" spans="2:65" s="12" customFormat="1">
      <c r="B194" s="141"/>
      <c r="D194" s="142" t="s">
        <v>151</v>
      </c>
      <c r="E194" s="143"/>
      <c r="F194" s="144" t="s">
        <v>588</v>
      </c>
      <c r="H194" s="143">
        <v>52.65</v>
      </c>
      <c r="M194" s="141"/>
      <c r="N194" s="145"/>
      <c r="Y194" s="146"/>
      <c r="AT194" s="143" t="s">
        <v>151</v>
      </c>
      <c r="AU194" s="143" t="s">
        <v>84</v>
      </c>
      <c r="AV194" s="12" t="s">
        <v>84</v>
      </c>
      <c r="AW194" s="12" t="s">
        <v>4</v>
      </c>
      <c r="AX194" s="12" t="s">
        <v>76</v>
      </c>
      <c r="AY194" s="143" t="s">
        <v>145</v>
      </c>
    </row>
    <row r="195" spans="2:65" s="12" customFormat="1">
      <c r="B195" s="141"/>
      <c r="D195" s="142" t="s">
        <v>151</v>
      </c>
      <c r="E195" s="143"/>
      <c r="F195" s="144" t="s">
        <v>589</v>
      </c>
      <c r="H195" s="143">
        <v>-1.21875</v>
      </c>
      <c r="M195" s="141"/>
      <c r="N195" s="145"/>
      <c r="Y195" s="146"/>
      <c r="AT195" s="143" t="s">
        <v>151</v>
      </c>
      <c r="AU195" s="143" t="s">
        <v>84</v>
      </c>
      <c r="AV195" s="12" t="s">
        <v>84</v>
      </c>
      <c r="AW195" s="12" t="s">
        <v>4</v>
      </c>
      <c r="AX195" s="12" t="s">
        <v>76</v>
      </c>
      <c r="AY195" s="143" t="s">
        <v>145</v>
      </c>
    </row>
    <row r="196" spans="2:65" s="12" customFormat="1">
      <c r="B196" s="141"/>
      <c r="D196" s="142" t="s">
        <v>151</v>
      </c>
      <c r="E196" s="143"/>
      <c r="F196" s="144" t="s">
        <v>590</v>
      </c>
      <c r="H196" s="143">
        <v>-9.2249999999999996</v>
      </c>
      <c r="M196" s="141"/>
      <c r="N196" s="145"/>
      <c r="Y196" s="146"/>
      <c r="AT196" s="143" t="s">
        <v>151</v>
      </c>
      <c r="AU196" s="143" t="s">
        <v>84</v>
      </c>
      <c r="AV196" s="12" t="s">
        <v>84</v>
      </c>
      <c r="AW196" s="12" t="s">
        <v>4</v>
      </c>
      <c r="AX196" s="12" t="s">
        <v>76</v>
      </c>
      <c r="AY196" s="143" t="s">
        <v>145</v>
      </c>
    </row>
    <row r="197" spans="2:65" s="12" customFormat="1">
      <c r="B197" s="141"/>
      <c r="D197" s="142" t="s">
        <v>151</v>
      </c>
      <c r="E197" s="143"/>
      <c r="F197" s="144" t="s">
        <v>538</v>
      </c>
      <c r="H197" s="143">
        <v>71.233500000000006</v>
      </c>
      <c r="M197" s="141"/>
      <c r="N197" s="145"/>
      <c r="Y197" s="146"/>
      <c r="AT197" s="143" t="s">
        <v>151</v>
      </c>
      <c r="AU197" s="143" t="s">
        <v>84</v>
      </c>
      <c r="AV197" s="12" t="s">
        <v>84</v>
      </c>
      <c r="AW197" s="12" t="s">
        <v>4</v>
      </c>
      <c r="AX197" s="12" t="s">
        <v>76</v>
      </c>
      <c r="AY197" s="143" t="s">
        <v>145</v>
      </c>
    </row>
    <row r="198" spans="2:65" s="12" customFormat="1">
      <c r="B198" s="141"/>
      <c r="D198" s="142" t="s">
        <v>151</v>
      </c>
      <c r="E198" s="143"/>
      <c r="F198" s="144" t="s">
        <v>591</v>
      </c>
      <c r="H198" s="143">
        <v>26.196000000000002</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44" t="s">
        <v>592</v>
      </c>
      <c r="H199" s="143">
        <v>38.869999999999997</v>
      </c>
      <c r="M199" s="141"/>
      <c r="N199" s="145"/>
      <c r="Y199" s="146"/>
      <c r="AT199" s="143" t="s">
        <v>151</v>
      </c>
      <c r="AU199" s="143" t="s">
        <v>84</v>
      </c>
      <c r="AV199" s="12" t="s">
        <v>84</v>
      </c>
      <c r="AW199" s="12" t="s">
        <v>4</v>
      </c>
      <c r="AX199" s="12" t="s">
        <v>76</v>
      </c>
      <c r="AY199" s="143" t="s">
        <v>145</v>
      </c>
    </row>
    <row r="200" spans="2:65" s="12" customFormat="1">
      <c r="B200" s="141"/>
      <c r="D200" s="142" t="s">
        <v>151</v>
      </c>
      <c r="E200" s="143"/>
      <c r="F200" s="144" t="s">
        <v>538</v>
      </c>
      <c r="H200" s="143">
        <v>65.066000000000003</v>
      </c>
      <c r="M200" s="141"/>
      <c r="N200" s="145"/>
      <c r="Y200" s="146"/>
      <c r="AT200" s="143" t="s">
        <v>151</v>
      </c>
      <c r="AU200" s="143" t="s">
        <v>84</v>
      </c>
      <c r="AV200" s="12" t="s">
        <v>84</v>
      </c>
      <c r="AW200" s="12" t="s">
        <v>4</v>
      </c>
      <c r="AX200" s="12" t="s">
        <v>76</v>
      </c>
      <c r="AY200" s="143" t="s">
        <v>145</v>
      </c>
    </row>
    <row r="201" spans="2:65" s="12" customFormat="1">
      <c r="B201" s="141"/>
      <c r="D201" s="142" t="s">
        <v>151</v>
      </c>
      <c r="E201" s="143"/>
      <c r="F201" s="144" t="s">
        <v>593</v>
      </c>
      <c r="H201" s="143">
        <v>6.97</v>
      </c>
      <c r="M201" s="141"/>
      <c r="N201" s="145"/>
      <c r="Y201" s="146"/>
      <c r="AT201" s="143" t="s">
        <v>151</v>
      </c>
      <c r="AU201" s="143" t="s">
        <v>84</v>
      </c>
      <c r="AV201" s="12" t="s">
        <v>84</v>
      </c>
      <c r="AW201" s="12" t="s">
        <v>4</v>
      </c>
      <c r="AX201" s="12" t="s">
        <v>76</v>
      </c>
      <c r="AY201" s="143" t="s">
        <v>145</v>
      </c>
    </row>
    <row r="202" spans="2:65" s="12" customFormat="1">
      <c r="B202" s="141"/>
      <c r="D202" s="142" t="s">
        <v>151</v>
      </c>
      <c r="E202" s="143"/>
      <c r="F202" s="144" t="s">
        <v>594</v>
      </c>
      <c r="H202" s="143">
        <v>3.02</v>
      </c>
      <c r="M202" s="141"/>
      <c r="N202" s="145"/>
      <c r="Y202" s="146"/>
      <c r="AT202" s="143" t="s">
        <v>151</v>
      </c>
      <c r="AU202" s="143" t="s">
        <v>84</v>
      </c>
      <c r="AV202" s="12" t="s">
        <v>84</v>
      </c>
      <c r="AW202" s="12" t="s">
        <v>4</v>
      </c>
      <c r="AX202" s="12" t="s">
        <v>76</v>
      </c>
      <c r="AY202" s="143" t="s">
        <v>145</v>
      </c>
    </row>
    <row r="203" spans="2:65" s="1" customFormat="1" ht="18.75" customHeight="1">
      <c r="B203" s="127"/>
      <c r="C203" s="128">
        <v>23</v>
      </c>
      <c r="D203" s="128" t="s">
        <v>147</v>
      </c>
      <c r="E203" s="129" t="s">
        <v>595</v>
      </c>
      <c r="F203" s="130" t="s">
        <v>596</v>
      </c>
      <c r="G203" s="131" t="s">
        <v>244</v>
      </c>
      <c r="H203" s="132">
        <v>1395.32</v>
      </c>
      <c r="I203" s="133"/>
      <c r="J203" s="133"/>
      <c r="K203" s="133">
        <f>ROUND(P203*H203,2)</f>
        <v>0</v>
      </c>
      <c r="L203" s="130" t="s">
        <v>1</v>
      </c>
      <c r="M203" s="26"/>
      <c r="N203" s="134" t="s">
        <v>1</v>
      </c>
      <c r="O203" s="135" t="s">
        <v>39</v>
      </c>
      <c r="P203" s="136">
        <f>I203+J203</f>
        <v>0</v>
      </c>
      <c r="Q203" s="136">
        <f>ROUND(I203*H203,2)</f>
        <v>0</v>
      </c>
      <c r="R203" s="136">
        <f>ROUND(J203*H203,2)</f>
        <v>0</v>
      </c>
      <c r="S203" s="137">
        <v>0</v>
      </c>
      <c r="T203" s="137">
        <f>S203*H203</f>
        <v>0</v>
      </c>
      <c r="U203" s="137">
        <v>0</v>
      </c>
      <c r="V203" s="137">
        <f>U203*H203</f>
        <v>0</v>
      </c>
      <c r="W203" s="137">
        <v>0</v>
      </c>
      <c r="X203" s="137">
        <f>W203*H203</f>
        <v>0</v>
      </c>
      <c r="Y203" s="138" t="s">
        <v>1</v>
      </c>
      <c r="AR203" s="139" t="s">
        <v>149</v>
      </c>
      <c r="AT203" s="139" t="s">
        <v>147</v>
      </c>
      <c r="AU203" s="139" t="s">
        <v>84</v>
      </c>
      <c r="AY203" s="14" t="s">
        <v>145</v>
      </c>
      <c r="BE203" s="140">
        <f>IF(O203="základní",K203,0)</f>
        <v>0</v>
      </c>
      <c r="BF203" s="140">
        <f>IF(O203="snížená",K203,0)</f>
        <v>0</v>
      </c>
      <c r="BG203" s="140">
        <f>IF(O203="zákl. přenesená",K203,0)</f>
        <v>0</v>
      </c>
      <c r="BH203" s="140">
        <f>IF(O203="sníž. přenesená",K203,0)</f>
        <v>0</v>
      </c>
      <c r="BI203" s="140">
        <f>IF(O203="nulová",K203,0)</f>
        <v>0</v>
      </c>
      <c r="BJ203" s="14" t="s">
        <v>84</v>
      </c>
      <c r="BK203" s="140">
        <f>ROUND(P203*H203,2)</f>
        <v>0</v>
      </c>
      <c r="BL203" s="14" t="s">
        <v>149</v>
      </c>
      <c r="BM203" s="139" t="s">
        <v>170</v>
      </c>
    </row>
    <row r="204" spans="2:65" s="12" customFormat="1">
      <c r="B204" s="141"/>
      <c r="D204" s="142" t="s">
        <v>151</v>
      </c>
      <c r="E204" s="143"/>
      <c r="F204" s="144" t="s">
        <v>597</v>
      </c>
      <c r="H204" s="143">
        <v>235.62</v>
      </c>
      <c r="M204" s="141"/>
      <c r="N204" s="145"/>
      <c r="Y204" s="146"/>
      <c r="AT204" s="143" t="s">
        <v>151</v>
      </c>
      <c r="AU204" s="143" t="s">
        <v>84</v>
      </c>
      <c r="AV204" s="12" t="s">
        <v>84</v>
      </c>
      <c r="AW204" s="12" t="s">
        <v>4</v>
      </c>
      <c r="AX204" s="12" t="s">
        <v>76</v>
      </c>
      <c r="AY204" s="143" t="s">
        <v>145</v>
      </c>
    </row>
    <row r="205" spans="2:65" s="12" customFormat="1">
      <c r="B205" s="141"/>
      <c r="D205" s="142" t="s">
        <v>151</v>
      </c>
      <c r="E205" s="143"/>
      <c r="F205" s="144" t="s">
        <v>598</v>
      </c>
      <c r="H205" s="143">
        <v>6.2850000000000001</v>
      </c>
      <c r="M205" s="141"/>
      <c r="N205" s="145"/>
      <c r="Y205" s="146"/>
      <c r="AT205" s="143" t="s">
        <v>151</v>
      </c>
      <c r="AU205" s="143" t="s">
        <v>84</v>
      </c>
      <c r="AV205" s="12" t="s">
        <v>84</v>
      </c>
      <c r="AW205" s="12" t="s">
        <v>4</v>
      </c>
      <c r="AX205" s="12" t="s">
        <v>76</v>
      </c>
      <c r="AY205" s="143" t="s">
        <v>145</v>
      </c>
    </row>
    <row r="206" spans="2:65" s="12" customFormat="1">
      <c r="B206" s="141"/>
      <c r="D206" s="142" t="s">
        <v>151</v>
      </c>
      <c r="E206" s="143"/>
      <c r="F206" s="144" t="s">
        <v>599</v>
      </c>
      <c r="H206" s="143">
        <v>3.27</v>
      </c>
      <c r="M206" s="141"/>
      <c r="N206" s="145"/>
      <c r="Y206" s="146"/>
      <c r="AT206" s="143" t="s">
        <v>151</v>
      </c>
      <c r="AU206" s="143" t="s">
        <v>84</v>
      </c>
      <c r="AV206" s="12" t="s">
        <v>84</v>
      </c>
      <c r="AW206" s="12" t="s">
        <v>4</v>
      </c>
      <c r="AX206" s="12" t="s">
        <v>76</v>
      </c>
      <c r="AY206" s="143" t="s">
        <v>145</v>
      </c>
    </row>
    <row r="207" spans="2:65" s="12" customFormat="1">
      <c r="B207" s="141"/>
      <c r="D207" s="142" t="s">
        <v>151</v>
      </c>
      <c r="E207" s="143"/>
      <c r="F207" s="144" t="s">
        <v>600</v>
      </c>
      <c r="H207" s="143">
        <v>11.28</v>
      </c>
      <c r="M207" s="141"/>
      <c r="N207" s="145"/>
      <c r="Y207" s="146"/>
      <c r="AT207" s="143" t="s">
        <v>151</v>
      </c>
      <c r="AU207" s="143" t="s">
        <v>84</v>
      </c>
      <c r="AV207" s="12" t="s">
        <v>84</v>
      </c>
      <c r="AW207" s="12" t="s">
        <v>4</v>
      </c>
      <c r="AX207" s="12" t="s">
        <v>76</v>
      </c>
      <c r="AY207" s="143" t="s">
        <v>145</v>
      </c>
    </row>
    <row r="208" spans="2:65" s="12" customFormat="1">
      <c r="B208" s="141"/>
      <c r="D208" s="142" t="s">
        <v>151</v>
      </c>
      <c r="E208" s="143"/>
      <c r="F208" s="144" t="s">
        <v>601</v>
      </c>
      <c r="H208" s="143">
        <v>362.7</v>
      </c>
      <c r="M208" s="141"/>
      <c r="N208" s="145"/>
      <c r="Y208" s="146"/>
      <c r="AT208" s="143" t="s">
        <v>151</v>
      </c>
      <c r="AU208" s="143" t="s">
        <v>84</v>
      </c>
      <c r="AV208" s="12" t="s">
        <v>84</v>
      </c>
      <c r="AW208" s="12" t="s">
        <v>4</v>
      </c>
      <c r="AX208" s="12" t="s">
        <v>76</v>
      </c>
      <c r="AY208" s="143" t="s">
        <v>145</v>
      </c>
    </row>
    <row r="209" spans="2:65" s="12" customFormat="1">
      <c r="B209" s="141"/>
      <c r="D209" s="142" t="s">
        <v>151</v>
      </c>
      <c r="E209" s="143"/>
      <c r="F209" s="144" t="s">
        <v>602</v>
      </c>
      <c r="H209" s="143">
        <v>6.8250000000000002</v>
      </c>
      <c r="M209" s="141"/>
      <c r="N209" s="145"/>
      <c r="Y209" s="146"/>
      <c r="AT209" s="143" t="s">
        <v>151</v>
      </c>
      <c r="AU209" s="143" t="s">
        <v>84</v>
      </c>
      <c r="AV209" s="12" t="s">
        <v>84</v>
      </c>
      <c r="AW209" s="12" t="s">
        <v>4</v>
      </c>
      <c r="AX209" s="12" t="s">
        <v>76</v>
      </c>
      <c r="AY209" s="143" t="s">
        <v>145</v>
      </c>
    </row>
    <row r="210" spans="2:65" s="12" customFormat="1">
      <c r="B210" s="141"/>
      <c r="D210" s="142" t="s">
        <v>151</v>
      </c>
      <c r="E210" s="143"/>
      <c r="F210" s="144" t="s">
        <v>603</v>
      </c>
      <c r="H210" s="143">
        <v>11.91</v>
      </c>
      <c r="M210" s="141"/>
      <c r="N210" s="145"/>
      <c r="Y210" s="146"/>
      <c r="AT210" s="143" t="s">
        <v>151</v>
      </c>
      <c r="AU210" s="143" t="s">
        <v>84</v>
      </c>
      <c r="AV210" s="12" t="s">
        <v>84</v>
      </c>
      <c r="AW210" s="12" t="s">
        <v>4</v>
      </c>
      <c r="AX210" s="12" t="s">
        <v>76</v>
      </c>
      <c r="AY210" s="143" t="s">
        <v>145</v>
      </c>
    </row>
    <row r="211" spans="2:65" s="12" customFormat="1">
      <c r="B211" s="141"/>
      <c r="D211" s="142" t="s">
        <v>151</v>
      </c>
      <c r="E211" s="143"/>
      <c r="F211" s="144" t="s">
        <v>604</v>
      </c>
      <c r="H211" s="143">
        <v>4.32</v>
      </c>
      <c r="M211" s="141"/>
      <c r="N211" s="145"/>
      <c r="Y211" s="146"/>
      <c r="AT211" s="143" t="s">
        <v>151</v>
      </c>
      <c r="AU211" s="143" t="s">
        <v>84</v>
      </c>
      <c r="AV211" s="12" t="s">
        <v>84</v>
      </c>
      <c r="AW211" s="12" t="s">
        <v>4</v>
      </c>
      <c r="AX211" s="12" t="s">
        <v>76</v>
      </c>
      <c r="AY211" s="143" t="s">
        <v>145</v>
      </c>
    </row>
    <row r="212" spans="2:65" s="12" customFormat="1">
      <c r="B212" s="141"/>
      <c r="D212" s="142" t="s">
        <v>151</v>
      </c>
      <c r="E212" s="143"/>
      <c r="F212" s="144" t="s">
        <v>605</v>
      </c>
      <c r="H212" s="143">
        <v>3.51</v>
      </c>
      <c r="M212" s="141"/>
      <c r="N212" s="145"/>
      <c r="Y212" s="146"/>
      <c r="AT212" s="143" t="s">
        <v>151</v>
      </c>
      <c r="AU212" s="143" t="s">
        <v>84</v>
      </c>
      <c r="AV212" s="12" t="s">
        <v>84</v>
      </c>
      <c r="AW212" s="12" t="s">
        <v>4</v>
      </c>
      <c r="AX212" s="12" t="s">
        <v>76</v>
      </c>
      <c r="AY212" s="143" t="s">
        <v>145</v>
      </c>
    </row>
    <row r="213" spans="2:65" s="12" customFormat="1">
      <c r="B213" s="141"/>
      <c r="D213" s="142" t="s">
        <v>151</v>
      </c>
      <c r="E213" s="143"/>
      <c r="F213" s="144" t="s">
        <v>606</v>
      </c>
      <c r="H213" s="143">
        <v>261.95999999999998</v>
      </c>
      <c r="M213" s="141"/>
      <c r="N213" s="145"/>
      <c r="Y213" s="146"/>
      <c r="AT213" s="143" t="s">
        <v>151</v>
      </c>
      <c r="AU213" s="143" t="s">
        <v>84</v>
      </c>
      <c r="AV213" s="12" t="s">
        <v>84</v>
      </c>
      <c r="AW213" s="12" t="s">
        <v>4</v>
      </c>
      <c r="AX213" s="12" t="s">
        <v>76</v>
      </c>
      <c r="AY213" s="143" t="s">
        <v>145</v>
      </c>
    </row>
    <row r="214" spans="2:65" s="12" customFormat="1">
      <c r="B214" s="141"/>
      <c r="D214" s="142" t="s">
        <v>151</v>
      </c>
      <c r="E214" s="143"/>
      <c r="F214" s="144" t="s">
        <v>607</v>
      </c>
      <c r="H214" s="143">
        <v>395.42</v>
      </c>
      <c r="M214" s="141"/>
      <c r="N214" s="145"/>
      <c r="Y214" s="146"/>
      <c r="AT214" s="143" t="s">
        <v>151</v>
      </c>
      <c r="AU214" s="143" t="s">
        <v>84</v>
      </c>
      <c r="AV214" s="12" t="s">
        <v>84</v>
      </c>
      <c r="AW214" s="12" t="s">
        <v>4</v>
      </c>
      <c r="AX214" s="12" t="s">
        <v>76</v>
      </c>
      <c r="AY214" s="143" t="s">
        <v>145</v>
      </c>
    </row>
    <row r="215" spans="2:65" s="12" customFormat="1">
      <c r="B215" s="141"/>
      <c r="D215" s="142" t="s">
        <v>151</v>
      </c>
      <c r="E215" s="143"/>
      <c r="F215" s="144" t="s">
        <v>608</v>
      </c>
      <c r="H215" s="143">
        <v>6.84</v>
      </c>
      <c r="M215" s="141"/>
      <c r="N215" s="145"/>
      <c r="Y215" s="146"/>
      <c r="AT215" s="143" t="s">
        <v>151</v>
      </c>
      <c r="AU215" s="143" t="s">
        <v>84</v>
      </c>
      <c r="AV215" s="12" t="s">
        <v>84</v>
      </c>
      <c r="AW215" s="12" t="s">
        <v>4</v>
      </c>
      <c r="AX215" s="12" t="s">
        <v>76</v>
      </c>
      <c r="AY215" s="143" t="s">
        <v>145</v>
      </c>
    </row>
    <row r="216" spans="2:65" s="12" customFormat="1">
      <c r="B216" s="141"/>
      <c r="D216" s="142" t="s">
        <v>151</v>
      </c>
      <c r="E216" s="143"/>
      <c r="F216" s="144" t="s">
        <v>609</v>
      </c>
      <c r="H216" s="143">
        <v>5.46</v>
      </c>
      <c r="M216" s="141"/>
      <c r="N216" s="145"/>
      <c r="Y216" s="146"/>
      <c r="AT216" s="143" t="s">
        <v>151</v>
      </c>
      <c r="AU216" s="143" t="s">
        <v>84</v>
      </c>
      <c r="AV216" s="12" t="s">
        <v>84</v>
      </c>
      <c r="AW216" s="12" t="s">
        <v>4</v>
      </c>
      <c r="AX216" s="12" t="s">
        <v>76</v>
      </c>
      <c r="AY216" s="143" t="s">
        <v>145</v>
      </c>
    </row>
    <row r="217" spans="2:65" s="12" customFormat="1">
      <c r="B217" s="141"/>
      <c r="D217" s="142" t="s">
        <v>151</v>
      </c>
      <c r="E217" s="143"/>
      <c r="F217" s="144" t="s">
        <v>610</v>
      </c>
      <c r="H217" s="143">
        <v>55.76</v>
      </c>
      <c r="M217" s="141"/>
      <c r="N217" s="145"/>
      <c r="Y217" s="146"/>
      <c r="AT217" s="143" t="s">
        <v>151</v>
      </c>
      <c r="AU217" s="143" t="s">
        <v>84</v>
      </c>
      <c r="AV217" s="12" t="s">
        <v>84</v>
      </c>
      <c r="AW217" s="12" t="s">
        <v>4</v>
      </c>
      <c r="AX217" s="12" t="s">
        <v>76</v>
      </c>
      <c r="AY217" s="143" t="s">
        <v>145</v>
      </c>
    </row>
    <row r="218" spans="2:65" s="12" customFormat="1">
      <c r="B218" s="141"/>
      <c r="D218" s="142" t="s">
        <v>151</v>
      </c>
      <c r="E218" s="143"/>
      <c r="F218" s="144" t="s">
        <v>611</v>
      </c>
      <c r="H218" s="143">
        <v>24.16</v>
      </c>
      <c r="M218" s="141"/>
      <c r="N218" s="145"/>
      <c r="Y218" s="146"/>
      <c r="AT218" s="143" t="s">
        <v>151</v>
      </c>
      <c r="AU218" s="143" t="s">
        <v>84</v>
      </c>
      <c r="AV218" s="12" t="s">
        <v>84</v>
      </c>
      <c r="AW218" s="12" t="s">
        <v>4</v>
      </c>
      <c r="AX218" s="12" t="s">
        <v>76</v>
      </c>
      <c r="AY218" s="143" t="s">
        <v>145</v>
      </c>
    </row>
    <row r="219" spans="2:65" s="1" customFormat="1" ht="18.75" customHeight="1">
      <c r="B219" s="127"/>
      <c r="C219" s="128">
        <v>24</v>
      </c>
      <c r="D219" s="128" t="s">
        <v>147</v>
      </c>
      <c r="E219" s="129" t="s">
        <v>612</v>
      </c>
      <c r="F219" s="130" t="s">
        <v>613</v>
      </c>
      <c r="G219" s="131" t="s">
        <v>244</v>
      </c>
      <c r="H219" s="132">
        <v>1395.32</v>
      </c>
      <c r="I219" s="133"/>
      <c r="J219" s="133"/>
      <c r="K219" s="133">
        <f>ROUND(P219*H219,2)</f>
        <v>0</v>
      </c>
      <c r="L219" s="130" t="s">
        <v>1</v>
      </c>
      <c r="M219" s="26"/>
      <c r="N219" s="134" t="s">
        <v>1</v>
      </c>
      <c r="O219" s="135" t="s">
        <v>39</v>
      </c>
      <c r="P219" s="136">
        <f>I219+J219</f>
        <v>0</v>
      </c>
      <c r="Q219" s="136">
        <f>ROUND(I219*H219,2)</f>
        <v>0</v>
      </c>
      <c r="R219" s="136">
        <f>ROUND(J219*H219,2)</f>
        <v>0</v>
      </c>
      <c r="S219" s="137">
        <v>0</v>
      </c>
      <c r="T219" s="137">
        <f>S219*H219</f>
        <v>0</v>
      </c>
      <c r="U219" s="137">
        <v>0</v>
      </c>
      <c r="V219" s="137">
        <f>U219*H219</f>
        <v>0</v>
      </c>
      <c r="W219" s="137">
        <v>0</v>
      </c>
      <c r="X219" s="137">
        <f>W219*H219</f>
        <v>0</v>
      </c>
      <c r="Y219" s="138" t="s">
        <v>1</v>
      </c>
      <c r="AR219" s="139" t="s">
        <v>149</v>
      </c>
      <c r="AT219" s="139" t="s">
        <v>147</v>
      </c>
      <c r="AU219" s="139" t="s">
        <v>84</v>
      </c>
      <c r="AY219" s="14" t="s">
        <v>145</v>
      </c>
      <c r="BE219" s="140">
        <f>IF(O219="základní",K219,0)</f>
        <v>0</v>
      </c>
      <c r="BF219" s="140">
        <f>IF(O219="snížená",K219,0)</f>
        <v>0</v>
      </c>
      <c r="BG219" s="140">
        <f>IF(O219="zákl. přenesená",K219,0)</f>
        <v>0</v>
      </c>
      <c r="BH219" s="140">
        <f>IF(O219="sníž. přenesená",K219,0)</f>
        <v>0</v>
      </c>
      <c r="BI219" s="140">
        <f>IF(O219="nulová",K219,0)</f>
        <v>0</v>
      </c>
      <c r="BJ219" s="14" t="s">
        <v>84</v>
      </c>
      <c r="BK219" s="140">
        <f>ROUND(P219*H219,2)</f>
        <v>0</v>
      </c>
      <c r="BL219" s="14" t="s">
        <v>149</v>
      </c>
      <c r="BM219" s="139" t="s">
        <v>170</v>
      </c>
    </row>
    <row r="220" spans="2:65" s="1" customFormat="1" ht="18.75" customHeight="1">
      <c r="B220" s="127"/>
      <c r="C220" s="128">
        <v>25</v>
      </c>
      <c r="D220" s="128" t="s">
        <v>147</v>
      </c>
      <c r="E220" s="129" t="s">
        <v>614</v>
      </c>
      <c r="F220" s="130" t="s">
        <v>615</v>
      </c>
      <c r="G220" s="131" t="s">
        <v>271</v>
      </c>
      <c r="H220" s="132">
        <v>43.886850000000003</v>
      </c>
      <c r="I220" s="133"/>
      <c r="J220" s="133"/>
      <c r="K220" s="133">
        <f>ROUND(P220*H220,2)</f>
        <v>0</v>
      </c>
      <c r="L220" s="130" t="s">
        <v>1</v>
      </c>
      <c r="M220" s="26"/>
      <c r="N220" s="134" t="s">
        <v>1</v>
      </c>
      <c r="O220" s="135" t="s">
        <v>39</v>
      </c>
      <c r="P220" s="136">
        <f>I220+J220</f>
        <v>0</v>
      </c>
      <c r="Q220" s="136">
        <f>ROUND(I220*H220,2)</f>
        <v>0</v>
      </c>
      <c r="R220" s="136">
        <f>ROUND(J220*H220,2)</f>
        <v>0</v>
      </c>
      <c r="S220" s="137">
        <v>0</v>
      </c>
      <c r="T220" s="137">
        <f>S220*H220</f>
        <v>0</v>
      </c>
      <c r="U220" s="137">
        <v>0</v>
      </c>
      <c r="V220" s="137">
        <f>U220*H220</f>
        <v>0</v>
      </c>
      <c r="W220" s="137">
        <v>0</v>
      </c>
      <c r="X220" s="137">
        <f>W220*H220</f>
        <v>0</v>
      </c>
      <c r="Y220" s="138" t="s">
        <v>1</v>
      </c>
      <c r="AR220" s="139" t="s">
        <v>149</v>
      </c>
      <c r="AT220" s="139" t="s">
        <v>147</v>
      </c>
      <c r="AU220" s="139" t="s">
        <v>84</v>
      </c>
      <c r="AY220" s="14" t="s">
        <v>145</v>
      </c>
      <c r="BE220" s="140">
        <f>IF(O220="základní",K220,0)</f>
        <v>0</v>
      </c>
      <c r="BF220" s="140">
        <f>IF(O220="snížená",K220,0)</f>
        <v>0</v>
      </c>
      <c r="BG220" s="140">
        <f>IF(O220="zákl. přenesená",K220,0)</f>
        <v>0</v>
      </c>
      <c r="BH220" s="140">
        <f>IF(O220="sníž. přenesená",K220,0)</f>
        <v>0</v>
      </c>
      <c r="BI220" s="140">
        <f>IF(O220="nulová",K220,0)</f>
        <v>0</v>
      </c>
      <c r="BJ220" s="14" t="s">
        <v>84</v>
      </c>
      <c r="BK220" s="140">
        <f>ROUND(P220*H220,2)</f>
        <v>0</v>
      </c>
      <c r="BL220" s="14" t="s">
        <v>149</v>
      </c>
      <c r="BM220" s="139" t="s">
        <v>170</v>
      </c>
    </row>
    <row r="221" spans="2:65" s="12" customFormat="1">
      <c r="B221" s="141"/>
      <c r="D221" s="142" t="s">
        <v>151</v>
      </c>
      <c r="E221" s="143"/>
      <c r="F221" s="144" t="s">
        <v>616</v>
      </c>
      <c r="H221" s="143">
        <v>43.886850000000003</v>
      </c>
      <c r="M221" s="141"/>
      <c r="N221" s="145"/>
      <c r="Y221" s="146"/>
      <c r="AT221" s="143" t="s">
        <v>151</v>
      </c>
      <c r="AU221" s="143" t="s">
        <v>84</v>
      </c>
      <c r="AV221" s="12" t="s">
        <v>84</v>
      </c>
      <c r="AW221" s="12" t="s">
        <v>4</v>
      </c>
      <c r="AX221" s="12" t="s">
        <v>76</v>
      </c>
      <c r="AY221" s="143" t="s">
        <v>145</v>
      </c>
    </row>
    <row r="222" spans="2:65" s="1" customFormat="1" ht="16.5" customHeight="1">
      <c r="B222" s="127"/>
      <c r="C222" s="151"/>
      <c r="D222" s="151"/>
      <c r="E222" s="152" t="s">
        <v>149</v>
      </c>
      <c r="F222" s="153" t="s">
        <v>617</v>
      </c>
      <c r="G222" s="154"/>
      <c r="H222" s="155"/>
      <c r="I222" s="156"/>
      <c r="J222" s="156"/>
      <c r="K222" s="156"/>
      <c r="L222" s="153"/>
      <c r="M222" s="26"/>
      <c r="N222" s="134" t="s">
        <v>1</v>
      </c>
      <c r="O222" s="135" t="s">
        <v>39</v>
      </c>
      <c r="P222" s="136">
        <f>I222+J222</f>
        <v>0</v>
      </c>
      <c r="Q222" s="136">
        <f>ROUND(I222*H222,2)</f>
        <v>0</v>
      </c>
      <c r="R222" s="136">
        <f>ROUND(J222*H222,2)</f>
        <v>0</v>
      </c>
      <c r="S222" s="137">
        <v>0</v>
      </c>
      <c r="T222" s="137">
        <f>S222*H222</f>
        <v>0</v>
      </c>
      <c r="U222" s="137">
        <v>0</v>
      </c>
      <c r="V222" s="137">
        <f>U222*H222</f>
        <v>0</v>
      </c>
      <c r="W222" s="137">
        <v>0</v>
      </c>
      <c r="X222" s="137">
        <f>W222*H222</f>
        <v>0</v>
      </c>
      <c r="Y222" s="138" t="s">
        <v>1</v>
      </c>
      <c r="AR222" s="139" t="s">
        <v>149</v>
      </c>
      <c r="AT222" s="139" t="s">
        <v>147</v>
      </c>
      <c r="AU222" s="139" t="s">
        <v>84</v>
      </c>
      <c r="AY222" s="14" t="s">
        <v>145</v>
      </c>
      <c r="BE222" s="140">
        <f>IF(O222="základní",K222,0)</f>
        <v>0</v>
      </c>
      <c r="BF222" s="140">
        <f>IF(O222="snížená",K222,0)</f>
        <v>0</v>
      </c>
      <c r="BG222" s="140">
        <f>IF(O222="zákl. přenesená",K222,0)</f>
        <v>0</v>
      </c>
      <c r="BH222" s="140">
        <f>IF(O222="sníž. přenesená",K222,0)</f>
        <v>0</v>
      </c>
      <c r="BI222" s="140">
        <f>IF(O222="nulová",K222,0)</f>
        <v>0</v>
      </c>
      <c r="BJ222" s="14" t="s">
        <v>84</v>
      </c>
      <c r="BK222" s="140">
        <f>ROUND(P222*H222,2)</f>
        <v>0</v>
      </c>
      <c r="BL222" s="14" t="s">
        <v>149</v>
      </c>
      <c r="BM222" s="139" t="s">
        <v>169</v>
      </c>
    </row>
    <row r="223" spans="2:65" s="1" customFormat="1" ht="18.75" customHeight="1">
      <c r="B223" s="127"/>
      <c r="C223" s="128">
        <v>26</v>
      </c>
      <c r="D223" s="128" t="s">
        <v>147</v>
      </c>
      <c r="E223" s="129" t="s">
        <v>618</v>
      </c>
      <c r="F223" s="130" t="s">
        <v>619</v>
      </c>
      <c r="G223" s="131" t="s">
        <v>257</v>
      </c>
      <c r="H223" s="132">
        <v>70.165000000000006</v>
      </c>
      <c r="I223" s="133"/>
      <c r="J223" s="133"/>
      <c r="K223" s="133">
        <f>ROUND(P223*H223,2)</f>
        <v>0</v>
      </c>
      <c r="L223" s="130" t="s">
        <v>1</v>
      </c>
      <c r="M223" s="26"/>
      <c r="N223" s="134" t="s">
        <v>1</v>
      </c>
      <c r="O223" s="135" t="s">
        <v>39</v>
      </c>
      <c r="P223" s="136">
        <f>I223+J223</f>
        <v>0</v>
      </c>
      <c r="Q223" s="136">
        <f>ROUND(I223*H223,2)</f>
        <v>0</v>
      </c>
      <c r="R223" s="136">
        <f>ROUND(J223*H223,2)</f>
        <v>0</v>
      </c>
      <c r="S223" s="137">
        <v>0</v>
      </c>
      <c r="T223" s="137">
        <f>S223*H223</f>
        <v>0</v>
      </c>
      <c r="U223" s="137">
        <v>0</v>
      </c>
      <c r="V223" s="137">
        <f>U223*H223</f>
        <v>0</v>
      </c>
      <c r="W223" s="137">
        <v>0</v>
      </c>
      <c r="X223" s="137">
        <f>W223*H223</f>
        <v>0</v>
      </c>
      <c r="Y223" s="138" t="s">
        <v>1</v>
      </c>
      <c r="AR223" s="139" t="s">
        <v>149</v>
      </c>
      <c r="AT223" s="139" t="s">
        <v>147</v>
      </c>
      <c r="AU223" s="139" t="s">
        <v>84</v>
      </c>
      <c r="AY223" s="14" t="s">
        <v>145</v>
      </c>
      <c r="BE223" s="140">
        <f>IF(O223="základní",K223,0)</f>
        <v>0</v>
      </c>
      <c r="BF223" s="140">
        <f>IF(O223="snížená",K223,0)</f>
        <v>0</v>
      </c>
      <c r="BG223" s="140">
        <f>IF(O223="zákl. přenesená",K223,0)</f>
        <v>0</v>
      </c>
      <c r="BH223" s="140">
        <f>IF(O223="sníž. přenesená",K223,0)</f>
        <v>0</v>
      </c>
      <c r="BI223" s="140">
        <f>IF(O223="nulová",K223,0)</f>
        <v>0</v>
      </c>
      <c r="BJ223" s="14" t="s">
        <v>84</v>
      </c>
      <c r="BK223" s="140">
        <f>ROUND(P223*H223,2)</f>
        <v>0</v>
      </c>
      <c r="BL223" s="14" t="s">
        <v>149</v>
      </c>
      <c r="BM223" s="139" t="s">
        <v>170</v>
      </c>
    </row>
    <row r="224" spans="2:65" s="12" customFormat="1">
      <c r="B224" s="141"/>
      <c r="D224" s="142" t="s">
        <v>151</v>
      </c>
      <c r="E224" s="143"/>
      <c r="F224" s="144" t="s">
        <v>620</v>
      </c>
      <c r="H224" s="143">
        <v>2.4049999999999998</v>
      </c>
      <c r="M224" s="141"/>
      <c r="N224" s="145"/>
      <c r="Y224" s="146"/>
      <c r="AT224" s="143" t="s">
        <v>151</v>
      </c>
      <c r="AU224" s="143" t="s">
        <v>84</v>
      </c>
      <c r="AV224" s="12" t="s">
        <v>84</v>
      </c>
      <c r="AW224" s="12" t="s">
        <v>4</v>
      </c>
      <c r="AX224" s="12" t="s">
        <v>76</v>
      </c>
      <c r="AY224" s="143" t="s">
        <v>145</v>
      </c>
    </row>
    <row r="225" spans="2:65" s="12" customFormat="1">
      <c r="B225" s="141"/>
      <c r="D225" s="142" t="s">
        <v>151</v>
      </c>
      <c r="E225" s="143"/>
      <c r="F225" s="144" t="s">
        <v>621</v>
      </c>
      <c r="H225" s="143">
        <v>67.760000000000005</v>
      </c>
      <c r="M225" s="141"/>
      <c r="N225" s="145"/>
      <c r="Y225" s="146"/>
      <c r="AT225" s="143" t="s">
        <v>151</v>
      </c>
      <c r="AU225" s="143" t="s">
        <v>84</v>
      </c>
      <c r="AV225" s="12" t="s">
        <v>84</v>
      </c>
      <c r="AW225" s="12" t="s">
        <v>4</v>
      </c>
      <c r="AX225" s="12" t="s">
        <v>76</v>
      </c>
      <c r="AY225" s="143" t="s">
        <v>145</v>
      </c>
    </row>
    <row r="226" spans="2:65" s="1" customFormat="1" ht="24">
      <c r="B226" s="127"/>
      <c r="C226" s="128">
        <v>27</v>
      </c>
      <c r="D226" s="128" t="s">
        <v>147</v>
      </c>
      <c r="E226" s="129" t="s">
        <v>622</v>
      </c>
      <c r="F226" s="130" t="s">
        <v>623</v>
      </c>
      <c r="G226" s="131" t="s">
        <v>244</v>
      </c>
      <c r="H226" s="132">
        <v>295.505</v>
      </c>
      <c r="I226" s="133"/>
      <c r="J226" s="133"/>
      <c r="K226" s="133">
        <f>ROUND(P226*H226,2)</f>
        <v>0</v>
      </c>
      <c r="L226" s="130" t="s">
        <v>1</v>
      </c>
      <c r="M226" s="26"/>
      <c r="N226" s="134" t="s">
        <v>1</v>
      </c>
      <c r="O226" s="135" t="s">
        <v>39</v>
      </c>
      <c r="P226" s="136">
        <f>I226+J226</f>
        <v>0</v>
      </c>
      <c r="Q226" s="136">
        <f>ROUND(I226*H226,2)</f>
        <v>0</v>
      </c>
      <c r="R226" s="136">
        <f>ROUND(J226*H226,2)</f>
        <v>0</v>
      </c>
      <c r="S226" s="137">
        <v>0</v>
      </c>
      <c r="T226" s="137">
        <f>S226*H226</f>
        <v>0</v>
      </c>
      <c r="U226" s="137">
        <v>0</v>
      </c>
      <c r="V226" s="137">
        <f>U226*H226</f>
        <v>0</v>
      </c>
      <c r="W226" s="137">
        <v>0</v>
      </c>
      <c r="X226" s="137">
        <f>W226*H226</f>
        <v>0</v>
      </c>
      <c r="Y226" s="138" t="s">
        <v>1</v>
      </c>
      <c r="AR226" s="139" t="s">
        <v>149</v>
      </c>
      <c r="AT226" s="139" t="s">
        <v>147</v>
      </c>
      <c r="AU226" s="139" t="s">
        <v>84</v>
      </c>
      <c r="AY226" s="14" t="s">
        <v>145</v>
      </c>
      <c r="BE226" s="140">
        <f>IF(O226="základní",K226,0)</f>
        <v>0</v>
      </c>
      <c r="BF226" s="140">
        <f>IF(O226="snížená",K226,0)</f>
        <v>0</v>
      </c>
      <c r="BG226" s="140">
        <f>IF(O226="zákl. přenesená",K226,0)</f>
        <v>0</v>
      </c>
      <c r="BH226" s="140">
        <f>IF(O226="sníž. přenesená",K226,0)</f>
        <v>0</v>
      </c>
      <c r="BI226" s="140">
        <f>IF(O226="nulová",K226,0)</f>
        <v>0</v>
      </c>
      <c r="BJ226" s="14" t="s">
        <v>84</v>
      </c>
      <c r="BK226" s="140">
        <f>ROUND(P226*H226,2)</f>
        <v>0</v>
      </c>
      <c r="BL226" s="14" t="s">
        <v>149</v>
      </c>
      <c r="BM226" s="139" t="s">
        <v>170</v>
      </c>
    </row>
    <row r="227" spans="2:65" s="12" customFormat="1">
      <c r="B227" s="141"/>
      <c r="D227" s="142" t="s">
        <v>151</v>
      </c>
      <c r="E227" s="143"/>
      <c r="F227" s="144" t="s">
        <v>624</v>
      </c>
      <c r="H227" s="143">
        <v>11.195</v>
      </c>
      <c r="M227" s="141"/>
      <c r="N227" s="145"/>
      <c r="Y227" s="146"/>
      <c r="AT227" s="143" t="s">
        <v>151</v>
      </c>
      <c r="AU227" s="143" t="s">
        <v>84</v>
      </c>
      <c r="AV227" s="12" t="s">
        <v>84</v>
      </c>
      <c r="AW227" s="12" t="s">
        <v>4</v>
      </c>
      <c r="AX227" s="12" t="s">
        <v>76</v>
      </c>
      <c r="AY227" s="143" t="s">
        <v>145</v>
      </c>
    </row>
    <row r="228" spans="2:65" s="12" customFormat="1">
      <c r="B228" s="141"/>
      <c r="D228" s="142" t="s">
        <v>151</v>
      </c>
      <c r="E228" s="143"/>
      <c r="F228" s="144" t="s">
        <v>625</v>
      </c>
      <c r="H228" s="143">
        <v>279.14</v>
      </c>
      <c r="M228" s="141"/>
      <c r="N228" s="145"/>
      <c r="Y228" s="146"/>
      <c r="AT228" s="143" t="s">
        <v>151</v>
      </c>
      <c r="AU228" s="143" t="s">
        <v>84</v>
      </c>
      <c r="AV228" s="12" t="s">
        <v>84</v>
      </c>
      <c r="AW228" s="12" t="s">
        <v>4</v>
      </c>
      <c r="AX228" s="12" t="s">
        <v>76</v>
      </c>
      <c r="AY228" s="143" t="s">
        <v>145</v>
      </c>
    </row>
    <row r="229" spans="2:65" s="12" customFormat="1" ht="22.5">
      <c r="B229" s="141"/>
      <c r="D229" s="142" t="s">
        <v>151</v>
      </c>
      <c r="E229" s="143"/>
      <c r="F229" s="144" t="s">
        <v>626</v>
      </c>
      <c r="H229" s="143">
        <v>5.17</v>
      </c>
      <c r="M229" s="141"/>
      <c r="N229" s="145"/>
      <c r="Y229" s="146"/>
      <c r="AT229" s="143" t="s">
        <v>151</v>
      </c>
      <c r="AU229" s="143" t="s">
        <v>84</v>
      </c>
      <c r="AV229" s="12" t="s">
        <v>84</v>
      </c>
      <c r="AW229" s="12" t="s">
        <v>4</v>
      </c>
      <c r="AX229" s="12" t="s">
        <v>76</v>
      </c>
      <c r="AY229" s="143" t="s">
        <v>145</v>
      </c>
    </row>
    <row r="230" spans="2:65" s="1" customFormat="1" ht="24">
      <c r="B230" s="127"/>
      <c r="C230" s="128">
        <v>28</v>
      </c>
      <c r="D230" s="128" t="s">
        <v>147</v>
      </c>
      <c r="E230" s="129" t="s">
        <v>627</v>
      </c>
      <c r="F230" s="130" t="s">
        <v>628</v>
      </c>
      <c r="G230" s="131" t="s">
        <v>244</v>
      </c>
      <c r="H230" s="132">
        <v>295.505</v>
      </c>
      <c r="I230" s="133"/>
      <c r="J230" s="133"/>
      <c r="K230" s="133">
        <f>ROUND(P230*H230,2)</f>
        <v>0</v>
      </c>
      <c r="L230" s="130" t="s">
        <v>1</v>
      </c>
      <c r="M230" s="26"/>
      <c r="N230" s="134" t="s">
        <v>1</v>
      </c>
      <c r="O230" s="135" t="s">
        <v>39</v>
      </c>
      <c r="P230" s="136">
        <f>I230+J230</f>
        <v>0</v>
      </c>
      <c r="Q230" s="136">
        <f>ROUND(I230*H230,2)</f>
        <v>0</v>
      </c>
      <c r="R230" s="136">
        <f>ROUND(J230*H230,2)</f>
        <v>0</v>
      </c>
      <c r="S230" s="137">
        <v>0</v>
      </c>
      <c r="T230" s="137">
        <f>S230*H230</f>
        <v>0</v>
      </c>
      <c r="U230" s="137">
        <v>0</v>
      </c>
      <c r="V230" s="137">
        <f>U230*H230</f>
        <v>0</v>
      </c>
      <c r="W230" s="137">
        <v>0</v>
      </c>
      <c r="X230" s="137">
        <f>W230*H230</f>
        <v>0</v>
      </c>
      <c r="Y230" s="138" t="s">
        <v>1</v>
      </c>
      <c r="AR230" s="139" t="s">
        <v>149</v>
      </c>
      <c r="AT230" s="139" t="s">
        <v>147</v>
      </c>
      <c r="AU230" s="139" t="s">
        <v>84</v>
      </c>
      <c r="AY230" s="14" t="s">
        <v>145</v>
      </c>
      <c r="BE230" s="140">
        <f>IF(O230="základní",K230,0)</f>
        <v>0</v>
      </c>
      <c r="BF230" s="140">
        <f>IF(O230="snížená",K230,0)</f>
        <v>0</v>
      </c>
      <c r="BG230" s="140">
        <f>IF(O230="zákl. přenesená",K230,0)</f>
        <v>0</v>
      </c>
      <c r="BH230" s="140">
        <f>IF(O230="sníž. přenesená",K230,0)</f>
        <v>0</v>
      </c>
      <c r="BI230" s="140">
        <f>IF(O230="nulová",K230,0)</f>
        <v>0</v>
      </c>
      <c r="BJ230" s="14" t="s">
        <v>84</v>
      </c>
      <c r="BK230" s="140">
        <f>ROUND(P230*H230,2)</f>
        <v>0</v>
      </c>
      <c r="BL230" s="14" t="s">
        <v>149</v>
      </c>
      <c r="BM230" s="139" t="s">
        <v>170</v>
      </c>
    </row>
    <row r="231" spans="2:65" s="1" customFormat="1" ht="18.75" customHeight="1">
      <c r="B231" s="127"/>
      <c r="C231" s="128">
        <v>29</v>
      </c>
      <c r="D231" s="128" t="s">
        <v>147</v>
      </c>
      <c r="E231" s="129" t="s">
        <v>629</v>
      </c>
      <c r="F231" s="130" t="s">
        <v>630</v>
      </c>
      <c r="G231" s="131" t="s">
        <v>244</v>
      </c>
      <c r="H231" s="132">
        <v>271.04000000000002</v>
      </c>
      <c r="I231" s="133"/>
      <c r="J231" s="133"/>
      <c r="K231" s="133">
        <f>ROUND(P231*H231,2)</f>
        <v>0</v>
      </c>
      <c r="L231" s="130" t="s">
        <v>1</v>
      </c>
      <c r="M231" s="26"/>
      <c r="N231" s="134" t="s">
        <v>1</v>
      </c>
      <c r="O231" s="135" t="s">
        <v>39</v>
      </c>
      <c r="P231" s="136">
        <f>I231+J231</f>
        <v>0</v>
      </c>
      <c r="Q231" s="136">
        <f>ROUND(I231*H231,2)</f>
        <v>0</v>
      </c>
      <c r="R231" s="136">
        <f>ROUND(J231*H231,2)</f>
        <v>0</v>
      </c>
      <c r="S231" s="137">
        <v>0</v>
      </c>
      <c r="T231" s="137">
        <f>S231*H231</f>
        <v>0</v>
      </c>
      <c r="U231" s="137">
        <v>0</v>
      </c>
      <c r="V231" s="137">
        <f>U231*H231</f>
        <v>0</v>
      </c>
      <c r="W231" s="137">
        <v>0</v>
      </c>
      <c r="X231" s="137">
        <f>W231*H231</f>
        <v>0</v>
      </c>
      <c r="Y231" s="138" t="s">
        <v>1</v>
      </c>
      <c r="AR231" s="139" t="s">
        <v>149</v>
      </c>
      <c r="AT231" s="139" t="s">
        <v>147</v>
      </c>
      <c r="AU231" s="139" t="s">
        <v>84</v>
      </c>
      <c r="AY231" s="14" t="s">
        <v>145</v>
      </c>
      <c r="BE231" s="140">
        <f>IF(O231="základní",K231,0)</f>
        <v>0</v>
      </c>
      <c r="BF231" s="140">
        <f>IF(O231="snížená",K231,0)</f>
        <v>0</v>
      </c>
      <c r="BG231" s="140">
        <f>IF(O231="zákl. přenesená",K231,0)</f>
        <v>0</v>
      </c>
      <c r="BH231" s="140">
        <f>IF(O231="sníž. přenesená",K231,0)</f>
        <v>0</v>
      </c>
      <c r="BI231" s="140">
        <f>IF(O231="nulová",K231,0)</f>
        <v>0</v>
      </c>
      <c r="BJ231" s="14" t="s">
        <v>84</v>
      </c>
      <c r="BK231" s="140">
        <f>ROUND(P231*H231,2)</f>
        <v>0</v>
      </c>
      <c r="BL231" s="14" t="s">
        <v>149</v>
      </c>
      <c r="BM231" s="139" t="s">
        <v>170</v>
      </c>
    </row>
    <row r="232" spans="2:65" s="12" customFormat="1">
      <c r="B232" s="141"/>
      <c r="D232" s="142" t="s">
        <v>151</v>
      </c>
      <c r="E232" s="143"/>
      <c r="F232" s="144" t="s">
        <v>631</v>
      </c>
      <c r="H232" s="143">
        <v>271.04000000000002</v>
      </c>
      <c r="M232" s="141"/>
      <c r="N232" s="145"/>
      <c r="Y232" s="146"/>
      <c r="AT232" s="143" t="s">
        <v>151</v>
      </c>
      <c r="AU232" s="143" t="s">
        <v>84</v>
      </c>
      <c r="AV232" s="12" t="s">
        <v>84</v>
      </c>
      <c r="AW232" s="12" t="s">
        <v>4</v>
      </c>
      <c r="AX232" s="12" t="s">
        <v>76</v>
      </c>
      <c r="AY232" s="143" t="s">
        <v>145</v>
      </c>
    </row>
    <row r="233" spans="2:65" s="1" customFormat="1" ht="24">
      <c r="B233" s="127"/>
      <c r="C233" s="128">
        <v>30</v>
      </c>
      <c r="D233" s="128" t="s">
        <v>147</v>
      </c>
      <c r="E233" s="129" t="s">
        <v>632</v>
      </c>
      <c r="F233" s="130" t="s">
        <v>633</v>
      </c>
      <c r="G233" s="131" t="s">
        <v>244</v>
      </c>
      <c r="H233" s="132">
        <v>271.04000000000002</v>
      </c>
      <c r="I233" s="133"/>
      <c r="J233" s="133"/>
      <c r="K233" s="133">
        <f>ROUND(P233*H233,2)</f>
        <v>0</v>
      </c>
      <c r="L233" s="130" t="s">
        <v>1</v>
      </c>
      <c r="M233" s="26"/>
      <c r="N233" s="134" t="s">
        <v>1</v>
      </c>
      <c r="O233" s="135" t="s">
        <v>39</v>
      </c>
      <c r="P233" s="136">
        <f>I233+J233</f>
        <v>0</v>
      </c>
      <c r="Q233" s="136">
        <f>ROUND(I233*H233,2)</f>
        <v>0</v>
      </c>
      <c r="R233" s="136">
        <f>ROUND(J233*H233,2)</f>
        <v>0</v>
      </c>
      <c r="S233" s="137">
        <v>0</v>
      </c>
      <c r="T233" s="137">
        <f>S233*H233</f>
        <v>0</v>
      </c>
      <c r="U233" s="137">
        <v>0</v>
      </c>
      <c r="V233" s="137">
        <f>U233*H233</f>
        <v>0</v>
      </c>
      <c r="W233" s="137">
        <v>0</v>
      </c>
      <c r="X233" s="137">
        <f>W233*H233</f>
        <v>0</v>
      </c>
      <c r="Y233" s="138" t="s">
        <v>1</v>
      </c>
      <c r="AR233" s="139" t="s">
        <v>149</v>
      </c>
      <c r="AT233" s="139" t="s">
        <v>147</v>
      </c>
      <c r="AU233" s="139" t="s">
        <v>84</v>
      </c>
      <c r="AY233" s="14" t="s">
        <v>145</v>
      </c>
      <c r="BE233" s="140">
        <f>IF(O233="základní",K233,0)</f>
        <v>0</v>
      </c>
      <c r="BF233" s="140">
        <f>IF(O233="snížená",K233,0)</f>
        <v>0</v>
      </c>
      <c r="BG233" s="140">
        <f>IF(O233="zákl. přenesená",K233,0)</f>
        <v>0</v>
      </c>
      <c r="BH233" s="140">
        <f>IF(O233="sníž. přenesená",K233,0)</f>
        <v>0</v>
      </c>
      <c r="BI233" s="140">
        <f>IF(O233="nulová",K233,0)</f>
        <v>0</v>
      </c>
      <c r="BJ233" s="14" t="s">
        <v>84</v>
      </c>
      <c r="BK233" s="140">
        <f>ROUND(P233*H233,2)</f>
        <v>0</v>
      </c>
      <c r="BL233" s="14" t="s">
        <v>149</v>
      </c>
      <c r="BM233" s="139" t="s">
        <v>170</v>
      </c>
    </row>
    <row r="234" spans="2:65" s="1" customFormat="1" ht="18.75" customHeight="1">
      <c r="B234" s="127"/>
      <c r="C234" s="128">
        <v>31</v>
      </c>
      <c r="D234" s="128" t="s">
        <v>147</v>
      </c>
      <c r="E234" s="129" t="s">
        <v>634</v>
      </c>
      <c r="F234" s="130" t="s">
        <v>635</v>
      </c>
      <c r="G234" s="131" t="s">
        <v>257</v>
      </c>
      <c r="H234" s="132">
        <v>3.75</v>
      </c>
      <c r="I234" s="133"/>
      <c r="J234" s="133"/>
      <c r="K234" s="133">
        <f>ROUND(P234*H234,2)</f>
        <v>0</v>
      </c>
      <c r="L234" s="130" t="s">
        <v>1</v>
      </c>
      <c r="M234" s="26"/>
      <c r="N234" s="134" t="s">
        <v>1</v>
      </c>
      <c r="O234" s="135" t="s">
        <v>39</v>
      </c>
      <c r="P234" s="136">
        <f>I234+J234</f>
        <v>0</v>
      </c>
      <c r="Q234" s="136">
        <f>ROUND(I234*H234,2)</f>
        <v>0</v>
      </c>
      <c r="R234" s="136">
        <f>ROUND(J234*H234,2)</f>
        <v>0</v>
      </c>
      <c r="S234" s="137">
        <v>0</v>
      </c>
      <c r="T234" s="137">
        <f>S234*H234</f>
        <v>0</v>
      </c>
      <c r="U234" s="137">
        <v>0</v>
      </c>
      <c r="V234" s="137">
        <f>U234*H234</f>
        <v>0</v>
      </c>
      <c r="W234" s="137">
        <v>0</v>
      </c>
      <c r="X234" s="137">
        <f>W234*H234</f>
        <v>0</v>
      </c>
      <c r="Y234" s="138" t="s">
        <v>1</v>
      </c>
      <c r="AR234" s="139" t="s">
        <v>149</v>
      </c>
      <c r="AT234" s="139" t="s">
        <v>147</v>
      </c>
      <c r="AU234" s="139" t="s">
        <v>84</v>
      </c>
      <c r="AY234" s="14" t="s">
        <v>145</v>
      </c>
      <c r="BE234" s="140">
        <f>IF(O234="základní",K234,0)</f>
        <v>0</v>
      </c>
      <c r="BF234" s="140">
        <f>IF(O234="snížená",K234,0)</f>
        <v>0</v>
      </c>
      <c r="BG234" s="140">
        <f>IF(O234="zákl. přenesená",K234,0)</f>
        <v>0</v>
      </c>
      <c r="BH234" s="140">
        <f>IF(O234="sníž. přenesená",K234,0)</f>
        <v>0</v>
      </c>
      <c r="BI234" s="140">
        <f>IF(O234="nulová",K234,0)</f>
        <v>0</v>
      </c>
      <c r="BJ234" s="14" t="s">
        <v>84</v>
      </c>
      <c r="BK234" s="140">
        <f>ROUND(P234*H234,2)</f>
        <v>0</v>
      </c>
      <c r="BL234" s="14" t="s">
        <v>149</v>
      </c>
      <c r="BM234" s="139" t="s">
        <v>170</v>
      </c>
    </row>
    <row r="235" spans="2:65" s="12" customFormat="1">
      <c r="B235" s="141"/>
      <c r="D235" s="142" t="s">
        <v>151</v>
      </c>
      <c r="E235" s="143"/>
      <c r="F235" s="144" t="s">
        <v>636</v>
      </c>
      <c r="H235" s="143">
        <v>3.75</v>
      </c>
      <c r="M235" s="141"/>
      <c r="N235" s="145"/>
      <c r="Y235" s="146"/>
      <c r="AT235" s="143" t="s">
        <v>151</v>
      </c>
      <c r="AU235" s="143" t="s">
        <v>84</v>
      </c>
      <c r="AV235" s="12" t="s">
        <v>84</v>
      </c>
      <c r="AW235" s="12" t="s">
        <v>4</v>
      </c>
      <c r="AX235" s="12" t="s">
        <v>76</v>
      </c>
      <c r="AY235" s="143" t="s">
        <v>145</v>
      </c>
    </row>
    <row r="236" spans="2:65" s="1" customFormat="1" ht="16.5" customHeight="1">
      <c r="B236" s="127"/>
      <c r="C236" s="151"/>
      <c r="D236" s="151"/>
      <c r="E236" s="152" t="s">
        <v>176</v>
      </c>
      <c r="F236" s="153" t="s">
        <v>637</v>
      </c>
      <c r="G236" s="154"/>
      <c r="H236" s="155"/>
      <c r="I236" s="156"/>
      <c r="J236" s="156"/>
      <c r="K236" s="156"/>
      <c r="L236" s="153"/>
      <c r="M236" s="26"/>
      <c r="N236" s="134" t="s">
        <v>1</v>
      </c>
      <c r="O236" s="135" t="s">
        <v>39</v>
      </c>
      <c r="P236" s="136">
        <f>I236+J236</f>
        <v>0</v>
      </c>
      <c r="Q236" s="136">
        <f>ROUND(I236*H236,2)</f>
        <v>0</v>
      </c>
      <c r="R236" s="136">
        <f>ROUND(J236*H236,2)</f>
        <v>0</v>
      </c>
      <c r="S236" s="137">
        <v>0</v>
      </c>
      <c r="T236" s="137">
        <f>S236*H236</f>
        <v>0</v>
      </c>
      <c r="U236" s="137">
        <v>0</v>
      </c>
      <c r="V236" s="137">
        <f>U236*H236</f>
        <v>0</v>
      </c>
      <c r="W236" s="137">
        <v>0</v>
      </c>
      <c r="X236" s="137">
        <f>W236*H236</f>
        <v>0</v>
      </c>
      <c r="Y236" s="138" t="s">
        <v>1</v>
      </c>
      <c r="AR236" s="139" t="s">
        <v>149</v>
      </c>
      <c r="AT236" s="139" t="s">
        <v>147</v>
      </c>
      <c r="AU236" s="139" t="s">
        <v>84</v>
      </c>
      <c r="AY236" s="14" t="s">
        <v>145</v>
      </c>
      <c r="BE236" s="140">
        <f>IF(O236="základní",K236,0)</f>
        <v>0</v>
      </c>
      <c r="BF236" s="140">
        <f>IF(O236="snížená",K236,0)</f>
        <v>0</v>
      </c>
      <c r="BG236" s="140">
        <f>IF(O236="zákl. přenesená",K236,0)</f>
        <v>0</v>
      </c>
      <c r="BH236" s="140">
        <f>IF(O236="sníž. přenesená",K236,0)</f>
        <v>0</v>
      </c>
      <c r="BI236" s="140">
        <f>IF(O236="nulová",K236,0)</f>
        <v>0</v>
      </c>
      <c r="BJ236" s="14" t="s">
        <v>84</v>
      </c>
      <c r="BK236" s="140">
        <f>ROUND(P236*H236,2)</f>
        <v>0</v>
      </c>
      <c r="BL236" s="14" t="s">
        <v>149</v>
      </c>
      <c r="BM236" s="139" t="s">
        <v>169</v>
      </c>
    </row>
    <row r="237" spans="2:65" s="1" customFormat="1" ht="12">
      <c r="B237" s="127"/>
      <c r="C237" s="128">
        <v>32</v>
      </c>
      <c r="D237" s="128" t="s">
        <v>147</v>
      </c>
      <c r="E237" s="129" t="s">
        <v>638</v>
      </c>
      <c r="F237" s="130" t="s">
        <v>639</v>
      </c>
      <c r="G237" s="131" t="s">
        <v>244</v>
      </c>
      <c r="H237" s="132">
        <v>291.95</v>
      </c>
      <c r="I237" s="133"/>
      <c r="J237" s="133"/>
      <c r="K237" s="133">
        <f>ROUND(P237*H237,2)</f>
        <v>0</v>
      </c>
      <c r="L237" s="130" t="s">
        <v>1</v>
      </c>
      <c r="M237" s="26"/>
      <c r="N237" s="134" t="s">
        <v>1</v>
      </c>
      <c r="O237" s="135" t="s">
        <v>39</v>
      </c>
      <c r="P237" s="136">
        <f>I237+J237</f>
        <v>0</v>
      </c>
      <c r="Q237" s="136">
        <f>ROUND(I237*H237,2)</f>
        <v>0</v>
      </c>
      <c r="R237" s="136">
        <f>ROUND(J237*H237,2)</f>
        <v>0</v>
      </c>
      <c r="S237" s="137">
        <v>0</v>
      </c>
      <c r="T237" s="137">
        <f>S237*H237</f>
        <v>0</v>
      </c>
      <c r="U237" s="137">
        <v>0</v>
      </c>
      <c r="V237" s="137">
        <f>U237*H237</f>
        <v>0</v>
      </c>
      <c r="W237" s="137">
        <v>0</v>
      </c>
      <c r="X237" s="137">
        <f>W237*H237</f>
        <v>0</v>
      </c>
      <c r="Y237" s="138" t="s">
        <v>1</v>
      </c>
      <c r="AR237" s="139" t="s">
        <v>149</v>
      </c>
      <c r="AT237" s="139" t="s">
        <v>147</v>
      </c>
      <c r="AU237" s="139" t="s">
        <v>84</v>
      </c>
      <c r="AY237" s="14" t="s">
        <v>145</v>
      </c>
      <c r="BE237" s="140">
        <f>IF(O237="základní",K237,0)</f>
        <v>0</v>
      </c>
      <c r="BF237" s="140">
        <f>IF(O237="snížená",K237,0)</f>
        <v>0</v>
      </c>
      <c r="BG237" s="140">
        <f>IF(O237="zákl. přenesená",K237,0)</f>
        <v>0</v>
      </c>
      <c r="BH237" s="140">
        <f>IF(O237="sníž. přenesená",K237,0)</f>
        <v>0</v>
      </c>
      <c r="BI237" s="140">
        <f>IF(O237="nulová",K237,0)</f>
        <v>0</v>
      </c>
      <c r="BJ237" s="14" t="s">
        <v>84</v>
      </c>
      <c r="BK237" s="140">
        <f>ROUND(P237*H237,2)</f>
        <v>0</v>
      </c>
      <c r="BL237" s="14" t="s">
        <v>149</v>
      </c>
      <c r="BM237" s="139" t="s">
        <v>170</v>
      </c>
    </row>
    <row r="238" spans="2:65" s="12" customFormat="1">
      <c r="B238" s="141"/>
      <c r="D238" s="142" t="s">
        <v>151</v>
      </c>
      <c r="E238" s="143"/>
      <c r="F238" s="144" t="s">
        <v>640</v>
      </c>
      <c r="H238" s="143">
        <v>2.56</v>
      </c>
      <c r="M238" s="141"/>
      <c r="N238" s="145"/>
      <c r="Y238" s="146"/>
      <c r="AT238" s="143" t="s">
        <v>151</v>
      </c>
      <c r="AU238" s="143" t="s">
        <v>84</v>
      </c>
      <c r="AV238" s="12" t="s">
        <v>84</v>
      </c>
      <c r="AW238" s="12" t="s">
        <v>4</v>
      </c>
      <c r="AX238" s="12" t="s">
        <v>76</v>
      </c>
      <c r="AY238" s="143" t="s">
        <v>145</v>
      </c>
    </row>
    <row r="239" spans="2:65" s="12" customFormat="1">
      <c r="B239" s="141"/>
      <c r="D239" s="142" t="s">
        <v>151</v>
      </c>
      <c r="E239" s="143"/>
      <c r="F239" s="144" t="s">
        <v>641</v>
      </c>
      <c r="H239" s="143">
        <v>38.74</v>
      </c>
      <c r="M239" s="141"/>
      <c r="N239" s="145"/>
      <c r="Y239" s="146"/>
      <c r="AT239" s="143" t="s">
        <v>151</v>
      </c>
      <c r="AU239" s="143" t="s">
        <v>84</v>
      </c>
      <c r="AV239" s="12" t="s">
        <v>84</v>
      </c>
      <c r="AW239" s="12" t="s">
        <v>4</v>
      </c>
      <c r="AX239" s="12" t="s">
        <v>76</v>
      </c>
      <c r="AY239" s="143" t="s">
        <v>145</v>
      </c>
    </row>
    <row r="240" spans="2:65" s="12" customFormat="1">
      <c r="B240" s="141"/>
      <c r="D240" s="142" t="s">
        <v>151</v>
      </c>
      <c r="E240" s="143"/>
      <c r="F240" s="144" t="s">
        <v>642</v>
      </c>
      <c r="H240" s="143">
        <v>250.65</v>
      </c>
      <c r="M240" s="141"/>
      <c r="N240" s="145"/>
      <c r="Y240" s="146"/>
      <c r="AT240" s="143" t="s">
        <v>151</v>
      </c>
      <c r="AU240" s="143" t="s">
        <v>84</v>
      </c>
      <c r="AV240" s="12" t="s">
        <v>84</v>
      </c>
      <c r="AW240" s="12" t="s">
        <v>4</v>
      </c>
      <c r="AX240" s="12" t="s">
        <v>76</v>
      </c>
      <c r="AY240" s="143" t="s">
        <v>145</v>
      </c>
    </row>
    <row r="241" spans="2:65" s="1" customFormat="1" ht="12">
      <c r="B241" s="127"/>
      <c r="C241" s="128">
        <v>33</v>
      </c>
      <c r="D241" s="128" t="s">
        <v>147</v>
      </c>
      <c r="E241" s="129" t="s">
        <v>643</v>
      </c>
      <c r="F241" s="130" t="s">
        <v>644</v>
      </c>
      <c r="G241" s="131" t="s">
        <v>244</v>
      </c>
      <c r="H241" s="132">
        <v>408.02</v>
      </c>
      <c r="I241" s="133"/>
      <c r="J241" s="133"/>
      <c r="K241" s="133">
        <f>ROUND(P241*H241,2)</f>
        <v>0</v>
      </c>
      <c r="L241" s="130" t="s">
        <v>1</v>
      </c>
      <c r="M241" s="26"/>
      <c r="N241" s="134" t="s">
        <v>1</v>
      </c>
      <c r="O241" s="135" t="s">
        <v>39</v>
      </c>
      <c r="P241" s="136">
        <f>I241+J241</f>
        <v>0</v>
      </c>
      <c r="Q241" s="136">
        <f>ROUND(I241*H241,2)</f>
        <v>0</v>
      </c>
      <c r="R241" s="136">
        <f>ROUND(J241*H241,2)</f>
        <v>0</v>
      </c>
      <c r="S241" s="137">
        <v>0</v>
      </c>
      <c r="T241" s="137">
        <f>S241*H241</f>
        <v>0</v>
      </c>
      <c r="U241" s="137">
        <v>0</v>
      </c>
      <c r="V241" s="137">
        <f>U241*H241</f>
        <v>0</v>
      </c>
      <c r="W241" s="137">
        <v>0</v>
      </c>
      <c r="X241" s="137">
        <f>W241*H241</f>
        <v>0</v>
      </c>
      <c r="Y241" s="138" t="s">
        <v>1</v>
      </c>
      <c r="AR241" s="139" t="s">
        <v>149</v>
      </c>
      <c r="AT241" s="139" t="s">
        <v>147</v>
      </c>
      <c r="AU241" s="139" t="s">
        <v>84</v>
      </c>
      <c r="AY241" s="14" t="s">
        <v>145</v>
      </c>
      <c r="BE241" s="140">
        <f>IF(O241="základní",K241,0)</f>
        <v>0</v>
      </c>
      <c r="BF241" s="140">
        <f>IF(O241="snížená",K241,0)</f>
        <v>0</v>
      </c>
      <c r="BG241" s="140">
        <f>IF(O241="zákl. přenesená",K241,0)</f>
        <v>0</v>
      </c>
      <c r="BH241" s="140">
        <f>IF(O241="sníž. přenesená",K241,0)</f>
        <v>0</v>
      </c>
      <c r="BI241" s="140">
        <f>IF(O241="nulová",K241,0)</f>
        <v>0</v>
      </c>
      <c r="BJ241" s="14" t="s">
        <v>84</v>
      </c>
      <c r="BK241" s="140">
        <f>ROUND(P241*H241,2)</f>
        <v>0</v>
      </c>
      <c r="BL241" s="14" t="s">
        <v>149</v>
      </c>
      <c r="BM241" s="139" t="s">
        <v>170</v>
      </c>
    </row>
    <row r="242" spans="2:65" s="12" customFormat="1">
      <c r="B242" s="141"/>
      <c r="D242" s="142" t="s">
        <v>151</v>
      </c>
      <c r="E242" s="143"/>
      <c r="F242" s="144" t="s">
        <v>645</v>
      </c>
      <c r="H242" s="143"/>
      <c r="M242" s="141"/>
      <c r="N242" s="145"/>
      <c r="Y242" s="146"/>
      <c r="AT242" s="143" t="s">
        <v>151</v>
      </c>
      <c r="AU242" s="143" t="s">
        <v>84</v>
      </c>
      <c r="AV242" s="12" t="s">
        <v>84</v>
      </c>
      <c r="AW242" s="12" t="s">
        <v>4</v>
      </c>
      <c r="AX242" s="12" t="s">
        <v>76</v>
      </c>
      <c r="AY242" s="143" t="s">
        <v>145</v>
      </c>
    </row>
    <row r="243" spans="2:65" s="12" customFormat="1">
      <c r="B243" s="141"/>
      <c r="D243" s="142" t="s">
        <v>151</v>
      </c>
      <c r="E243" s="143"/>
      <c r="F243" s="144" t="s">
        <v>646</v>
      </c>
      <c r="H243" s="143">
        <v>1.74</v>
      </c>
      <c r="M243" s="141"/>
      <c r="N243" s="145"/>
      <c r="Y243" s="146"/>
      <c r="AT243" s="143" t="s">
        <v>151</v>
      </c>
      <c r="AU243" s="143" t="s">
        <v>84</v>
      </c>
      <c r="AV243" s="12" t="s">
        <v>84</v>
      </c>
      <c r="AW243" s="12" t="s">
        <v>4</v>
      </c>
      <c r="AX243" s="12" t="s">
        <v>76</v>
      </c>
      <c r="AY243" s="143" t="s">
        <v>145</v>
      </c>
    </row>
    <row r="244" spans="2:65" s="12" customFormat="1">
      <c r="B244" s="141"/>
      <c r="D244" s="142" t="s">
        <v>151</v>
      </c>
      <c r="E244" s="143"/>
      <c r="F244" s="144" t="s">
        <v>647</v>
      </c>
      <c r="H244" s="143">
        <v>99</v>
      </c>
      <c r="M244" s="141"/>
      <c r="N244" s="145"/>
      <c r="Y244" s="146"/>
      <c r="AT244" s="143" t="s">
        <v>151</v>
      </c>
      <c r="AU244" s="143" t="s">
        <v>84</v>
      </c>
      <c r="AV244" s="12" t="s">
        <v>84</v>
      </c>
      <c r="AW244" s="12" t="s">
        <v>4</v>
      </c>
      <c r="AX244" s="12" t="s">
        <v>76</v>
      </c>
      <c r="AY244" s="143" t="s">
        <v>145</v>
      </c>
    </row>
    <row r="245" spans="2:65" s="12" customFormat="1">
      <c r="B245" s="141"/>
      <c r="D245" s="142" t="s">
        <v>151</v>
      </c>
      <c r="E245" s="143"/>
      <c r="F245" s="144" t="s">
        <v>648</v>
      </c>
      <c r="H245" s="143">
        <v>307.27999999999997</v>
      </c>
      <c r="M245" s="141"/>
      <c r="N245" s="145"/>
      <c r="Y245" s="146"/>
      <c r="AT245" s="143" t="s">
        <v>151</v>
      </c>
      <c r="AU245" s="143" t="s">
        <v>84</v>
      </c>
      <c r="AV245" s="12" t="s">
        <v>84</v>
      </c>
      <c r="AW245" s="12" t="s">
        <v>4</v>
      </c>
      <c r="AX245" s="12" t="s">
        <v>76</v>
      </c>
      <c r="AY245" s="143" t="s">
        <v>145</v>
      </c>
    </row>
    <row r="246" spans="2:65" s="1" customFormat="1" ht="16.5" customHeight="1">
      <c r="B246" s="127"/>
      <c r="C246" s="151"/>
      <c r="D246" s="151"/>
      <c r="E246" s="152" t="s">
        <v>176</v>
      </c>
      <c r="F246" s="153" t="s">
        <v>671</v>
      </c>
      <c r="G246" s="154"/>
      <c r="H246" s="155"/>
      <c r="I246" s="156"/>
      <c r="J246" s="156"/>
      <c r="K246" s="156"/>
      <c r="L246" s="153"/>
      <c r="M246" s="26"/>
      <c r="N246" s="134" t="s">
        <v>1</v>
      </c>
      <c r="O246" s="135" t="s">
        <v>39</v>
      </c>
      <c r="P246" s="136">
        <f t="shared" ref="P246:P251" si="0">I246+J246</f>
        <v>0</v>
      </c>
      <c r="Q246" s="136">
        <f t="shared" ref="Q246:Q251" si="1">ROUND(I246*H246,2)</f>
        <v>0</v>
      </c>
      <c r="R246" s="136">
        <f t="shared" ref="R246:R251" si="2">ROUND(J246*H246,2)</f>
        <v>0</v>
      </c>
      <c r="S246" s="137">
        <v>0</v>
      </c>
      <c r="T246" s="137">
        <f t="shared" ref="T246:T251" si="3">S246*H246</f>
        <v>0</v>
      </c>
      <c r="U246" s="137">
        <v>0</v>
      </c>
      <c r="V246" s="137">
        <f t="shared" ref="V246:V251" si="4">U246*H246</f>
        <v>0</v>
      </c>
      <c r="W246" s="137">
        <v>0</v>
      </c>
      <c r="X246" s="137">
        <f t="shared" ref="X246:X251" si="5">W246*H246</f>
        <v>0</v>
      </c>
      <c r="Y246" s="138" t="s">
        <v>1</v>
      </c>
      <c r="AR246" s="139" t="s">
        <v>149</v>
      </c>
      <c r="AT246" s="139" t="s">
        <v>147</v>
      </c>
      <c r="AU246" s="139" t="s">
        <v>84</v>
      </c>
      <c r="AY246" s="14" t="s">
        <v>145</v>
      </c>
      <c r="BE246" s="140">
        <f t="shared" ref="BE246:BE251" si="6">IF(O246="základní",K246,0)</f>
        <v>0</v>
      </c>
      <c r="BF246" s="140">
        <f t="shared" ref="BF246:BF251" si="7">IF(O246="snížená",K246,0)</f>
        <v>0</v>
      </c>
      <c r="BG246" s="140">
        <f t="shared" ref="BG246:BG251" si="8">IF(O246="zákl. přenesená",K246,0)</f>
        <v>0</v>
      </c>
      <c r="BH246" s="140">
        <f t="shared" ref="BH246:BH251" si="9">IF(O246="sníž. přenesená",K246,0)</f>
        <v>0</v>
      </c>
      <c r="BI246" s="140">
        <f t="shared" ref="BI246:BI251" si="10">IF(O246="nulová",K246,0)</f>
        <v>0</v>
      </c>
      <c r="BJ246" s="14" t="s">
        <v>84</v>
      </c>
      <c r="BK246" s="140">
        <f t="shared" ref="BK246:BK251" si="11">ROUND(P246*H246,2)</f>
        <v>0</v>
      </c>
      <c r="BL246" s="14" t="s">
        <v>149</v>
      </c>
      <c r="BM246" s="139" t="s">
        <v>169</v>
      </c>
    </row>
    <row r="247" spans="2:65" s="1" customFormat="1" ht="24">
      <c r="B247" s="127"/>
      <c r="C247" s="128" t="s">
        <v>649</v>
      </c>
      <c r="D247" s="128" t="s">
        <v>147</v>
      </c>
      <c r="E247" s="129" t="s">
        <v>651</v>
      </c>
      <c r="F247" s="130" t="s">
        <v>652</v>
      </c>
      <c r="G247" s="131" t="s">
        <v>244</v>
      </c>
      <c r="H247" s="132">
        <v>503.39</v>
      </c>
      <c r="I247" s="133"/>
      <c r="J247" s="133"/>
      <c r="K247" s="133">
        <f>ROUND(P247*H247,2)</f>
        <v>0</v>
      </c>
      <c r="L247" s="130" t="s">
        <v>1</v>
      </c>
      <c r="M247" s="26"/>
      <c r="N247" s="134" t="s">
        <v>1</v>
      </c>
      <c r="O247" s="135" t="s">
        <v>39</v>
      </c>
      <c r="P247" s="136">
        <f t="shared" si="0"/>
        <v>0</v>
      </c>
      <c r="Q247" s="136">
        <f t="shared" si="1"/>
        <v>0</v>
      </c>
      <c r="R247" s="136">
        <f t="shared" si="2"/>
        <v>0</v>
      </c>
      <c r="S247" s="137">
        <v>0</v>
      </c>
      <c r="T247" s="137">
        <f t="shared" si="3"/>
        <v>0</v>
      </c>
      <c r="U247" s="137">
        <v>0</v>
      </c>
      <c r="V247" s="137">
        <f t="shared" si="4"/>
        <v>0</v>
      </c>
      <c r="W247" s="137">
        <v>0</v>
      </c>
      <c r="X247" s="137">
        <f t="shared" si="5"/>
        <v>0</v>
      </c>
      <c r="Y247" s="138" t="s">
        <v>1</v>
      </c>
      <c r="AR247" s="139" t="s">
        <v>149</v>
      </c>
      <c r="AT247" s="139" t="s">
        <v>147</v>
      </c>
      <c r="AU247" s="139" t="s">
        <v>84</v>
      </c>
      <c r="AY247" s="14" t="s">
        <v>145</v>
      </c>
      <c r="BE247" s="140">
        <f t="shared" si="6"/>
        <v>0</v>
      </c>
      <c r="BF247" s="140">
        <f t="shared" si="7"/>
        <v>0</v>
      </c>
      <c r="BG247" s="140">
        <f t="shared" si="8"/>
        <v>0</v>
      </c>
      <c r="BH247" s="140">
        <f t="shared" si="9"/>
        <v>0</v>
      </c>
      <c r="BI247" s="140">
        <f t="shared" si="10"/>
        <v>0</v>
      </c>
      <c r="BJ247" s="14" t="s">
        <v>84</v>
      </c>
      <c r="BK247" s="140">
        <f t="shared" si="11"/>
        <v>0</v>
      </c>
      <c r="BL247" s="14" t="s">
        <v>149</v>
      </c>
      <c r="BM247" s="139" t="s">
        <v>170</v>
      </c>
    </row>
    <row r="248" spans="2:65" s="1" customFormat="1" ht="24">
      <c r="B248" s="127"/>
      <c r="C248" s="128" t="s">
        <v>650</v>
      </c>
      <c r="D248" s="128" t="s">
        <v>147</v>
      </c>
      <c r="E248" s="129" t="s">
        <v>653</v>
      </c>
      <c r="F248" s="130" t="s">
        <v>654</v>
      </c>
      <c r="G248" s="131" t="s">
        <v>244</v>
      </c>
      <c r="H248" s="132">
        <v>503.39</v>
      </c>
      <c r="I248" s="133"/>
      <c r="J248" s="133"/>
      <c r="K248" s="133">
        <f>ROUND(P248*H248,2)</f>
        <v>0</v>
      </c>
      <c r="L248" s="130" t="s">
        <v>1</v>
      </c>
      <c r="M248" s="26"/>
      <c r="N248" s="134" t="s">
        <v>1</v>
      </c>
      <c r="O248" s="135" t="s">
        <v>39</v>
      </c>
      <c r="P248" s="136">
        <f t="shared" si="0"/>
        <v>0</v>
      </c>
      <c r="Q248" s="136">
        <f t="shared" si="1"/>
        <v>0</v>
      </c>
      <c r="R248" s="136">
        <f t="shared" si="2"/>
        <v>0</v>
      </c>
      <c r="S248" s="137">
        <v>0</v>
      </c>
      <c r="T248" s="137">
        <f t="shared" si="3"/>
        <v>0</v>
      </c>
      <c r="U248" s="137">
        <v>0</v>
      </c>
      <c r="V248" s="137">
        <f t="shared" si="4"/>
        <v>0</v>
      </c>
      <c r="W248" s="137">
        <v>0</v>
      </c>
      <c r="X248" s="137">
        <f t="shared" si="5"/>
        <v>0</v>
      </c>
      <c r="Y248" s="138" t="s">
        <v>1</v>
      </c>
      <c r="AR248" s="139" t="s">
        <v>149</v>
      </c>
      <c r="AT248" s="139" t="s">
        <v>147</v>
      </c>
      <c r="AU248" s="139" t="s">
        <v>84</v>
      </c>
      <c r="AY248" s="14" t="s">
        <v>145</v>
      </c>
      <c r="BE248" s="140">
        <f t="shared" si="6"/>
        <v>0</v>
      </c>
      <c r="BF248" s="140">
        <f t="shared" si="7"/>
        <v>0</v>
      </c>
      <c r="BG248" s="140">
        <f t="shared" si="8"/>
        <v>0</v>
      </c>
      <c r="BH248" s="140">
        <f t="shared" si="9"/>
        <v>0</v>
      </c>
      <c r="BI248" s="140">
        <f t="shared" si="10"/>
        <v>0</v>
      </c>
      <c r="BJ248" s="14" t="s">
        <v>84</v>
      </c>
      <c r="BK248" s="140">
        <f t="shared" si="11"/>
        <v>0</v>
      </c>
      <c r="BL248" s="14" t="s">
        <v>149</v>
      </c>
      <c r="BM248" s="139" t="s">
        <v>170</v>
      </c>
    </row>
    <row r="249" spans="2:65" s="1" customFormat="1" ht="18.75" customHeight="1">
      <c r="B249" s="127"/>
      <c r="C249" s="128" t="s">
        <v>659</v>
      </c>
      <c r="D249" s="128" t="s">
        <v>147</v>
      </c>
      <c r="E249" s="129" t="s">
        <v>655</v>
      </c>
      <c r="F249" s="130" t="s">
        <v>656</v>
      </c>
      <c r="G249" s="131" t="s">
        <v>244</v>
      </c>
      <c r="H249" s="132">
        <v>503.39</v>
      </c>
      <c r="I249" s="133"/>
      <c r="J249" s="133"/>
      <c r="K249" s="133">
        <f>ROUND(P249*H249,2)</f>
        <v>0</v>
      </c>
      <c r="L249" s="130" t="s">
        <v>1</v>
      </c>
      <c r="M249" s="26"/>
      <c r="N249" s="134" t="s">
        <v>1</v>
      </c>
      <c r="O249" s="135" t="s">
        <v>39</v>
      </c>
      <c r="P249" s="136">
        <f t="shared" si="0"/>
        <v>0</v>
      </c>
      <c r="Q249" s="136">
        <f t="shared" si="1"/>
        <v>0</v>
      </c>
      <c r="R249" s="136">
        <f t="shared" si="2"/>
        <v>0</v>
      </c>
      <c r="S249" s="137">
        <v>0</v>
      </c>
      <c r="T249" s="137">
        <f t="shared" si="3"/>
        <v>0</v>
      </c>
      <c r="U249" s="137">
        <v>0</v>
      </c>
      <c r="V249" s="137">
        <f t="shared" si="4"/>
        <v>0</v>
      </c>
      <c r="W249" s="137">
        <v>0</v>
      </c>
      <c r="X249" s="137">
        <f t="shared" si="5"/>
        <v>0</v>
      </c>
      <c r="Y249" s="138" t="s">
        <v>1</v>
      </c>
      <c r="AR249" s="139" t="s">
        <v>149</v>
      </c>
      <c r="AT249" s="139" t="s">
        <v>147</v>
      </c>
      <c r="AU249" s="139" t="s">
        <v>84</v>
      </c>
      <c r="AY249" s="14" t="s">
        <v>145</v>
      </c>
      <c r="BE249" s="140">
        <f t="shared" si="6"/>
        <v>0</v>
      </c>
      <c r="BF249" s="140">
        <f t="shared" si="7"/>
        <v>0</v>
      </c>
      <c r="BG249" s="140">
        <f t="shared" si="8"/>
        <v>0</v>
      </c>
      <c r="BH249" s="140">
        <f t="shared" si="9"/>
        <v>0</v>
      </c>
      <c r="BI249" s="140">
        <f t="shared" si="10"/>
        <v>0</v>
      </c>
      <c r="BJ249" s="14" t="s">
        <v>84</v>
      </c>
      <c r="BK249" s="140">
        <f t="shared" si="11"/>
        <v>0</v>
      </c>
      <c r="BL249" s="14" t="s">
        <v>149</v>
      </c>
      <c r="BM249" s="139" t="s">
        <v>170</v>
      </c>
    </row>
    <row r="250" spans="2:65" s="1" customFormat="1" ht="18.75" customHeight="1">
      <c r="B250" s="127"/>
      <c r="C250" s="128" t="s">
        <v>660</v>
      </c>
      <c r="D250" s="128" t="s">
        <v>147</v>
      </c>
      <c r="E250" s="129" t="s">
        <v>657</v>
      </c>
      <c r="F250" s="130" t="s">
        <v>658</v>
      </c>
      <c r="G250" s="131" t="s">
        <v>244</v>
      </c>
      <c r="H250" s="132">
        <v>503.39</v>
      </c>
      <c r="I250" s="133"/>
      <c r="J250" s="133"/>
      <c r="K250" s="133">
        <f>ROUND(P250*H250,2)</f>
        <v>0</v>
      </c>
      <c r="L250" s="130" t="s">
        <v>1</v>
      </c>
      <c r="M250" s="26"/>
      <c r="N250" s="134" t="s">
        <v>1</v>
      </c>
      <c r="O250" s="135" t="s">
        <v>39</v>
      </c>
      <c r="P250" s="136">
        <f t="shared" si="0"/>
        <v>0</v>
      </c>
      <c r="Q250" s="136">
        <f t="shared" si="1"/>
        <v>0</v>
      </c>
      <c r="R250" s="136">
        <f t="shared" si="2"/>
        <v>0</v>
      </c>
      <c r="S250" s="137">
        <v>0</v>
      </c>
      <c r="T250" s="137">
        <f t="shared" si="3"/>
        <v>0</v>
      </c>
      <c r="U250" s="137">
        <v>0</v>
      </c>
      <c r="V250" s="137">
        <f t="shared" si="4"/>
        <v>0</v>
      </c>
      <c r="W250" s="137">
        <v>0</v>
      </c>
      <c r="X250" s="137">
        <f t="shared" si="5"/>
        <v>0</v>
      </c>
      <c r="Y250" s="138" t="s">
        <v>1</v>
      </c>
      <c r="AR250" s="139" t="s">
        <v>149</v>
      </c>
      <c r="AT250" s="139" t="s">
        <v>147</v>
      </c>
      <c r="AU250" s="139" t="s">
        <v>84</v>
      </c>
      <c r="AY250" s="14" t="s">
        <v>145</v>
      </c>
      <c r="BE250" s="140">
        <f t="shared" si="6"/>
        <v>0</v>
      </c>
      <c r="BF250" s="140">
        <f t="shared" si="7"/>
        <v>0</v>
      </c>
      <c r="BG250" s="140">
        <f t="shared" si="8"/>
        <v>0</v>
      </c>
      <c r="BH250" s="140">
        <f t="shared" si="9"/>
        <v>0</v>
      </c>
      <c r="BI250" s="140">
        <f t="shared" si="10"/>
        <v>0</v>
      </c>
      <c r="BJ250" s="14" t="s">
        <v>84</v>
      </c>
      <c r="BK250" s="140">
        <f t="shared" si="11"/>
        <v>0</v>
      </c>
      <c r="BL250" s="14" t="s">
        <v>149</v>
      </c>
      <c r="BM250" s="139" t="s">
        <v>170</v>
      </c>
    </row>
    <row r="251" spans="2:65" s="1" customFormat="1" ht="12">
      <c r="B251" s="127"/>
      <c r="C251" s="128" t="s">
        <v>661</v>
      </c>
      <c r="D251" s="128" t="s">
        <v>147</v>
      </c>
      <c r="E251" s="129" t="s">
        <v>662</v>
      </c>
      <c r="F251" s="130" t="s">
        <v>663</v>
      </c>
      <c r="G251" s="131" t="s">
        <v>244</v>
      </c>
      <c r="H251" s="132">
        <v>503.39</v>
      </c>
      <c r="I251" s="133"/>
      <c r="J251" s="133"/>
      <c r="K251" s="133">
        <f>ROUND(P251*H251,2)</f>
        <v>0</v>
      </c>
      <c r="L251" s="130" t="s">
        <v>1</v>
      </c>
      <c r="M251" s="26"/>
      <c r="N251" s="134" t="s">
        <v>1</v>
      </c>
      <c r="O251" s="135" t="s">
        <v>39</v>
      </c>
      <c r="P251" s="136">
        <f t="shared" si="0"/>
        <v>0</v>
      </c>
      <c r="Q251" s="136">
        <f t="shared" si="1"/>
        <v>0</v>
      </c>
      <c r="R251" s="136">
        <f t="shared" si="2"/>
        <v>0</v>
      </c>
      <c r="S251" s="137">
        <v>0</v>
      </c>
      <c r="T251" s="137">
        <f t="shared" si="3"/>
        <v>0</v>
      </c>
      <c r="U251" s="137">
        <v>0</v>
      </c>
      <c r="V251" s="137">
        <f t="shared" si="4"/>
        <v>0</v>
      </c>
      <c r="W251" s="137">
        <v>0</v>
      </c>
      <c r="X251" s="137">
        <f t="shared" si="5"/>
        <v>0</v>
      </c>
      <c r="Y251" s="138" t="s">
        <v>1</v>
      </c>
      <c r="AR251" s="139" t="s">
        <v>149</v>
      </c>
      <c r="AT251" s="139" t="s">
        <v>147</v>
      </c>
      <c r="AU251" s="139" t="s">
        <v>84</v>
      </c>
      <c r="AY251" s="14" t="s">
        <v>145</v>
      </c>
      <c r="BE251" s="140">
        <f t="shared" si="6"/>
        <v>0</v>
      </c>
      <c r="BF251" s="140">
        <f t="shared" si="7"/>
        <v>0</v>
      </c>
      <c r="BG251" s="140">
        <f t="shared" si="8"/>
        <v>0</v>
      </c>
      <c r="BH251" s="140">
        <f t="shared" si="9"/>
        <v>0</v>
      </c>
      <c r="BI251" s="140">
        <f t="shared" si="10"/>
        <v>0</v>
      </c>
      <c r="BJ251" s="14" t="s">
        <v>84</v>
      </c>
      <c r="BK251" s="140">
        <f t="shared" si="11"/>
        <v>0</v>
      </c>
      <c r="BL251" s="14" t="s">
        <v>149</v>
      </c>
      <c r="BM251" s="139" t="s">
        <v>170</v>
      </c>
    </row>
    <row r="252" spans="2:65" s="12" customFormat="1">
      <c r="B252" s="141"/>
      <c r="D252" s="142" t="s">
        <v>151</v>
      </c>
      <c r="E252" s="143"/>
      <c r="F252" s="144" t="s">
        <v>664</v>
      </c>
      <c r="H252" s="143">
        <v>141.75</v>
      </c>
      <c r="M252" s="141"/>
      <c r="N252" s="145"/>
      <c r="Y252" s="146"/>
      <c r="AT252" s="143" t="s">
        <v>151</v>
      </c>
      <c r="AU252" s="143" t="s">
        <v>84</v>
      </c>
      <c r="AV252" s="12" t="s">
        <v>84</v>
      </c>
      <c r="AW252" s="12" t="s">
        <v>4</v>
      </c>
      <c r="AX252" s="12" t="s">
        <v>76</v>
      </c>
      <c r="AY252" s="143" t="s">
        <v>145</v>
      </c>
    </row>
    <row r="253" spans="2:65" s="12" customFormat="1">
      <c r="B253" s="141"/>
      <c r="D253" s="142" t="s">
        <v>151</v>
      </c>
      <c r="E253" s="143"/>
      <c r="F253" s="144" t="s">
        <v>665</v>
      </c>
      <c r="H253" s="143">
        <v>240.1</v>
      </c>
      <c r="M253" s="141"/>
      <c r="N253" s="145"/>
      <c r="Y253" s="146"/>
      <c r="AT253" s="143" t="s">
        <v>151</v>
      </c>
      <c r="AU253" s="143" t="s">
        <v>84</v>
      </c>
      <c r="AV253" s="12" t="s">
        <v>84</v>
      </c>
      <c r="AW253" s="12" t="s">
        <v>4</v>
      </c>
      <c r="AX253" s="12" t="s">
        <v>76</v>
      </c>
      <c r="AY253" s="143" t="s">
        <v>145</v>
      </c>
    </row>
    <row r="254" spans="2:65" s="12" customFormat="1">
      <c r="B254" s="141"/>
      <c r="D254" s="142" t="s">
        <v>151</v>
      </c>
      <c r="E254" s="143"/>
      <c r="F254" s="144" t="s">
        <v>666</v>
      </c>
      <c r="H254" s="143">
        <v>75.599999999999994</v>
      </c>
      <c r="M254" s="141"/>
      <c r="N254" s="145"/>
      <c r="Y254" s="146"/>
      <c r="AT254" s="143" t="s">
        <v>151</v>
      </c>
      <c r="AU254" s="143" t="s">
        <v>84</v>
      </c>
      <c r="AV254" s="12" t="s">
        <v>84</v>
      </c>
      <c r="AW254" s="12" t="s">
        <v>4</v>
      </c>
      <c r="AX254" s="12" t="s">
        <v>76</v>
      </c>
      <c r="AY254" s="143" t="s">
        <v>145</v>
      </c>
    </row>
    <row r="255" spans="2:65" s="12" customFormat="1">
      <c r="B255" s="141"/>
      <c r="D255" s="142" t="s">
        <v>151</v>
      </c>
      <c r="E255" s="143"/>
      <c r="F255" s="144" t="s">
        <v>667</v>
      </c>
      <c r="H255" s="143">
        <v>45.94</v>
      </c>
      <c r="M255" s="141"/>
      <c r="N255" s="145"/>
      <c r="Y255" s="146"/>
      <c r="AT255" s="143" t="s">
        <v>151</v>
      </c>
      <c r="AU255" s="143" t="s">
        <v>84</v>
      </c>
      <c r="AV255" s="12" t="s">
        <v>84</v>
      </c>
      <c r="AW255" s="12" t="s">
        <v>4</v>
      </c>
      <c r="AX255" s="12" t="s">
        <v>76</v>
      </c>
      <c r="AY255" s="143" t="s">
        <v>145</v>
      </c>
    </row>
    <row r="256" spans="2:65" s="1" customFormat="1" ht="18.75" customHeight="1">
      <c r="B256" s="127"/>
      <c r="C256" s="128" t="s">
        <v>668</v>
      </c>
      <c r="D256" s="128" t="s">
        <v>147</v>
      </c>
      <c r="E256" s="129" t="s">
        <v>669</v>
      </c>
      <c r="F256" s="130" t="s">
        <v>670</v>
      </c>
      <c r="G256" s="131" t="s">
        <v>244</v>
      </c>
      <c r="H256" s="132">
        <v>503.39</v>
      </c>
      <c r="I256" s="133"/>
      <c r="J256" s="133"/>
      <c r="K256" s="133">
        <f>ROUND(P256*H256,2)</f>
        <v>0</v>
      </c>
      <c r="L256" s="130" t="s">
        <v>1</v>
      </c>
      <c r="M256" s="26"/>
      <c r="N256" s="134" t="s">
        <v>1</v>
      </c>
      <c r="O256" s="135" t="s">
        <v>39</v>
      </c>
      <c r="P256" s="136">
        <f>I256+J256</f>
        <v>0</v>
      </c>
      <c r="Q256" s="136">
        <f>ROUND(I256*H256,2)</f>
        <v>0</v>
      </c>
      <c r="R256" s="136">
        <f>ROUND(J256*H256,2)</f>
        <v>0</v>
      </c>
      <c r="S256" s="137">
        <v>0</v>
      </c>
      <c r="T256" s="137">
        <f>S256*H256</f>
        <v>0</v>
      </c>
      <c r="U256" s="137">
        <v>0</v>
      </c>
      <c r="V256" s="137">
        <f>U256*H256</f>
        <v>0</v>
      </c>
      <c r="W256" s="137">
        <v>0</v>
      </c>
      <c r="X256" s="137">
        <f>W256*H256</f>
        <v>0</v>
      </c>
      <c r="Y256" s="138" t="s">
        <v>1</v>
      </c>
      <c r="AR256" s="139" t="s">
        <v>149</v>
      </c>
      <c r="AT256" s="139" t="s">
        <v>147</v>
      </c>
      <c r="AU256" s="139" t="s">
        <v>84</v>
      </c>
      <c r="AY256" s="14" t="s">
        <v>145</v>
      </c>
      <c r="BE256" s="140">
        <f>IF(O256="základní",K256,0)</f>
        <v>0</v>
      </c>
      <c r="BF256" s="140">
        <f>IF(O256="snížená",K256,0)</f>
        <v>0</v>
      </c>
      <c r="BG256" s="140">
        <f>IF(O256="zákl. přenesená",K256,0)</f>
        <v>0</v>
      </c>
      <c r="BH256" s="140">
        <f>IF(O256="sníž. přenesená",K256,0)</f>
        <v>0</v>
      </c>
      <c r="BI256" s="140">
        <f>IF(O256="nulová",K256,0)</f>
        <v>0</v>
      </c>
      <c r="BJ256" s="14" t="s">
        <v>84</v>
      </c>
      <c r="BK256" s="140">
        <f>ROUND(P256*H256,2)</f>
        <v>0</v>
      </c>
      <c r="BL256" s="14" t="s">
        <v>149</v>
      </c>
      <c r="BM256" s="139" t="s">
        <v>170</v>
      </c>
    </row>
    <row r="257" spans="2:65" s="1" customFormat="1" ht="24">
      <c r="B257" s="127"/>
      <c r="C257" s="151"/>
      <c r="D257" s="151"/>
      <c r="E257" s="152" t="s">
        <v>672</v>
      </c>
      <c r="F257" s="153" t="s">
        <v>673</v>
      </c>
      <c r="G257" s="154"/>
      <c r="H257" s="155"/>
      <c r="I257" s="156"/>
      <c r="J257" s="156"/>
      <c r="K257" s="156"/>
      <c r="L257" s="153"/>
      <c r="M257" s="26"/>
      <c r="N257" s="134" t="s">
        <v>1</v>
      </c>
      <c r="O257" s="135" t="s">
        <v>39</v>
      </c>
      <c r="P257" s="136">
        <f>I257+J257</f>
        <v>0</v>
      </c>
      <c r="Q257" s="136">
        <f>ROUND(I257*H257,2)</f>
        <v>0</v>
      </c>
      <c r="R257" s="136">
        <f>ROUND(J257*H257,2)</f>
        <v>0</v>
      </c>
      <c r="S257" s="137">
        <v>0</v>
      </c>
      <c r="T257" s="137">
        <f>S257*H257</f>
        <v>0</v>
      </c>
      <c r="U257" s="137">
        <v>0</v>
      </c>
      <c r="V257" s="137">
        <f>U257*H257</f>
        <v>0</v>
      </c>
      <c r="W257" s="137">
        <v>0</v>
      </c>
      <c r="X257" s="137">
        <f>W257*H257</f>
        <v>0</v>
      </c>
      <c r="Y257" s="138" t="s">
        <v>1</v>
      </c>
      <c r="AR257" s="139" t="s">
        <v>149</v>
      </c>
      <c r="AT257" s="139" t="s">
        <v>147</v>
      </c>
      <c r="AU257" s="139" t="s">
        <v>84</v>
      </c>
      <c r="AY257" s="14" t="s">
        <v>145</v>
      </c>
      <c r="BE257" s="140">
        <f>IF(O257="základní",K257,0)</f>
        <v>0</v>
      </c>
      <c r="BF257" s="140">
        <f>IF(O257="snížená",K257,0)</f>
        <v>0</v>
      </c>
      <c r="BG257" s="140">
        <f>IF(O257="zákl. přenesená",K257,0)</f>
        <v>0</v>
      </c>
      <c r="BH257" s="140">
        <f>IF(O257="sníž. přenesená",K257,0)</f>
        <v>0</v>
      </c>
      <c r="BI257" s="140">
        <f>IF(O257="nulová",K257,0)</f>
        <v>0</v>
      </c>
      <c r="BJ257" s="14" t="s">
        <v>84</v>
      </c>
      <c r="BK257" s="140">
        <f>ROUND(P257*H257,2)</f>
        <v>0</v>
      </c>
      <c r="BL257" s="14" t="s">
        <v>149</v>
      </c>
      <c r="BM257" s="139" t="s">
        <v>169</v>
      </c>
    </row>
    <row r="258" spans="2:65" s="1" customFormat="1" ht="12">
      <c r="B258" s="127"/>
      <c r="C258" s="128" t="s">
        <v>674</v>
      </c>
      <c r="D258" s="128" t="s">
        <v>147</v>
      </c>
      <c r="E258" s="129" t="s">
        <v>675</v>
      </c>
      <c r="F258" s="130" t="s">
        <v>676</v>
      </c>
      <c r="G258" s="131" t="s">
        <v>244</v>
      </c>
      <c r="H258" s="132">
        <v>12.3</v>
      </c>
      <c r="I258" s="133"/>
      <c r="J258" s="133"/>
      <c r="K258" s="133">
        <f>ROUND(P258*H258,2)</f>
        <v>0</v>
      </c>
      <c r="L258" s="130" t="s">
        <v>1</v>
      </c>
      <c r="M258" s="26"/>
      <c r="N258" s="134" t="s">
        <v>1</v>
      </c>
      <c r="O258" s="135" t="s">
        <v>39</v>
      </c>
      <c r="P258" s="136">
        <f>I258+J258</f>
        <v>0</v>
      </c>
      <c r="Q258" s="136">
        <f>ROUND(I258*H258,2)</f>
        <v>0</v>
      </c>
      <c r="R258" s="136">
        <f>ROUND(J258*H258,2)</f>
        <v>0</v>
      </c>
      <c r="S258" s="137">
        <v>0</v>
      </c>
      <c r="T258" s="137">
        <f>S258*H258</f>
        <v>0</v>
      </c>
      <c r="U258" s="137">
        <v>0</v>
      </c>
      <c r="V258" s="137">
        <f>U258*H258</f>
        <v>0</v>
      </c>
      <c r="W258" s="137">
        <v>0</v>
      </c>
      <c r="X258" s="137">
        <f>W258*H258</f>
        <v>0</v>
      </c>
      <c r="Y258" s="138" t="s">
        <v>1</v>
      </c>
      <c r="AR258" s="139" t="s">
        <v>149</v>
      </c>
      <c r="AT258" s="139" t="s">
        <v>147</v>
      </c>
      <c r="AU258" s="139" t="s">
        <v>84</v>
      </c>
      <c r="AY258" s="14" t="s">
        <v>145</v>
      </c>
      <c r="BE258" s="140">
        <f>IF(O258="základní",K258,0)</f>
        <v>0</v>
      </c>
      <c r="BF258" s="140">
        <f>IF(O258="snížená",K258,0)</f>
        <v>0</v>
      </c>
      <c r="BG258" s="140">
        <f>IF(O258="zákl. přenesená",K258,0)</f>
        <v>0</v>
      </c>
      <c r="BH258" s="140">
        <f>IF(O258="sníž. přenesená",K258,0)</f>
        <v>0</v>
      </c>
      <c r="BI258" s="140">
        <f>IF(O258="nulová",K258,0)</f>
        <v>0</v>
      </c>
      <c r="BJ258" s="14" t="s">
        <v>84</v>
      </c>
      <c r="BK258" s="140">
        <f>ROUND(P258*H258,2)</f>
        <v>0</v>
      </c>
      <c r="BL258" s="14" t="s">
        <v>149</v>
      </c>
      <c r="BM258" s="139" t="s">
        <v>170</v>
      </c>
    </row>
    <row r="259" spans="2:65" s="12" customFormat="1">
      <c r="B259" s="141"/>
      <c r="D259" s="142" t="s">
        <v>151</v>
      </c>
      <c r="E259" s="143"/>
      <c r="F259" s="144" t="s">
        <v>677</v>
      </c>
      <c r="H259" s="143">
        <v>12.3</v>
      </c>
      <c r="M259" s="141"/>
      <c r="N259" s="145"/>
      <c r="Y259" s="146"/>
      <c r="AT259" s="143" t="s">
        <v>151</v>
      </c>
      <c r="AU259" s="143" t="s">
        <v>84</v>
      </c>
      <c r="AV259" s="12" t="s">
        <v>84</v>
      </c>
      <c r="AW259" s="12" t="s">
        <v>4</v>
      </c>
      <c r="AX259" s="12" t="s">
        <v>76</v>
      </c>
      <c r="AY259" s="143" t="s">
        <v>145</v>
      </c>
    </row>
    <row r="260" spans="2:65" s="1" customFormat="1" ht="24">
      <c r="B260" s="127"/>
      <c r="C260" s="151"/>
      <c r="D260" s="151"/>
      <c r="E260" s="152" t="s">
        <v>678</v>
      </c>
      <c r="F260" s="153" t="s">
        <v>679</v>
      </c>
      <c r="G260" s="154"/>
      <c r="H260" s="155"/>
      <c r="I260" s="156"/>
      <c r="J260" s="156"/>
      <c r="K260" s="156"/>
      <c r="L260" s="153"/>
      <c r="M260" s="26"/>
      <c r="N260" s="134" t="s">
        <v>1</v>
      </c>
      <c r="O260" s="135" t="s">
        <v>39</v>
      </c>
      <c r="P260" s="136">
        <f>I260+J260</f>
        <v>0</v>
      </c>
      <c r="Q260" s="136">
        <f>ROUND(I260*H260,2)</f>
        <v>0</v>
      </c>
      <c r="R260" s="136">
        <f>ROUND(J260*H260,2)</f>
        <v>0</v>
      </c>
      <c r="S260" s="137">
        <v>0</v>
      </c>
      <c r="T260" s="137">
        <f>S260*H260</f>
        <v>0</v>
      </c>
      <c r="U260" s="137">
        <v>0</v>
      </c>
      <c r="V260" s="137">
        <f>U260*H260</f>
        <v>0</v>
      </c>
      <c r="W260" s="137">
        <v>0</v>
      </c>
      <c r="X260" s="137">
        <f>W260*H260</f>
        <v>0</v>
      </c>
      <c r="Y260" s="138" t="s">
        <v>1</v>
      </c>
      <c r="AR260" s="139" t="s">
        <v>149</v>
      </c>
      <c r="AT260" s="139" t="s">
        <v>147</v>
      </c>
      <c r="AU260" s="139" t="s">
        <v>84</v>
      </c>
      <c r="AY260" s="14" t="s">
        <v>145</v>
      </c>
      <c r="BE260" s="140">
        <f>IF(O260="základní",K260,0)</f>
        <v>0</v>
      </c>
      <c r="BF260" s="140">
        <f>IF(O260="snížená",K260,0)</f>
        <v>0</v>
      </c>
      <c r="BG260" s="140">
        <f>IF(O260="zákl. přenesená",K260,0)</f>
        <v>0</v>
      </c>
      <c r="BH260" s="140">
        <f>IF(O260="sníž. přenesená",K260,0)</f>
        <v>0</v>
      </c>
      <c r="BI260" s="140">
        <f>IF(O260="nulová",K260,0)</f>
        <v>0</v>
      </c>
      <c r="BJ260" s="14" t="s">
        <v>84</v>
      </c>
      <c r="BK260" s="140">
        <f>ROUND(P260*H260,2)</f>
        <v>0</v>
      </c>
      <c r="BL260" s="14" t="s">
        <v>149</v>
      </c>
      <c r="BM260" s="139" t="s">
        <v>169</v>
      </c>
    </row>
    <row r="261" spans="2:65" s="1" customFormat="1" ht="24">
      <c r="B261" s="127"/>
      <c r="C261" s="128" t="s">
        <v>680</v>
      </c>
      <c r="D261" s="128" t="s">
        <v>147</v>
      </c>
      <c r="E261" s="129" t="s">
        <v>683</v>
      </c>
      <c r="F261" s="130" t="s">
        <v>684</v>
      </c>
      <c r="G261" s="131" t="s">
        <v>458</v>
      </c>
      <c r="H261" s="132">
        <v>96.9</v>
      </c>
      <c r="I261" s="133"/>
      <c r="J261" s="133"/>
      <c r="K261" s="133">
        <f>ROUND(P261*H261,2)</f>
        <v>0</v>
      </c>
      <c r="L261" s="130" t="s">
        <v>1</v>
      </c>
      <c r="M261" s="26"/>
      <c r="N261" s="134" t="s">
        <v>1</v>
      </c>
      <c r="O261" s="135" t="s">
        <v>39</v>
      </c>
      <c r="P261" s="136">
        <f>I261+J261</f>
        <v>0</v>
      </c>
      <c r="Q261" s="136">
        <f>ROUND(I261*H261,2)</f>
        <v>0</v>
      </c>
      <c r="R261" s="136">
        <f>ROUND(J261*H261,2)</f>
        <v>0</v>
      </c>
      <c r="S261" s="137">
        <v>0</v>
      </c>
      <c r="T261" s="137">
        <f>S261*H261</f>
        <v>0</v>
      </c>
      <c r="U261" s="137">
        <v>0</v>
      </c>
      <c r="V261" s="137">
        <f>U261*H261</f>
        <v>0</v>
      </c>
      <c r="W261" s="137">
        <v>0</v>
      </c>
      <c r="X261" s="137">
        <f>W261*H261</f>
        <v>0</v>
      </c>
      <c r="Y261" s="138" t="s">
        <v>1</v>
      </c>
      <c r="AR261" s="139" t="s">
        <v>149</v>
      </c>
      <c r="AT261" s="139" t="s">
        <v>147</v>
      </c>
      <c r="AU261" s="139" t="s">
        <v>84</v>
      </c>
      <c r="AY261" s="14" t="s">
        <v>145</v>
      </c>
      <c r="BE261" s="140">
        <f>IF(O261="základní",K261,0)</f>
        <v>0</v>
      </c>
      <c r="BF261" s="140">
        <f>IF(O261="snížená",K261,0)</f>
        <v>0</v>
      </c>
      <c r="BG261" s="140">
        <f>IF(O261="zákl. přenesená",K261,0)</f>
        <v>0</v>
      </c>
      <c r="BH261" s="140">
        <f>IF(O261="sníž. přenesená",K261,0)</f>
        <v>0</v>
      </c>
      <c r="BI261" s="140">
        <f>IF(O261="nulová",K261,0)</f>
        <v>0</v>
      </c>
      <c r="BJ261" s="14" t="s">
        <v>84</v>
      </c>
      <c r="BK261" s="140">
        <f>ROUND(P261*H261,2)</f>
        <v>0</v>
      </c>
      <c r="BL261" s="14" t="s">
        <v>149</v>
      </c>
      <c r="BM261" s="139" t="s">
        <v>170</v>
      </c>
    </row>
    <row r="262" spans="2:65" s="12" customFormat="1">
      <c r="B262" s="141"/>
      <c r="D262" s="142" t="s">
        <v>151</v>
      </c>
      <c r="E262" s="143"/>
      <c r="F262" s="144" t="s">
        <v>685</v>
      </c>
      <c r="H262" s="143">
        <v>44</v>
      </c>
      <c r="M262" s="141"/>
      <c r="N262" s="145"/>
      <c r="Y262" s="146"/>
      <c r="AT262" s="143" t="s">
        <v>151</v>
      </c>
      <c r="AU262" s="143" t="s">
        <v>84</v>
      </c>
      <c r="AV262" s="12" t="s">
        <v>84</v>
      </c>
      <c r="AW262" s="12" t="s">
        <v>4</v>
      </c>
      <c r="AX262" s="12" t="s">
        <v>76</v>
      </c>
      <c r="AY262" s="143" t="s">
        <v>145</v>
      </c>
    </row>
    <row r="263" spans="2:65" s="12" customFormat="1">
      <c r="B263" s="141"/>
      <c r="D263" s="142" t="s">
        <v>151</v>
      </c>
      <c r="E263" s="143"/>
      <c r="F263" s="144" t="s">
        <v>686</v>
      </c>
      <c r="H263" s="143">
        <v>34.299999999999997</v>
      </c>
      <c r="M263" s="141"/>
      <c r="N263" s="145"/>
      <c r="Y263" s="146"/>
      <c r="AT263" s="143" t="s">
        <v>151</v>
      </c>
      <c r="AU263" s="143" t="s">
        <v>84</v>
      </c>
      <c r="AV263" s="12" t="s">
        <v>84</v>
      </c>
      <c r="AW263" s="12" t="s">
        <v>4</v>
      </c>
      <c r="AX263" s="12" t="s">
        <v>76</v>
      </c>
      <c r="AY263" s="143" t="s">
        <v>145</v>
      </c>
    </row>
    <row r="264" spans="2:65" s="12" customFormat="1">
      <c r="B264" s="141"/>
      <c r="D264" s="142" t="s">
        <v>151</v>
      </c>
      <c r="E264" s="143"/>
      <c r="F264" s="144" t="s">
        <v>687</v>
      </c>
      <c r="H264" s="143">
        <v>18.600000000000001</v>
      </c>
      <c r="M264" s="141"/>
      <c r="N264" s="145"/>
      <c r="Y264" s="146"/>
      <c r="AT264" s="143" t="s">
        <v>151</v>
      </c>
      <c r="AU264" s="143" t="s">
        <v>84</v>
      </c>
      <c r="AV264" s="12" t="s">
        <v>84</v>
      </c>
      <c r="AW264" s="12" t="s">
        <v>4</v>
      </c>
      <c r="AX264" s="12" t="s">
        <v>76</v>
      </c>
      <c r="AY264" s="143" t="s">
        <v>145</v>
      </c>
    </row>
    <row r="265" spans="2:65" s="1" customFormat="1" ht="24">
      <c r="B265" s="127"/>
      <c r="C265" s="128" t="s">
        <v>681</v>
      </c>
      <c r="D265" s="128" t="s">
        <v>147</v>
      </c>
      <c r="E265" s="129" t="s">
        <v>688</v>
      </c>
      <c r="F265" s="130" t="s">
        <v>689</v>
      </c>
      <c r="G265" s="131" t="s">
        <v>458</v>
      </c>
      <c r="H265" s="132">
        <v>19.2</v>
      </c>
      <c r="I265" s="133"/>
      <c r="J265" s="133"/>
      <c r="K265" s="133">
        <f>ROUND(P265*H265,2)</f>
        <v>0</v>
      </c>
      <c r="L265" s="130" t="s">
        <v>1</v>
      </c>
      <c r="M265" s="26"/>
      <c r="N265" s="134" t="s">
        <v>1</v>
      </c>
      <c r="O265" s="135" t="s">
        <v>39</v>
      </c>
      <c r="P265" s="136">
        <f>I265+J265</f>
        <v>0</v>
      </c>
      <c r="Q265" s="136">
        <f>ROUND(I265*H265,2)</f>
        <v>0</v>
      </c>
      <c r="R265" s="136">
        <f>ROUND(J265*H265,2)</f>
        <v>0</v>
      </c>
      <c r="S265" s="137">
        <v>0</v>
      </c>
      <c r="T265" s="137">
        <f>S265*H265</f>
        <v>0</v>
      </c>
      <c r="U265" s="137">
        <v>0</v>
      </c>
      <c r="V265" s="137">
        <f>U265*H265</f>
        <v>0</v>
      </c>
      <c r="W265" s="137">
        <v>0</v>
      </c>
      <c r="X265" s="137">
        <f>W265*H265</f>
        <v>0</v>
      </c>
      <c r="Y265" s="138" t="s">
        <v>1</v>
      </c>
      <c r="AR265" s="139" t="s">
        <v>149</v>
      </c>
      <c r="AT265" s="139" t="s">
        <v>147</v>
      </c>
      <c r="AU265" s="139" t="s">
        <v>84</v>
      </c>
      <c r="AY265" s="14" t="s">
        <v>145</v>
      </c>
      <c r="BE265" s="140">
        <f>IF(O265="základní",K265,0)</f>
        <v>0</v>
      </c>
      <c r="BF265" s="140">
        <f>IF(O265="snížená",K265,0)</f>
        <v>0</v>
      </c>
      <c r="BG265" s="140">
        <f>IF(O265="zákl. přenesená",K265,0)</f>
        <v>0</v>
      </c>
      <c r="BH265" s="140">
        <f>IF(O265="sníž. přenesená",K265,0)</f>
        <v>0</v>
      </c>
      <c r="BI265" s="140">
        <f>IF(O265="nulová",K265,0)</f>
        <v>0</v>
      </c>
      <c r="BJ265" s="14" t="s">
        <v>84</v>
      </c>
      <c r="BK265" s="140">
        <f>ROUND(P265*H265,2)</f>
        <v>0</v>
      </c>
      <c r="BL265" s="14" t="s">
        <v>149</v>
      </c>
      <c r="BM265" s="139" t="s">
        <v>170</v>
      </c>
    </row>
    <row r="266" spans="2:65" s="12" customFormat="1">
      <c r="B266" s="141"/>
      <c r="D266" s="142" t="s">
        <v>151</v>
      </c>
      <c r="E266" s="143"/>
      <c r="F266" s="144" t="s">
        <v>690</v>
      </c>
      <c r="H266" s="143">
        <v>14.4</v>
      </c>
      <c r="M266" s="141"/>
      <c r="N266" s="145"/>
      <c r="Y266" s="146"/>
      <c r="AT266" s="143" t="s">
        <v>151</v>
      </c>
      <c r="AU266" s="143" t="s">
        <v>84</v>
      </c>
      <c r="AV266" s="12" t="s">
        <v>84</v>
      </c>
      <c r="AW266" s="12" t="s">
        <v>4</v>
      </c>
      <c r="AX266" s="12" t="s">
        <v>76</v>
      </c>
      <c r="AY266" s="143" t="s">
        <v>145</v>
      </c>
    </row>
    <row r="267" spans="2:65" s="12" customFormat="1">
      <c r="B267" s="141"/>
      <c r="D267" s="142" t="s">
        <v>151</v>
      </c>
      <c r="E267" s="143"/>
      <c r="F267" s="144" t="s">
        <v>691</v>
      </c>
      <c r="H267" s="143">
        <v>4.8</v>
      </c>
      <c r="M267" s="141"/>
      <c r="N267" s="145"/>
      <c r="Y267" s="146"/>
      <c r="AT267" s="143" t="s">
        <v>151</v>
      </c>
      <c r="AU267" s="143" t="s">
        <v>84</v>
      </c>
      <c r="AV267" s="12" t="s">
        <v>84</v>
      </c>
      <c r="AW267" s="12" t="s">
        <v>4</v>
      </c>
      <c r="AX267" s="12" t="s">
        <v>76</v>
      </c>
      <c r="AY267" s="143" t="s">
        <v>145</v>
      </c>
    </row>
    <row r="268" spans="2:65" s="1" customFormat="1" ht="24">
      <c r="B268" s="127"/>
      <c r="C268" s="128" t="s">
        <v>682</v>
      </c>
      <c r="D268" s="128" t="s">
        <v>147</v>
      </c>
      <c r="E268" s="129" t="s">
        <v>692</v>
      </c>
      <c r="F268" s="130" t="s">
        <v>693</v>
      </c>
      <c r="G268" s="131" t="s">
        <v>458</v>
      </c>
      <c r="H268" s="132">
        <v>25.6</v>
      </c>
      <c r="I268" s="133"/>
      <c r="J268" s="133"/>
      <c r="K268" s="133">
        <f>ROUND(P268*H268,2)</f>
        <v>0</v>
      </c>
      <c r="L268" s="130" t="s">
        <v>1</v>
      </c>
      <c r="M268" s="26"/>
      <c r="N268" s="134" t="s">
        <v>1</v>
      </c>
      <c r="O268" s="135" t="s">
        <v>39</v>
      </c>
      <c r="P268" s="136">
        <f>I268+J268</f>
        <v>0</v>
      </c>
      <c r="Q268" s="136">
        <f>ROUND(I268*H268,2)</f>
        <v>0</v>
      </c>
      <c r="R268" s="136">
        <f>ROUND(J268*H268,2)</f>
        <v>0</v>
      </c>
      <c r="S268" s="137">
        <v>0</v>
      </c>
      <c r="T268" s="137">
        <f>S268*H268</f>
        <v>0</v>
      </c>
      <c r="U268" s="137">
        <v>0</v>
      </c>
      <c r="V268" s="137">
        <f>U268*H268</f>
        <v>0</v>
      </c>
      <c r="W268" s="137">
        <v>0</v>
      </c>
      <c r="X268" s="137">
        <f>W268*H268</f>
        <v>0</v>
      </c>
      <c r="Y268" s="138" t="s">
        <v>1</v>
      </c>
      <c r="AR268" s="139" t="s">
        <v>149</v>
      </c>
      <c r="AT268" s="139" t="s">
        <v>147</v>
      </c>
      <c r="AU268" s="139" t="s">
        <v>84</v>
      </c>
      <c r="AY268" s="14" t="s">
        <v>145</v>
      </c>
      <c r="BE268" s="140">
        <f>IF(O268="základní",K268,0)</f>
        <v>0</v>
      </c>
      <c r="BF268" s="140">
        <f>IF(O268="snížená",K268,0)</f>
        <v>0</v>
      </c>
      <c r="BG268" s="140">
        <f>IF(O268="zákl. přenesená",K268,0)</f>
        <v>0</v>
      </c>
      <c r="BH268" s="140">
        <f>IF(O268="sníž. přenesená",K268,0)</f>
        <v>0</v>
      </c>
      <c r="BI268" s="140">
        <f>IF(O268="nulová",K268,0)</f>
        <v>0</v>
      </c>
      <c r="BJ268" s="14" t="s">
        <v>84</v>
      </c>
      <c r="BK268" s="140">
        <f>ROUND(P268*H268,2)</f>
        <v>0</v>
      </c>
      <c r="BL268" s="14" t="s">
        <v>149</v>
      </c>
      <c r="BM268" s="139" t="s">
        <v>170</v>
      </c>
    </row>
    <row r="269" spans="2:65" s="12" customFormat="1">
      <c r="B269" s="141"/>
      <c r="D269" s="142" t="s">
        <v>151</v>
      </c>
      <c r="E269" s="143"/>
      <c r="F269" s="144" t="s">
        <v>694</v>
      </c>
      <c r="H269" s="143">
        <v>25.6</v>
      </c>
      <c r="M269" s="141"/>
      <c r="N269" s="145"/>
      <c r="Y269" s="146"/>
      <c r="AT269" s="143" t="s">
        <v>151</v>
      </c>
      <c r="AU269" s="143" t="s">
        <v>84</v>
      </c>
      <c r="AV269" s="12" t="s">
        <v>84</v>
      </c>
      <c r="AW269" s="12" t="s">
        <v>4</v>
      </c>
      <c r="AX269" s="12" t="s">
        <v>76</v>
      </c>
      <c r="AY269" s="143" t="s">
        <v>145</v>
      </c>
    </row>
    <row r="270" spans="2:65" s="1" customFormat="1" ht="24">
      <c r="B270" s="127"/>
      <c r="C270" s="183" t="s">
        <v>697</v>
      </c>
      <c r="D270" s="183" t="s">
        <v>147</v>
      </c>
      <c r="E270" s="184"/>
      <c r="F270" s="185" t="s">
        <v>1791</v>
      </c>
      <c r="G270" s="186" t="s">
        <v>343</v>
      </c>
      <c r="H270" s="187">
        <v>3</v>
      </c>
      <c r="I270" s="188"/>
      <c r="J270" s="188"/>
      <c r="K270" s="188">
        <f>ROUND(P270*H270,2)</f>
        <v>0</v>
      </c>
      <c r="L270" s="185" t="s">
        <v>1</v>
      </c>
      <c r="M270" s="26"/>
      <c r="N270" s="134" t="s">
        <v>1</v>
      </c>
      <c r="O270" s="135" t="s">
        <v>39</v>
      </c>
      <c r="P270" s="136">
        <f>I270+J270</f>
        <v>0</v>
      </c>
      <c r="Q270" s="136">
        <f>ROUND(I270*H270,2)</f>
        <v>0</v>
      </c>
      <c r="R270" s="136">
        <f>ROUND(J270*H270,2)</f>
        <v>0</v>
      </c>
      <c r="S270" s="137">
        <v>0</v>
      </c>
      <c r="T270" s="137">
        <f>S270*H270</f>
        <v>0</v>
      </c>
      <c r="U270" s="137">
        <v>0</v>
      </c>
      <c r="V270" s="137">
        <f>U270*H270</f>
        <v>0</v>
      </c>
      <c r="W270" s="137">
        <v>0</v>
      </c>
      <c r="X270" s="137">
        <f>W270*H270</f>
        <v>0</v>
      </c>
      <c r="Y270" s="138" t="s">
        <v>1</v>
      </c>
      <c r="AR270" s="139" t="s">
        <v>149</v>
      </c>
      <c r="AT270" s="139" t="s">
        <v>147</v>
      </c>
      <c r="AU270" s="139" t="s">
        <v>84</v>
      </c>
      <c r="AY270" s="14" t="s">
        <v>145</v>
      </c>
      <c r="BE270" s="140">
        <f>IF(O270="základní",K270,0)</f>
        <v>0</v>
      </c>
      <c r="BF270" s="140">
        <f>IF(O270="snížená",K270,0)</f>
        <v>0</v>
      </c>
      <c r="BG270" s="140">
        <f>IF(O270="zákl. přenesená",K270,0)</f>
        <v>0</v>
      </c>
      <c r="BH270" s="140">
        <f>IF(O270="sníž. přenesená",K270,0)</f>
        <v>0</v>
      </c>
      <c r="BI270" s="140">
        <f>IF(O270="nulová",K270,0)</f>
        <v>0</v>
      </c>
      <c r="BJ270" s="14" t="s">
        <v>84</v>
      </c>
      <c r="BK270" s="140">
        <f>ROUND(P270*H270,2)</f>
        <v>0</v>
      </c>
      <c r="BL270" s="14" t="s">
        <v>149</v>
      </c>
      <c r="BM270" s="139" t="s">
        <v>170</v>
      </c>
    </row>
    <row r="271" spans="2:65" s="12" customFormat="1" ht="22.5">
      <c r="B271" s="141"/>
      <c r="D271" s="142" t="s">
        <v>151</v>
      </c>
      <c r="E271" s="143"/>
      <c r="F271" s="144" t="s">
        <v>1792</v>
      </c>
      <c r="H271" s="143">
        <v>3</v>
      </c>
      <c r="M271" s="141"/>
      <c r="N271" s="145"/>
      <c r="Y271" s="146"/>
      <c r="AT271" s="143" t="s">
        <v>151</v>
      </c>
      <c r="AU271" s="143" t="s">
        <v>84</v>
      </c>
      <c r="AV271" s="12" t="s">
        <v>84</v>
      </c>
      <c r="AW271" s="12" t="s">
        <v>4</v>
      </c>
      <c r="AX271" s="12" t="s">
        <v>76</v>
      </c>
      <c r="AY271" s="143" t="s">
        <v>145</v>
      </c>
    </row>
    <row r="272" spans="2:65" s="1" customFormat="1" ht="24">
      <c r="B272" s="127"/>
      <c r="C272" s="151"/>
      <c r="D272" s="151"/>
      <c r="E272" s="152" t="s">
        <v>695</v>
      </c>
      <c r="F272" s="153" t="s">
        <v>696</v>
      </c>
      <c r="G272" s="154"/>
      <c r="H272" s="155"/>
      <c r="I272" s="156"/>
      <c r="J272" s="156"/>
      <c r="K272" s="156"/>
      <c r="L272" s="153"/>
      <c r="M272" s="26"/>
      <c r="N272" s="134" t="s">
        <v>1</v>
      </c>
      <c r="O272" s="135" t="s">
        <v>39</v>
      </c>
      <c r="P272" s="136">
        <f>I272+J272</f>
        <v>0</v>
      </c>
      <c r="Q272" s="136">
        <f>ROUND(I272*H272,2)</f>
        <v>0</v>
      </c>
      <c r="R272" s="136">
        <f>ROUND(J272*H272,2)</f>
        <v>0</v>
      </c>
      <c r="S272" s="137">
        <v>0</v>
      </c>
      <c r="T272" s="137">
        <f>S272*H272</f>
        <v>0</v>
      </c>
      <c r="U272" s="137">
        <v>0</v>
      </c>
      <c r="V272" s="137">
        <f>U272*H272</f>
        <v>0</v>
      </c>
      <c r="W272" s="137">
        <v>0</v>
      </c>
      <c r="X272" s="137">
        <f>W272*H272</f>
        <v>0</v>
      </c>
      <c r="Y272" s="138" t="s">
        <v>1</v>
      </c>
      <c r="AR272" s="139" t="s">
        <v>149</v>
      </c>
      <c r="AT272" s="139" t="s">
        <v>147</v>
      </c>
      <c r="AU272" s="139" t="s">
        <v>84</v>
      </c>
      <c r="AY272" s="14" t="s">
        <v>145</v>
      </c>
      <c r="BE272" s="140">
        <f>IF(O272="základní",K272,0)</f>
        <v>0</v>
      </c>
      <c r="BF272" s="140">
        <f>IF(O272="snížená",K272,0)</f>
        <v>0</v>
      </c>
      <c r="BG272" s="140">
        <f>IF(O272="zákl. přenesená",K272,0)</f>
        <v>0</v>
      </c>
      <c r="BH272" s="140">
        <f>IF(O272="sníž. přenesená",K272,0)</f>
        <v>0</v>
      </c>
      <c r="BI272" s="140">
        <f>IF(O272="nulová",K272,0)</f>
        <v>0</v>
      </c>
      <c r="BJ272" s="14" t="s">
        <v>84</v>
      </c>
      <c r="BK272" s="140">
        <f>ROUND(P272*H272,2)</f>
        <v>0</v>
      </c>
      <c r="BL272" s="14" t="s">
        <v>149</v>
      </c>
      <c r="BM272" s="139" t="s">
        <v>169</v>
      </c>
    </row>
    <row r="273" spans="2:65" s="1" customFormat="1" ht="12">
      <c r="B273" s="127"/>
      <c r="C273" s="128" t="s">
        <v>1790</v>
      </c>
      <c r="D273" s="128" t="s">
        <v>147</v>
      </c>
      <c r="E273" s="129" t="s">
        <v>698</v>
      </c>
      <c r="F273" s="130" t="s">
        <v>699</v>
      </c>
      <c r="G273" s="131" t="s">
        <v>271</v>
      </c>
      <c r="H273" s="132">
        <v>536.5</v>
      </c>
      <c r="I273" s="133"/>
      <c r="J273" s="133"/>
      <c r="K273" s="133">
        <f>ROUND(P273*H273,2)</f>
        <v>0</v>
      </c>
      <c r="L273" s="130" t="s">
        <v>1</v>
      </c>
      <c r="M273" s="26"/>
      <c r="N273" s="134" t="s">
        <v>1</v>
      </c>
      <c r="O273" s="135" t="s">
        <v>39</v>
      </c>
      <c r="P273" s="136">
        <f>I273+J273</f>
        <v>0</v>
      </c>
      <c r="Q273" s="136">
        <f>ROUND(I273*H273,2)</f>
        <v>0</v>
      </c>
      <c r="R273" s="136">
        <f>ROUND(J273*H273,2)</f>
        <v>0</v>
      </c>
      <c r="S273" s="137">
        <v>0</v>
      </c>
      <c r="T273" s="137">
        <f>S273*H273</f>
        <v>0</v>
      </c>
      <c r="U273" s="137">
        <v>0</v>
      </c>
      <c r="V273" s="137">
        <f>U273*H273</f>
        <v>0</v>
      </c>
      <c r="W273" s="137">
        <v>0</v>
      </c>
      <c r="X273" s="137">
        <f>W273*H273</f>
        <v>0</v>
      </c>
      <c r="Y273" s="138" t="s">
        <v>1</v>
      </c>
      <c r="AR273" s="139" t="s">
        <v>149</v>
      </c>
      <c r="AT273" s="139" t="s">
        <v>147</v>
      </c>
      <c r="AU273" s="139" t="s">
        <v>84</v>
      </c>
      <c r="AY273" s="14" t="s">
        <v>145</v>
      </c>
      <c r="BE273" s="140">
        <f>IF(O273="základní",K273,0)</f>
        <v>0</v>
      </c>
      <c r="BF273" s="140">
        <f>IF(O273="snížená",K273,0)</f>
        <v>0</v>
      </c>
      <c r="BG273" s="140">
        <f>IF(O273="zákl. přenesená",K273,0)</f>
        <v>0</v>
      </c>
      <c r="BH273" s="140">
        <f>IF(O273="sníž. přenesená",K273,0)</f>
        <v>0</v>
      </c>
      <c r="BI273" s="140">
        <f>IF(O273="nulová",K273,0)</f>
        <v>0</v>
      </c>
      <c r="BJ273" s="14" t="s">
        <v>84</v>
      </c>
      <c r="BK273" s="140">
        <f>ROUND(P273*H273,2)</f>
        <v>0</v>
      </c>
      <c r="BL273" s="14" t="s">
        <v>149</v>
      </c>
      <c r="BM273" s="139" t="s">
        <v>170</v>
      </c>
    </row>
    <row r="274" spans="2:65" s="1" customFormat="1" ht="16.5" customHeight="1">
      <c r="B274" s="127"/>
      <c r="C274" s="151"/>
      <c r="D274" s="151"/>
      <c r="E274" s="152" t="s">
        <v>700</v>
      </c>
      <c r="F274" s="153" t="s">
        <v>701</v>
      </c>
      <c r="G274" s="154"/>
      <c r="H274" s="155"/>
      <c r="I274" s="156"/>
      <c r="J274" s="156"/>
      <c r="K274" s="156"/>
      <c r="L274" s="153"/>
      <c r="M274" s="26"/>
      <c r="N274" s="134" t="s">
        <v>1</v>
      </c>
      <c r="O274" s="135" t="s">
        <v>39</v>
      </c>
      <c r="P274" s="136">
        <f>I274+J274</f>
        <v>0</v>
      </c>
      <c r="Q274" s="136">
        <f>ROUND(I274*H274,2)</f>
        <v>0</v>
      </c>
      <c r="R274" s="136">
        <f>ROUND(J274*H274,2)</f>
        <v>0</v>
      </c>
      <c r="S274" s="137">
        <v>0</v>
      </c>
      <c r="T274" s="137">
        <f>S274*H274</f>
        <v>0</v>
      </c>
      <c r="U274" s="137">
        <v>0</v>
      </c>
      <c r="V274" s="137">
        <f>U274*H274</f>
        <v>0</v>
      </c>
      <c r="W274" s="137">
        <v>0</v>
      </c>
      <c r="X274" s="137">
        <f>W274*H274</f>
        <v>0</v>
      </c>
      <c r="Y274" s="138" t="s">
        <v>1</v>
      </c>
      <c r="AR274" s="139" t="s">
        <v>149</v>
      </c>
      <c r="AT274" s="139" t="s">
        <v>147</v>
      </c>
      <c r="AU274" s="139" t="s">
        <v>84</v>
      </c>
      <c r="AY274" s="14" t="s">
        <v>145</v>
      </c>
      <c r="BE274" s="140">
        <f>IF(O274="základní",K274,0)</f>
        <v>0</v>
      </c>
      <c r="BF274" s="140">
        <f>IF(O274="snížená",K274,0)</f>
        <v>0</v>
      </c>
      <c r="BG274" s="140">
        <f>IF(O274="zákl. přenesená",K274,0)</f>
        <v>0</v>
      </c>
      <c r="BH274" s="140">
        <f>IF(O274="sníž. přenesená",K274,0)</f>
        <v>0</v>
      </c>
      <c r="BI274" s="140">
        <f>IF(O274="nulová",K274,0)</f>
        <v>0</v>
      </c>
      <c r="BJ274" s="14" t="s">
        <v>84</v>
      </c>
      <c r="BK274" s="140">
        <f>ROUND(P274*H274,2)</f>
        <v>0</v>
      </c>
      <c r="BL274" s="14" t="s">
        <v>149</v>
      </c>
      <c r="BM274" s="139" t="s">
        <v>169</v>
      </c>
    </row>
    <row r="275" spans="2:65" s="1" customFormat="1" ht="12">
      <c r="B275" s="127"/>
      <c r="C275" s="128">
        <v>34</v>
      </c>
      <c r="D275" s="128" t="s">
        <v>147</v>
      </c>
      <c r="E275" s="129" t="s">
        <v>702</v>
      </c>
      <c r="F275" s="130" t="s">
        <v>703</v>
      </c>
      <c r="G275" s="131" t="s">
        <v>244</v>
      </c>
      <c r="H275" s="132">
        <v>17.2</v>
      </c>
      <c r="I275" s="133"/>
      <c r="J275" s="133"/>
      <c r="K275" s="133">
        <f>ROUND(P275*H275,2)</f>
        <v>0</v>
      </c>
      <c r="L275" s="130" t="s">
        <v>1</v>
      </c>
      <c r="M275" s="26"/>
      <c r="N275" s="134" t="s">
        <v>1</v>
      </c>
      <c r="O275" s="135" t="s">
        <v>39</v>
      </c>
      <c r="P275" s="136">
        <f>I275+J275</f>
        <v>0</v>
      </c>
      <c r="Q275" s="136">
        <f>ROUND(I275*H275,2)</f>
        <v>0</v>
      </c>
      <c r="R275" s="136">
        <f>ROUND(J275*H275,2)</f>
        <v>0</v>
      </c>
      <c r="S275" s="137">
        <v>0</v>
      </c>
      <c r="T275" s="137">
        <f>S275*H275</f>
        <v>0</v>
      </c>
      <c r="U275" s="137">
        <v>0</v>
      </c>
      <c r="V275" s="137">
        <f>U275*H275</f>
        <v>0</v>
      </c>
      <c r="W275" s="137">
        <v>0</v>
      </c>
      <c r="X275" s="137">
        <f>W275*H275</f>
        <v>0</v>
      </c>
      <c r="Y275" s="138" t="s">
        <v>1</v>
      </c>
      <c r="AR275" s="139" t="s">
        <v>149</v>
      </c>
      <c r="AT275" s="139" t="s">
        <v>147</v>
      </c>
      <c r="AU275" s="139" t="s">
        <v>84</v>
      </c>
      <c r="AY275" s="14" t="s">
        <v>145</v>
      </c>
      <c r="BE275" s="140">
        <f>IF(O275="základní",K275,0)</f>
        <v>0</v>
      </c>
      <c r="BF275" s="140">
        <f>IF(O275="snížená",K275,0)</f>
        <v>0</v>
      </c>
      <c r="BG275" s="140">
        <f>IF(O275="zákl. přenesená",K275,0)</f>
        <v>0</v>
      </c>
      <c r="BH275" s="140">
        <f>IF(O275="sníž. přenesená",K275,0)</f>
        <v>0</v>
      </c>
      <c r="BI275" s="140">
        <f>IF(O275="nulová",K275,0)</f>
        <v>0</v>
      </c>
      <c r="BJ275" s="14" t="s">
        <v>84</v>
      </c>
      <c r="BK275" s="140">
        <f>ROUND(P275*H275,2)</f>
        <v>0</v>
      </c>
      <c r="BL275" s="14" t="s">
        <v>149</v>
      </c>
      <c r="BM275" s="139" t="s">
        <v>170</v>
      </c>
    </row>
    <row r="276" spans="2:65" s="12" customFormat="1">
      <c r="B276" s="141"/>
      <c r="D276" s="142" t="s">
        <v>151</v>
      </c>
      <c r="E276" s="143"/>
      <c r="F276" s="144" t="s">
        <v>704</v>
      </c>
      <c r="H276" s="143">
        <v>17.2</v>
      </c>
      <c r="M276" s="141"/>
      <c r="N276" s="145"/>
      <c r="Y276" s="146"/>
      <c r="AT276" s="143" t="s">
        <v>151</v>
      </c>
      <c r="AU276" s="143" t="s">
        <v>84</v>
      </c>
      <c r="AV276" s="12" t="s">
        <v>84</v>
      </c>
      <c r="AW276" s="12" t="s">
        <v>4</v>
      </c>
      <c r="AX276" s="12" t="s">
        <v>76</v>
      </c>
      <c r="AY276" s="143" t="s">
        <v>145</v>
      </c>
    </row>
    <row r="277" spans="2:65" s="1" customFormat="1" ht="12">
      <c r="B277" s="127"/>
      <c r="C277" s="128">
        <v>35</v>
      </c>
      <c r="D277" s="128" t="s">
        <v>147</v>
      </c>
      <c r="E277" s="129" t="s">
        <v>705</v>
      </c>
      <c r="F277" s="130" t="s">
        <v>706</v>
      </c>
      <c r="G277" s="131" t="s">
        <v>244</v>
      </c>
      <c r="H277" s="132">
        <v>17.716000000000001</v>
      </c>
      <c r="I277" s="133"/>
      <c r="J277" s="133"/>
      <c r="K277" s="133">
        <f>ROUND(P277*H277,2)</f>
        <v>0</v>
      </c>
      <c r="L277" s="130" t="s">
        <v>1</v>
      </c>
      <c r="M277" s="26"/>
      <c r="N277" s="134" t="s">
        <v>1</v>
      </c>
      <c r="O277" s="135" t="s">
        <v>39</v>
      </c>
      <c r="P277" s="136">
        <f>I277+J277</f>
        <v>0</v>
      </c>
      <c r="Q277" s="136">
        <f>ROUND(I277*H277,2)</f>
        <v>0</v>
      </c>
      <c r="R277" s="136">
        <f>ROUND(J277*H277,2)</f>
        <v>0</v>
      </c>
      <c r="S277" s="137">
        <v>0</v>
      </c>
      <c r="T277" s="137">
        <f>S277*H277</f>
        <v>0</v>
      </c>
      <c r="U277" s="137">
        <v>0</v>
      </c>
      <c r="V277" s="137">
        <f>U277*H277</f>
        <v>0</v>
      </c>
      <c r="W277" s="137">
        <v>0</v>
      </c>
      <c r="X277" s="137">
        <f>W277*H277</f>
        <v>0</v>
      </c>
      <c r="Y277" s="138" t="s">
        <v>1</v>
      </c>
      <c r="AR277" s="139" t="s">
        <v>149</v>
      </c>
      <c r="AT277" s="139" t="s">
        <v>147</v>
      </c>
      <c r="AU277" s="139" t="s">
        <v>84</v>
      </c>
      <c r="AY277" s="14" t="s">
        <v>145</v>
      </c>
      <c r="BE277" s="140">
        <f>IF(O277="základní",K277,0)</f>
        <v>0</v>
      </c>
      <c r="BF277" s="140">
        <f>IF(O277="snížená",K277,0)</f>
        <v>0</v>
      </c>
      <c r="BG277" s="140">
        <f>IF(O277="zákl. přenesená",K277,0)</f>
        <v>0</v>
      </c>
      <c r="BH277" s="140">
        <f>IF(O277="sníž. přenesená",K277,0)</f>
        <v>0</v>
      </c>
      <c r="BI277" s="140">
        <f>IF(O277="nulová",K277,0)</f>
        <v>0</v>
      </c>
      <c r="BJ277" s="14" t="s">
        <v>84</v>
      </c>
      <c r="BK277" s="140">
        <f>ROUND(P277*H277,2)</f>
        <v>0</v>
      </c>
      <c r="BL277" s="14" t="s">
        <v>149</v>
      </c>
      <c r="BM277" s="139" t="s">
        <v>170</v>
      </c>
    </row>
    <row r="278" spans="2:65" s="12" customFormat="1">
      <c r="B278" s="141"/>
      <c r="D278" s="142" t="s">
        <v>151</v>
      </c>
      <c r="E278" s="143"/>
      <c r="F278" s="144" t="s">
        <v>704</v>
      </c>
      <c r="H278" s="143">
        <v>17.2</v>
      </c>
      <c r="M278" s="141"/>
      <c r="N278" s="145"/>
      <c r="Y278" s="146"/>
      <c r="AT278" s="143" t="s">
        <v>151</v>
      </c>
      <c r="AU278" s="143" t="s">
        <v>84</v>
      </c>
      <c r="AV278" s="12" t="s">
        <v>84</v>
      </c>
      <c r="AW278" s="12" t="s">
        <v>4</v>
      </c>
      <c r="AX278" s="12" t="s">
        <v>76</v>
      </c>
      <c r="AY278" s="143" t="s">
        <v>145</v>
      </c>
    </row>
    <row r="279" spans="2:65" s="12" customFormat="1">
      <c r="B279" s="141"/>
      <c r="D279" s="142" t="s">
        <v>151</v>
      </c>
      <c r="E279" s="143"/>
      <c r="F279" s="144" t="s">
        <v>707</v>
      </c>
      <c r="H279" s="143">
        <v>0.51600000000000001</v>
      </c>
      <c r="M279" s="141"/>
      <c r="N279" s="145"/>
      <c r="Y279" s="146"/>
      <c r="AT279" s="143" t="s">
        <v>151</v>
      </c>
      <c r="AU279" s="143" t="s">
        <v>84</v>
      </c>
      <c r="AV279" s="12" t="s">
        <v>84</v>
      </c>
      <c r="AW279" s="12" t="s">
        <v>4</v>
      </c>
      <c r="AX279" s="12" t="s">
        <v>76</v>
      </c>
      <c r="AY279" s="143" t="s">
        <v>145</v>
      </c>
    </row>
    <row r="280" spans="2:65" s="1" customFormat="1" ht="12">
      <c r="B280" s="127"/>
      <c r="C280" s="128">
        <v>36</v>
      </c>
      <c r="D280" s="128" t="s">
        <v>147</v>
      </c>
      <c r="E280" s="129" t="s">
        <v>708</v>
      </c>
      <c r="F280" s="130" t="s">
        <v>709</v>
      </c>
      <c r="G280" s="131" t="s">
        <v>244</v>
      </c>
      <c r="H280" s="132">
        <v>192.84</v>
      </c>
      <c r="I280" s="133"/>
      <c r="J280" s="133"/>
      <c r="K280" s="133">
        <f>ROUND(P280*H280,2)</f>
        <v>0</v>
      </c>
      <c r="L280" s="130" t="s">
        <v>1</v>
      </c>
      <c r="M280" s="26"/>
      <c r="N280" s="134" t="s">
        <v>1</v>
      </c>
      <c r="O280" s="135" t="s">
        <v>39</v>
      </c>
      <c r="P280" s="136">
        <f>I280+J280</f>
        <v>0</v>
      </c>
      <c r="Q280" s="136">
        <f>ROUND(I280*H280,2)</f>
        <v>0</v>
      </c>
      <c r="R280" s="136">
        <f>ROUND(J280*H280,2)</f>
        <v>0</v>
      </c>
      <c r="S280" s="137">
        <v>0</v>
      </c>
      <c r="T280" s="137">
        <f>S280*H280</f>
        <v>0</v>
      </c>
      <c r="U280" s="137">
        <v>0</v>
      </c>
      <c r="V280" s="137">
        <f>U280*H280</f>
        <v>0</v>
      </c>
      <c r="W280" s="137">
        <v>0</v>
      </c>
      <c r="X280" s="137">
        <f>W280*H280</f>
        <v>0</v>
      </c>
      <c r="Y280" s="138" t="s">
        <v>1</v>
      </c>
      <c r="AR280" s="139" t="s">
        <v>149</v>
      </c>
      <c r="AT280" s="139" t="s">
        <v>147</v>
      </c>
      <c r="AU280" s="139" t="s">
        <v>84</v>
      </c>
      <c r="AY280" s="14" t="s">
        <v>145</v>
      </c>
      <c r="BE280" s="140">
        <f>IF(O280="základní",K280,0)</f>
        <v>0</v>
      </c>
      <c r="BF280" s="140">
        <f>IF(O280="snížená",K280,0)</f>
        <v>0</v>
      </c>
      <c r="BG280" s="140">
        <f>IF(O280="zákl. přenesená",K280,0)</f>
        <v>0</v>
      </c>
      <c r="BH280" s="140">
        <f>IF(O280="sníž. přenesená",K280,0)</f>
        <v>0</v>
      </c>
      <c r="BI280" s="140">
        <f>IF(O280="nulová",K280,0)</f>
        <v>0</v>
      </c>
      <c r="BJ280" s="14" t="s">
        <v>84</v>
      </c>
      <c r="BK280" s="140">
        <f>ROUND(P280*H280,2)</f>
        <v>0</v>
      </c>
      <c r="BL280" s="14" t="s">
        <v>149</v>
      </c>
      <c r="BM280" s="139" t="s">
        <v>170</v>
      </c>
    </row>
    <row r="281" spans="2:65" s="12" customFormat="1">
      <c r="B281" s="141"/>
      <c r="D281" s="142" t="s">
        <v>151</v>
      </c>
      <c r="E281" s="143"/>
      <c r="F281" s="144" t="s">
        <v>710</v>
      </c>
      <c r="H281" s="143">
        <v>91.2</v>
      </c>
      <c r="M281" s="141"/>
      <c r="N281" s="145"/>
      <c r="Y281" s="146"/>
      <c r="AT281" s="143" t="s">
        <v>151</v>
      </c>
      <c r="AU281" s="143" t="s">
        <v>84</v>
      </c>
      <c r="AV281" s="12" t="s">
        <v>84</v>
      </c>
      <c r="AW281" s="12" t="s">
        <v>4</v>
      </c>
      <c r="AX281" s="12" t="s">
        <v>76</v>
      </c>
      <c r="AY281" s="143" t="s">
        <v>145</v>
      </c>
    </row>
    <row r="282" spans="2:65" s="12" customFormat="1">
      <c r="B282" s="141"/>
      <c r="D282" s="142" t="s">
        <v>151</v>
      </c>
      <c r="E282" s="143"/>
      <c r="F282" s="144" t="s">
        <v>711</v>
      </c>
      <c r="H282" s="143">
        <v>13.58</v>
      </c>
      <c r="M282" s="141"/>
      <c r="N282" s="145"/>
      <c r="Y282" s="146"/>
      <c r="AT282" s="143" t="s">
        <v>151</v>
      </c>
      <c r="AU282" s="143" t="s">
        <v>84</v>
      </c>
      <c r="AV282" s="12" t="s">
        <v>84</v>
      </c>
      <c r="AW282" s="12" t="s">
        <v>4</v>
      </c>
      <c r="AX282" s="12" t="s">
        <v>76</v>
      </c>
      <c r="AY282" s="143" t="s">
        <v>145</v>
      </c>
    </row>
    <row r="283" spans="2:65" s="12" customFormat="1">
      <c r="B283" s="141"/>
      <c r="D283" s="142" t="s">
        <v>151</v>
      </c>
      <c r="E283" s="143"/>
      <c r="F283" s="144" t="s">
        <v>712</v>
      </c>
      <c r="H283" s="143">
        <v>31.5</v>
      </c>
      <c r="M283" s="141"/>
      <c r="N283" s="145"/>
      <c r="Y283" s="146"/>
      <c r="AT283" s="143" t="s">
        <v>151</v>
      </c>
      <c r="AU283" s="143" t="s">
        <v>84</v>
      </c>
      <c r="AV283" s="12" t="s">
        <v>84</v>
      </c>
      <c r="AW283" s="12" t="s">
        <v>4</v>
      </c>
      <c r="AX283" s="12" t="s">
        <v>76</v>
      </c>
      <c r="AY283" s="143" t="s">
        <v>145</v>
      </c>
    </row>
    <row r="284" spans="2:65" s="12" customFormat="1">
      <c r="B284" s="141"/>
      <c r="D284" s="142" t="s">
        <v>151</v>
      </c>
      <c r="E284" s="143"/>
      <c r="F284" s="144" t="s">
        <v>713</v>
      </c>
      <c r="H284" s="143">
        <v>56.56</v>
      </c>
      <c r="M284" s="141"/>
      <c r="N284" s="145"/>
      <c r="Y284" s="146"/>
      <c r="AT284" s="143" t="s">
        <v>151</v>
      </c>
      <c r="AU284" s="143" t="s">
        <v>84</v>
      </c>
      <c r="AV284" s="12" t="s">
        <v>84</v>
      </c>
      <c r="AW284" s="12" t="s">
        <v>4</v>
      </c>
      <c r="AX284" s="12" t="s">
        <v>76</v>
      </c>
      <c r="AY284" s="143" t="s">
        <v>145</v>
      </c>
    </row>
    <row r="285" spans="2:65" s="1" customFormat="1" ht="16.5" customHeight="1">
      <c r="B285" s="127"/>
      <c r="C285" s="151"/>
      <c r="D285" s="151"/>
      <c r="E285" s="152" t="s">
        <v>672</v>
      </c>
      <c r="F285" s="153" t="s">
        <v>465</v>
      </c>
      <c r="G285" s="154"/>
      <c r="H285" s="155"/>
      <c r="I285" s="156"/>
      <c r="J285" s="156"/>
      <c r="K285" s="156"/>
      <c r="L285" s="153"/>
      <c r="M285" s="26"/>
      <c r="N285" s="134" t="s">
        <v>1</v>
      </c>
      <c r="O285" s="135" t="s">
        <v>39</v>
      </c>
      <c r="P285" s="136">
        <f>I285+J285</f>
        <v>0</v>
      </c>
      <c r="Q285" s="136">
        <f>ROUND(I285*H285,2)</f>
        <v>0</v>
      </c>
      <c r="R285" s="136">
        <f>ROUND(J285*H285,2)</f>
        <v>0</v>
      </c>
      <c r="S285" s="137">
        <v>0</v>
      </c>
      <c r="T285" s="137">
        <f>S285*H285</f>
        <v>0</v>
      </c>
      <c r="U285" s="137">
        <v>0</v>
      </c>
      <c r="V285" s="137">
        <f>U285*H285</f>
        <v>0</v>
      </c>
      <c r="W285" s="137">
        <v>0</v>
      </c>
      <c r="X285" s="137">
        <f>W285*H285</f>
        <v>0</v>
      </c>
      <c r="Y285" s="138" t="s">
        <v>1</v>
      </c>
      <c r="AR285" s="139" t="s">
        <v>149</v>
      </c>
      <c r="AT285" s="139" t="s">
        <v>147</v>
      </c>
      <c r="AU285" s="139" t="s">
        <v>84</v>
      </c>
      <c r="AY285" s="14" t="s">
        <v>145</v>
      </c>
      <c r="BE285" s="140">
        <f>IF(O285="základní",K285,0)</f>
        <v>0</v>
      </c>
      <c r="BF285" s="140">
        <f>IF(O285="snížená",K285,0)</f>
        <v>0</v>
      </c>
      <c r="BG285" s="140">
        <f>IF(O285="zákl. přenesená",K285,0)</f>
        <v>0</v>
      </c>
      <c r="BH285" s="140">
        <f>IF(O285="sníž. přenesená",K285,0)</f>
        <v>0</v>
      </c>
      <c r="BI285" s="140">
        <f>IF(O285="nulová",K285,0)</f>
        <v>0</v>
      </c>
      <c r="BJ285" s="14" t="s">
        <v>84</v>
      </c>
      <c r="BK285" s="140">
        <f>ROUND(P285*H285,2)</f>
        <v>0</v>
      </c>
      <c r="BL285" s="14" t="s">
        <v>149</v>
      </c>
      <c r="BM285" s="139" t="s">
        <v>169</v>
      </c>
    </row>
    <row r="286" spans="2:65" s="1" customFormat="1" ht="12">
      <c r="B286" s="127"/>
      <c r="C286" s="128">
        <v>37</v>
      </c>
      <c r="D286" s="128" t="s">
        <v>147</v>
      </c>
      <c r="E286" s="129" t="s">
        <v>468</v>
      </c>
      <c r="F286" s="130" t="s">
        <v>469</v>
      </c>
      <c r="G286" s="131" t="s">
        <v>257</v>
      </c>
      <c r="H286" s="132">
        <v>29.806999999999999</v>
      </c>
      <c r="I286" s="133"/>
      <c r="J286" s="133"/>
      <c r="K286" s="133">
        <f>ROUND(P286*H286,2)</f>
        <v>0</v>
      </c>
      <c r="L286" s="130" t="s">
        <v>1</v>
      </c>
      <c r="M286" s="26"/>
      <c r="N286" s="134" t="s">
        <v>1</v>
      </c>
      <c r="O286" s="135" t="s">
        <v>39</v>
      </c>
      <c r="P286" s="136">
        <f>I286+J286</f>
        <v>0</v>
      </c>
      <c r="Q286" s="136">
        <f>ROUND(I286*H286,2)</f>
        <v>0</v>
      </c>
      <c r="R286" s="136">
        <f>ROUND(J286*H286,2)</f>
        <v>0</v>
      </c>
      <c r="S286" s="137">
        <v>0</v>
      </c>
      <c r="T286" s="137">
        <f>S286*H286</f>
        <v>0</v>
      </c>
      <c r="U286" s="137">
        <v>0</v>
      </c>
      <c r="V286" s="137">
        <f>U286*H286</f>
        <v>0</v>
      </c>
      <c r="W286" s="137">
        <v>0</v>
      </c>
      <c r="X286" s="137">
        <f>W286*H286</f>
        <v>0</v>
      </c>
      <c r="Y286" s="138" t="s">
        <v>1</v>
      </c>
      <c r="AR286" s="139" t="s">
        <v>149</v>
      </c>
      <c r="AT286" s="139" t="s">
        <v>147</v>
      </c>
      <c r="AU286" s="139" t="s">
        <v>84</v>
      </c>
      <c r="AY286" s="14" t="s">
        <v>145</v>
      </c>
      <c r="BE286" s="140">
        <f>IF(O286="základní",K286,0)</f>
        <v>0</v>
      </c>
      <c r="BF286" s="140">
        <f>IF(O286="snížená",K286,0)</f>
        <v>0</v>
      </c>
      <c r="BG286" s="140">
        <f>IF(O286="zákl. přenesená",K286,0)</f>
        <v>0</v>
      </c>
      <c r="BH286" s="140">
        <f>IF(O286="sníž. přenesená",K286,0)</f>
        <v>0</v>
      </c>
      <c r="BI286" s="140">
        <f>IF(O286="nulová",K286,0)</f>
        <v>0</v>
      </c>
      <c r="BJ286" s="14" t="s">
        <v>84</v>
      </c>
      <c r="BK286" s="140">
        <f>ROUND(P286*H286,2)</f>
        <v>0</v>
      </c>
      <c r="BL286" s="14" t="s">
        <v>149</v>
      </c>
      <c r="BM286" s="139" t="s">
        <v>170</v>
      </c>
    </row>
    <row r="287" spans="2:65" s="12" customFormat="1">
      <c r="B287" s="141"/>
      <c r="D287" s="142" t="s">
        <v>151</v>
      </c>
      <c r="E287" s="143"/>
      <c r="F287" s="144" t="s">
        <v>714</v>
      </c>
      <c r="H287" s="143">
        <v>0.25600000000000001</v>
      </c>
      <c r="M287" s="141"/>
      <c r="N287" s="145"/>
      <c r="Y287" s="146"/>
      <c r="AT287" s="143" t="s">
        <v>151</v>
      </c>
      <c r="AU287" s="143" t="s">
        <v>84</v>
      </c>
      <c r="AV287" s="12" t="s">
        <v>84</v>
      </c>
      <c r="AW287" s="12" t="s">
        <v>4</v>
      </c>
      <c r="AX287" s="12" t="s">
        <v>76</v>
      </c>
      <c r="AY287" s="143" t="s">
        <v>145</v>
      </c>
    </row>
    <row r="288" spans="2:65" s="12" customFormat="1">
      <c r="B288" s="141"/>
      <c r="D288" s="142" t="s">
        <v>151</v>
      </c>
      <c r="E288" s="143"/>
      <c r="F288" s="144" t="s">
        <v>715</v>
      </c>
      <c r="H288" s="143">
        <v>2.976</v>
      </c>
      <c r="M288" s="141"/>
      <c r="N288" s="145"/>
      <c r="Y288" s="146"/>
      <c r="AT288" s="143" t="s">
        <v>151</v>
      </c>
      <c r="AU288" s="143" t="s">
        <v>84</v>
      </c>
      <c r="AV288" s="12" t="s">
        <v>84</v>
      </c>
      <c r="AW288" s="12" t="s">
        <v>4</v>
      </c>
      <c r="AX288" s="12" t="s">
        <v>76</v>
      </c>
      <c r="AY288" s="143" t="s">
        <v>145</v>
      </c>
    </row>
    <row r="289" spans="2:65" s="12" customFormat="1">
      <c r="B289" s="141"/>
      <c r="D289" s="142" t="s">
        <v>151</v>
      </c>
      <c r="E289" s="143"/>
      <c r="F289" s="144" t="s">
        <v>716</v>
      </c>
      <c r="H289" s="143">
        <v>17.399999999999999</v>
      </c>
      <c r="M289" s="141"/>
      <c r="N289" s="145"/>
      <c r="Y289" s="146"/>
      <c r="AT289" s="143" t="s">
        <v>151</v>
      </c>
      <c r="AU289" s="143" t="s">
        <v>84</v>
      </c>
      <c r="AV289" s="12" t="s">
        <v>84</v>
      </c>
      <c r="AW289" s="12" t="s">
        <v>4</v>
      </c>
      <c r="AX289" s="12" t="s">
        <v>76</v>
      </c>
      <c r="AY289" s="143" t="s">
        <v>145</v>
      </c>
    </row>
    <row r="290" spans="2:65" s="12" customFormat="1">
      <c r="B290" s="141"/>
      <c r="D290" s="142" t="s">
        <v>151</v>
      </c>
      <c r="E290" s="143"/>
      <c r="F290" s="144" t="s">
        <v>717</v>
      </c>
      <c r="H290" s="143">
        <v>2.7839999999999998</v>
      </c>
      <c r="M290" s="141"/>
      <c r="N290" s="145"/>
      <c r="Y290" s="146"/>
      <c r="AT290" s="143" t="s">
        <v>151</v>
      </c>
      <c r="AU290" s="143" t="s">
        <v>84</v>
      </c>
      <c r="AV290" s="12" t="s">
        <v>84</v>
      </c>
      <c r="AW290" s="12" t="s">
        <v>4</v>
      </c>
      <c r="AX290" s="12" t="s">
        <v>76</v>
      </c>
      <c r="AY290" s="143" t="s">
        <v>145</v>
      </c>
    </row>
    <row r="291" spans="2:65" s="12" customFormat="1">
      <c r="B291" s="141"/>
      <c r="D291" s="142" t="s">
        <v>151</v>
      </c>
      <c r="E291" s="143"/>
      <c r="F291" s="144" t="s">
        <v>718</v>
      </c>
      <c r="H291" s="143">
        <v>6.391</v>
      </c>
      <c r="M291" s="141"/>
      <c r="N291" s="145"/>
      <c r="Y291" s="146"/>
      <c r="AT291" s="143" t="s">
        <v>151</v>
      </c>
      <c r="AU291" s="143" t="s">
        <v>84</v>
      </c>
      <c r="AV291" s="12" t="s">
        <v>84</v>
      </c>
      <c r="AW291" s="12" t="s">
        <v>4</v>
      </c>
      <c r="AX291" s="12" t="s">
        <v>76</v>
      </c>
      <c r="AY291" s="143" t="s">
        <v>145</v>
      </c>
    </row>
    <row r="292" spans="2:65" s="1" customFormat="1" ht="12">
      <c r="B292" s="127"/>
      <c r="C292" s="128">
        <v>38</v>
      </c>
      <c r="D292" s="128" t="s">
        <v>147</v>
      </c>
      <c r="E292" s="129" t="s">
        <v>719</v>
      </c>
      <c r="F292" s="130" t="s">
        <v>720</v>
      </c>
      <c r="G292" s="131" t="s">
        <v>257</v>
      </c>
      <c r="H292" s="132">
        <v>29.806999999999999</v>
      </c>
      <c r="I292" s="133"/>
      <c r="J292" s="133"/>
      <c r="K292" s="133">
        <f>ROUND(P292*H292,2)</f>
        <v>0</v>
      </c>
      <c r="L292" s="130" t="s">
        <v>1</v>
      </c>
      <c r="M292" s="26"/>
      <c r="N292" s="134" t="s">
        <v>1</v>
      </c>
      <c r="O292" s="135" t="s">
        <v>39</v>
      </c>
      <c r="P292" s="136">
        <f>I292+J292</f>
        <v>0</v>
      </c>
      <c r="Q292" s="136">
        <f>ROUND(I292*H292,2)</f>
        <v>0</v>
      </c>
      <c r="R292" s="136">
        <f>ROUND(J292*H292,2)</f>
        <v>0</v>
      </c>
      <c r="S292" s="137">
        <v>0</v>
      </c>
      <c r="T292" s="137">
        <f>S292*H292</f>
        <v>0</v>
      </c>
      <c r="U292" s="137">
        <v>0</v>
      </c>
      <c r="V292" s="137">
        <f>U292*H292</f>
        <v>0</v>
      </c>
      <c r="W292" s="137">
        <v>0</v>
      </c>
      <c r="X292" s="137">
        <f>W292*H292</f>
        <v>0</v>
      </c>
      <c r="Y292" s="138" t="s">
        <v>1</v>
      </c>
      <c r="AR292" s="139" t="s">
        <v>149</v>
      </c>
      <c r="AT292" s="139" t="s">
        <v>147</v>
      </c>
      <c r="AU292" s="139" t="s">
        <v>84</v>
      </c>
      <c r="AY292" s="14" t="s">
        <v>145</v>
      </c>
      <c r="BE292" s="140">
        <f>IF(O292="základní",K292,0)</f>
        <v>0</v>
      </c>
      <c r="BF292" s="140">
        <f>IF(O292="snížená",K292,0)</f>
        <v>0</v>
      </c>
      <c r="BG292" s="140">
        <f>IF(O292="zákl. přenesená",K292,0)</f>
        <v>0</v>
      </c>
      <c r="BH292" s="140">
        <f>IF(O292="sníž. přenesená",K292,0)</f>
        <v>0</v>
      </c>
      <c r="BI292" s="140">
        <f>IF(O292="nulová",K292,0)</f>
        <v>0</v>
      </c>
      <c r="BJ292" s="14" t="s">
        <v>84</v>
      </c>
      <c r="BK292" s="140">
        <f>ROUND(P292*H292,2)</f>
        <v>0</v>
      </c>
      <c r="BL292" s="14" t="s">
        <v>149</v>
      </c>
      <c r="BM292" s="139" t="s">
        <v>170</v>
      </c>
    </row>
    <row r="293" spans="2:65" s="12" customFormat="1">
      <c r="B293" s="141"/>
      <c r="D293" s="142" t="s">
        <v>151</v>
      </c>
      <c r="E293" s="143"/>
      <c r="F293" s="144" t="s">
        <v>714</v>
      </c>
      <c r="H293" s="143">
        <v>0.25600000000000001</v>
      </c>
      <c r="M293" s="141"/>
      <c r="N293" s="145"/>
      <c r="Y293" s="146"/>
      <c r="AT293" s="143" t="s">
        <v>151</v>
      </c>
      <c r="AU293" s="143" t="s">
        <v>84</v>
      </c>
      <c r="AV293" s="12" t="s">
        <v>84</v>
      </c>
      <c r="AW293" s="12" t="s">
        <v>4</v>
      </c>
      <c r="AX293" s="12" t="s">
        <v>76</v>
      </c>
      <c r="AY293" s="143" t="s">
        <v>145</v>
      </c>
    </row>
    <row r="294" spans="2:65" s="12" customFormat="1">
      <c r="B294" s="141"/>
      <c r="D294" s="142" t="s">
        <v>151</v>
      </c>
      <c r="E294" s="143"/>
      <c r="F294" s="144" t="s">
        <v>715</v>
      </c>
      <c r="H294" s="143">
        <v>2.976</v>
      </c>
      <c r="M294" s="141"/>
      <c r="N294" s="145"/>
      <c r="Y294" s="146"/>
      <c r="AT294" s="143" t="s">
        <v>151</v>
      </c>
      <c r="AU294" s="143" t="s">
        <v>84</v>
      </c>
      <c r="AV294" s="12" t="s">
        <v>84</v>
      </c>
      <c r="AW294" s="12" t="s">
        <v>4</v>
      </c>
      <c r="AX294" s="12" t="s">
        <v>76</v>
      </c>
      <c r="AY294" s="143" t="s">
        <v>145</v>
      </c>
    </row>
    <row r="295" spans="2:65" s="12" customFormat="1">
      <c r="B295" s="141"/>
      <c r="D295" s="142" t="s">
        <v>151</v>
      </c>
      <c r="E295" s="143"/>
      <c r="F295" s="144" t="s">
        <v>716</v>
      </c>
      <c r="H295" s="143">
        <v>17.399999999999999</v>
      </c>
      <c r="M295" s="141"/>
      <c r="N295" s="145"/>
      <c r="Y295" s="146"/>
      <c r="AT295" s="143" t="s">
        <v>151</v>
      </c>
      <c r="AU295" s="143" t="s">
        <v>84</v>
      </c>
      <c r="AV295" s="12" t="s">
        <v>84</v>
      </c>
      <c r="AW295" s="12" t="s">
        <v>4</v>
      </c>
      <c r="AX295" s="12" t="s">
        <v>76</v>
      </c>
      <c r="AY295" s="143" t="s">
        <v>145</v>
      </c>
    </row>
    <row r="296" spans="2:65" s="12" customFormat="1">
      <c r="B296" s="141"/>
      <c r="D296" s="142" t="s">
        <v>151</v>
      </c>
      <c r="E296" s="143"/>
      <c r="F296" s="144" t="s">
        <v>717</v>
      </c>
      <c r="H296" s="143">
        <v>2.7839999999999998</v>
      </c>
      <c r="M296" s="141"/>
      <c r="N296" s="145"/>
      <c r="Y296" s="146"/>
      <c r="AT296" s="143" t="s">
        <v>151</v>
      </c>
      <c r="AU296" s="143" t="s">
        <v>84</v>
      </c>
      <c r="AV296" s="12" t="s">
        <v>84</v>
      </c>
      <c r="AW296" s="12" t="s">
        <v>4</v>
      </c>
      <c r="AX296" s="12" t="s">
        <v>76</v>
      </c>
      <c r="AY296" s="143" t="s">
        <v>145</v>
      </c>
    </row>
    <row r="297" spans="2:65" s="12" customFormat="1">
      <c r="B297" s="141"/>
      <c r="D297" s="142" t="s">
        <v>151</v>
      </c>
      <c r="E297" s="143"/>
      <c r="F297" s="144" t="s">
        <v>718</v>
      </c>
      <c r="H297" s="143">
        <v>6.391</v>
      </c>
      <c r="M297" s="141"/>
      <c r="N297" s="145"/>
      <c r="Y297" s="146"/>
      <c r="AT297" s="143" t="s">
        <v>151</v>
      </c>
      <c r="AU297" s="143" t="s">
        <v>84</v>
      </c>
      <c r="AV297" s="12" t="s">
        <v>84</v>
      </c>
      <c r="AW297" s="12" t="s">
        <v>4</v>
      </c>
      <c r="AX297" s="12" t="s">
        <v>76</v>
      </c>
      <c r="AY297" s="143" t="s">
        <v>145</v>
      </c>
    </row>
    <row r="298" spans="2:65" s="1" customFormat="1" ht="24">
      <c r="B298" s="127"/>
      <c r="C298" s="128">
        <v>39</v>
      </c>
      <c r="D298" s="128" t="s">
        <v>147</v>
      </c>
      <c r="E298" s="129" t="s">
        <v>472</v>
      </c>
      <c r="F298" s="130" t="s">
        <v>473</v>
      </c>
      <c r="G298" s="131" t="s">
        <v>271</v>
      </c>
      <c r="H298" s="132">
        <v>1.1177625</v>
      </c>
      <c r="I298" s="133"/>
      <c r="J298" s="133"/>
      <c r="K298" s="133">
        <f>ROUND(P298*H298,2)</f>
        <v>0</v>
      </c>
      <c r="L298" s="130" t="s">
        <v>1</v>
      </c>
      <c r="M298" s="26"/>
      <c r="N298" s="134" t="s">
        <v>1</v>
      </c>
      <c r="O298" s="135" t="s">
        <v>39</v>
      </c>
      <c r="P298" s="136">
        <f>I298+J298</f>
        <v>0</v>
      </c>
      <c r="Q298" s="136">
        <f>ROUND(I298*H298,2)</f>
        <v>0</v>
      </c>
      <c r="R298" s="136">
        <f>ROUND(J298*H298,2)</f>
        <v>0</v>
      </c>
      <c r="S298" s="137">
        <v>0</v>
      </c>
      <c r="T298" s="137">
        <f>S298*H298</f>
        <v>0</v>
      </c>
      <c r="U298" s="137">
        <v>0</v>
      </c>
      <c r="V298" s="137">
        <f>U298*H298</f>
        <v>0</v>
      </c>
      <c r="W298" s="137">
        <v>0</v>
      </c>
      <c r="X298" s="137">
        <f>W298*H298</f>
        <v>0</v>
      </c>
      <c r="Y298" s="138" t="s">
        <v>1</v>
      </c>
      <c r="AR298" s="139" t="s">
        <v>149</v>
      </c>
      <c r="AT298" s="139" t="s">
        <v>147</v>
      </c>
      <c r="AU298" s="139" t="s">
        <v>84</v>
      </c>
      <c r="AY298" s="14" t="s">
        <v>145</v>
      </c>
      <c r="BE298" s="140">
        <f>IF(O298="základní",K298,0)</f>
        <v>0</v>
      </c>
      <c r="BF298" s="140">
        <f>IF(O298="snížená",K298,0)</f>
        <v>0</v>
      </c>
      <c r="BG298" s="140">
        <f>IF(O298="zákl. přenesená",K298,0)</f>
        <v>0</v>
      </c>
      <c r="BH298" s="140">
        <f>IF(O298="sníž. přenesená",K298,0)</f>
        <v>0</v>
      </c>
      <c r="BI298" s="140">
        <f>IF(O298="nulová",K298,0)</f>
        <v>0</v>
      </c>
      <c r="BJ298" s="14" t="s">
        <v>84</v>
      </c>
      <c r="BK298" s="140">
        <f>ROUND(P298*H298,2)</f>
        <v>0</v>
      </c>
      <c r="BL298" s="14" t="s">
        <v>149</v>
      </c>
      <c r="BM298" s="139" t="s">
        <v>170</v>
      </c>
    </row>
    <row r="299" spans="2:65" s="12" customFormat="1">
      <c r="B299" s="141"/>
      <c r="D299" s="142" t="s">
        <v>151</v>
      </c>
      <c r="E299" s="143"/>
      <c r="F299" s="144" t="s">
        <v>721</v>
      </c>
      <c r="H299" s="143">
        <v>7.6800000000000002E-3</v>
      </c>
      <c r="M299" s="141"/>
      <c r="N299" s="145"/>
      <c r="Y299" s="146"/>
      <c r="AT299" s="143" t="s">
        <v>151</v>
      </c>
      <c r="AU299" s="143" t="s">
        <v>84</v>
      </c>
      <c r="AV299" s="12" t="s">
        <v>84</v>
      </c>
      <c r="AW299" s="12" t="s">
        <v>4</v>
      </c>
      <c r="AX299" s="12" t="s">
        <v>76</v>
      </c>
      <c r="AY299" s="143" t="s">
        <v>145</v>
      </c>
    </row>
    <row r="300" spans="2:65" s="12" customFormat="1">
      <c r="B300" s="141"/>
      <c r="D300" s="142" t="s">
        <v>151</v>
      </c>
      <c r="E300" s="143"/>
      <c r="F300" s="144" t="s">
        <v>722</v>
      </c>
      <c r="H300" s="143">
        <v>8.9279999999999998E-2</v>
      </c>
      <c r="M300" s="141"/>
      <c r="N300" s="145"/>
      <c r="Y300" s="146"/>
      <c r="AT300" s="143" t="s">
        <v>151</v>
      </c>
      <c r="AU300" s="143" t="s">
        <v>84</v>
      </c>
      <c r="AV300" s="12" t="s">
        <v>84</v>
      </c>
      <c r="AW300" s="12" t="s">
        <v>4</v>
      </c>
      <c r="AX300" s="12" t="s">
        <v>76</v>
      </c>
      <c r="AY300" s="143" t="s">
        <v>145</v>
      </c>
    </row>
    <row r="301" spans="2:65" s="12" customFormat="1">
      <c r="B301" s="141"/>
      <c r="D301" s="142" t="s">
        <v>151</v>
      </c>
      <c r="E301" s="143"/>
      <c r="F301" s="144" t="s">
        <v>723</v>
      </c>
      <c r="H301" s="143">
        <v>0.52200000000000002</v>
      </c>
      <c r="M301" s="141"/>
      <c r="N301" s="145"/>
      <c r="Y301" s="146"/>
      <c r="AT301" s="143" t="s">
        <v>151</v>
      </c>
      <c r="AU301" s="143" t="s">
        <v>84</v>
      </c>
      <c r="AV301" s="12" t="s">
        <v>84</v>
      </c>
      <c r="AW301" s="12" t="s">
        <v>4</v>
      </c>
      <c r="AX301" s="12" t="s">
        <v>76</v>
      </c>
      <c r="AY301" s="143" t="s">
        <v>145</v>
      </c>
    </row>
    <row r="302" spans="2:65" s="12" customFormat="1">
      <c r="B302" s="141"/>
      <c r="D302" s="142" t="s">
        <v>151</v>
      </c>
      <c r="E302" s="143"/>
      <c r="F302" s="144" t="s">
        <v>724</v>
      </c>
      <c r="H302" s="143">
        <v>8.3519999999999997E-2</v>
      </c>
      <c r="M302" s="141"/>
      <c r="N302" s="145"/>
      <c r="Y302" s="146"/>
      <c r="AT302" s="143" t="s">
        <v>151</v>
      </c>
      <c r="AU302" s="143" t="s">
        <v>84</v>
      </c>
      <c r="AV302" s="12" t="s">
        <v>84</v>
      </c>
      <c r="AW302" s="12" t="s">
        <v>4</v>
      </c>
      <c r="AX302" s="12" t="s">
        <v>76</v>
      </c>
      <c r="AY302" s="143" t="s">
        <v>145</v>
      </c>
    </row>
    <row r="303" spans="2:65" s="12" customFormat="1">
      <c r="B303" s="141"/>
      <c r="D303" s="142" t="s">
        <v>151</v>
      </c>
      <c r="E303" s="143"/>
      <c r="F303" s="144" t="s">
        <v>725</v>
      </c>
      <c r="H303" s="143">
        <v>0.19173000000000001</v>
      </c>
      <c r="M303" s="141"/>
      <c r="N303" s="145"/>
      <c r="Y303" s="146"/>
      <c r="AT303" s="143" t="s">
        <v>151</v>
      </c>
      <c r="AU303" s="143" t="s">
        <v>84</v>
      </c>
      <c r="AV303" s="12" t="s">
        <v>84</v>
      </c>
      <c r="AW303" s="12" t="s">
        <v>4</v>
      </c>
      <c r="AX303" s="12" t="s">
        <v>76</v>
      </c>
      <c r="AY303" s="143" t="s">
        <v>145</v>
      </c>
    </row>
    <row r="304" spans="2:65" s="12" customFormat="1">
      <c r="B304" s="141"/>
      <c r="D304" s="142" t="s">
        <v>151</v>
      </c>
      <c r="E304" s="143"/>
      <c r="F304" s="144" t="s">
        <v>476</v>
      </c>
      <c r="H304" s="143">
        <v>0.22355249999999999</v>
      </c>
      <c r="M304" s="141"/>
      <c r="N304" s="145"/>
      <c r="Y304" s="146"/>
      <c r="AT304" s="143" t="s">
        <v>151</v>
      </c>
      <c r="AU304" s="143" t="s">
        <v>84</v>
      </c>
      <c r="AV304" s="12" t="s">
        <v>84</v>
      </c>
      <c r="AW304" s="12" t="s">
        <v>4</v>
      </c>
      <c r="AX304" s="12" t="s">
        <v>76</v>
      </c>
      <c r="AY304" s="143" t="s">
        <v>145</v>
      </c>
    </row>
    <row r="305" spans="2:65" s="1" customFormat="1" ht="16.5" customHeight="1">
      <c r="B305" s="127"/>
      <c r="C305" s="151"/>
      <c r="D305" s="151"/>
      <c r="E305" s="152" t="s">
        <v>187</v>
      </c>
      <c r="F305" s="153" t="s">
        <v>726</v>
      </c>
      <c r="G305" s="154"/>
      <c r="H305" s="155"/>
      <c r="I305" s="156"/>
      <c r="J305" s="156"/>
      <c r="K305" s="156"/>
      <c r="L305" s="153"/>
      <c r="M305" s="26"/>
      <c r="N305" s="134" t="s">
        <v>1</v>
      </c>
      <c r="O305" s="135" t="s">
        <v>39</v>
      </c>
      <c r="P305" s="136">
        <f>I305+J305</f>
        <v>0</v>
      </c>
      <c r="Q305" s="136">
        <f>ROUND(I305*H305,2)</f>
        <v>0</v>
      </c>
      <c r="R305" s="136">
        <f>ROUND(J305*H305,2)</f>
        <v>0</v>
      </c>
      <c r="S305" s="137">
        <v>0</v>
      </c>
      <c r="T305" s="137">
        <f>S305*H305</f>
        <v>0</v>
      </c>
      <c r="U305" s="137">
        <v>0</v>
      </c>
      <c r="V305" s="137">
        <f>U305*H305</f>
        <v>0</v>
      </c>
      <c r="W305" s="137">
        <v>0</v>
      </c>
      <c r="X305" s="137">
        <f>W305*H305</f>
        <v>0</v>
      </c>
      <c r="Y305" s="138" t="s">
        <v>1</v>
      </c>
      <c r="AR305" s="139" t="s">
        <v>149</v>
      </c>
      <c r="AT305" s="139" t="s">
        <v>147</v>
      </c>
      <c r="AU305" s="139" t="s">
        <v>84</v>
      </c>
      <c r="AY305" s="14" t="s">
        <v>145</v>
      </c>
      <c r="BE305" s="140">
        <f>IF(O305="základní",K305,0)</f>
        <v>0</v>
      </c>
      <c r="BF305" s="140">
        <f>IF(O305="snížená",K305,0)</f>
        <v>0</v>
      </c>
      <c r="BG305" s="140">
        <f>IF(O305="zákl. přenesená",K305,0)</f>
        <v>0</v>
      </c>
      <c r="BH305" s="140">
        <f>IF(O305="sníž. přenesená",K305,0)</f>
        <v>0</v>
      </c>
      <c r="BI305" s="140">
        <f>IF(O305="nulová",K305,0)</f>
        <v>0</v>
      </c>
      <c r="BJ305" s="14" t="s">
        <v>84</v>
      </c>
      <c r="BK305" s="140">
        <f>ROUND(P305*H305,2)</f>
        <v>0</v>
      </c>
      <c r="BL305" s="14" t="s">
        <v>149</v>
      </c>
      <c r="BM305" s="139" t="s">
        <v>169</v>
      </c>
    </row>
    <row r="306" spans="2:65" s="1" customFormat="1" ht="12">
      <c r="B306" s="127"/>
      <c r="C306" s="128">
        <v>40</v>
      </c>
      <c r="D306" s="128" t="s">
        <v>147</v>
      </c>
      <c r="E306" s="129" t="s">
        <v>727</v>
      </c>
      <c r="F306" s="130" t="s">
        <v>728</v>
      </c>
      <c r="G306" s="131" t="s">
        <v>372</v>
      </c>
      <c r="H306" s="132">
        <v>12</v>
      </c>
      <c r="I306" s="133"/>
      <c r="J306" s="133"/>
      <c r="K306" s="133">
        <f>ROUND(P306*H306,2)</f>
        <v>0</v>
      </c>
      <c r="L306" s="130" t="s">
        <v>1</v>
      </c>
      <c r="M306" s="26"/>
      <c r="N306" s="134" t="s">
        <v>1</v>
      </c>
      <c r="O306" s="135" t="s">
        <v>39</v>
      </c>
      <c r="P306" s="136">
        <f>I306+J306</f>
        <v>0</v>
      </c>
      <c r="Q306" s="136">
        <f>ROUND(I306*H306,2)</f>
        <v>0</v>
      </c>
      <c r="R306" s="136">
        <f>ROUND(J306*H306,2)</f>
        <v>0</v>
      </c>
      <c r="S306" s="137">
        <v>0</v>
      </c>
      <c r="T306" s="137">
        <f>S306*H306</f>
        <v>0</v>
      </c>
      <c r="U306" s="137">
        <v>0</v>
      </c>
      <c r="V306" s="137">
        <f>U306*H306</f>
        <v>0</v>
      </c>
      <c r="W306" s="137">
        <v>0</v>
      </c>
      <c r="X306" s="137">
        <f>W306*H306</f>
        <v>0</v>
      </c>
      <c r="Y306" s="138" t="s">
        <v>1</v>
      </c>
      <c r="AR306" s="139" t="s">
        <v>149</v>
      </c>
      <c r="AT306" s="139" t="s">
        <v>147</v>
      </c>
      <c r="AU306" s="139" t="s">
        <v>84</v>
      </c>
      <c r="AY306" s="14" t="s">
        <v>145</v>
      </c>
      <c r="BE306" s="140">
        <f>IF(O306="základní",K306,0)</f>
        <v>0</v>
      </c>
      <c r="BF306" s="140">
        <f>IF(O306="snížená",K306,0)</f>
        <v>0</v>
      </c>
      <c r="BG306" s="140">
        <f>IF(O306="zákl. přenesená",K306,0)</f>
        <v>0</v>
      </c>
      <c r="BH306" s="140">
        <f>IF(O306="sníž. přenesená",K306,0)</f>
        <v>0</v>
      </c>
      <c r="BI306" s="140">
        <f>IF(O306="nulová",K306,0)</f>
        <v>0</v>
      </c>
      <c r="BJ306" s="14" t="s">
        <v>84</v>
      </c>
      <c r="BK306" s="140">
        <f>ROUND(P306*H306,2)</f>
        <v>0</v>
      </c>
      <c r="BL306" s="14" t="s">
        <v>149</v>
      </c>
      <c r="BM306" s="139" t="s">
        <v>170</v>
      </c>
    </row>
    <row r="307" spans="2:65" s="12" customFormat="1">
      <c r="B307" s="141"/>
      <c r="D307" s="142" t="s">
        <v>151</v>
      </c>
      <c r="E307" s="143"/>
      <c r="F307" s="144" t="s">
        <v>729</v>
      </c>
      <c r="H307" s="143">
        <v>1</v>
      </c>
      <c r="M307" s="141"/>
      <c r="N307" s="145"/>
      <c r="Y307" s="146"/>
      <c r="AT307" s="143" t="s">
        <v>151</v>
      </c>
      <c r="AU307" s="143" t="s">
        <v>84</v>
      </c>
      <c r="AV307" s="12" t="s">
        <v>84</v>
      </c>
      <c r="AW307" s="12" t="s">
        <v>4</v>
      </c>
      <c r="AX307" s="12" t="s">
        <v>76</v>
      </c>
      <c r="AY307" s="143" t="s">
        <v>145</v>
      </c>
    </row>
    <row r="308" spans="2:65" s="12" customFormat="1">
      <c r="B308" s="141"/>
      <c r="D308" s="142" t="s">
        <v>151</v>
      </c>
      <c r="E308" s="143"/>
      <c r="F308" s="144" t="s">
        <v>730</v>
      </c>
      <c r="H308" s="143">
        <v>1</v>
      </c>
      <c r="M308" s="141"/>
      <c r="N308" s="145"/>
      <c r="Y308" s="146"/>
      <c r="AT308" s="143" t="s">
        <v>151</v>
      </c>
      <c r="AU308" s="143" t="s">
        <v>84</v>
      </c>
      <c r="AV308" s="12" t="s">
        <v>84</v>
      </c>
      <c r="AW308" s="12" t="s">
        <v>4</v>
      </c>
      <c r="AX308" s="12" t="s">
        <v>76</v>
      </c>
      <c r="AY308" s="143" t="s">
        <v>145</v>
      </c>
    </row>
    <row r="309" spans="2:65" s="12" customFormat="1">
      <c r="B309" s="141"/>
      <c r="D309" s="142" t="s">
        <v>151</v>
      </c>
      <c r="E309" s="143"/>
      <c r="F309" s="144" t="s">
        <v>731</v>
      </c>
      <c r="H309" s="143">
        <v>1</v>
      </c>
      <c r="M309" s="141"/>
      <c r="N309" s="145"/>
      <c r="Y309" s="146"/>
      <c r="AT309" s="143" t="s">
        <v>151</v>
      </c>
      <c r="AU309" s="143" t="s">
        <v>84</v>
      </c>
      <c r="AV309" s="12" t="s">
        <v>84</v>
      </c>
      <c r="AW309" s="12" t="s">
        <v>4</v>
      </c>
      <c r="AX309" s="12" t="s">
        <v>76</v>
      </c>
      <c r="AY309" s="143" t="s">
        <v>145</v>
      </c>
    </row>
    <row r="310" spans="2:65" s="12" customFormat="1">
      <c r="B310" s="141"/>
      <c r="D310" s="142" t="s">
        <v>151</v>
      </c>
      <c r="E310" s="143"/>
      <c r="F310" s="144" t="s">
        <v>732</v>
      </c>
      <c r="H310" s="143">
        <v>3</v>
      </c>
      <c r="M310" s="141"/>
      <c r="N310" s="145"/>
      <c r="Y310" s="146"/>
      <c r="AT310" s="143" t="s">
        <v>151</v>
      </c>
      <c r="AU310" s="143" t="s">
        <v>84</v>
      </c>
      <c r="AV310" s="12" t="s">
        <v>84</v>
      </c>
      <c r="AW310" s="12" t="s">
        <v>4</v>
      </c>
      <c r="AX310" s="12" t="s">
        <v>76</v>
      </c>
      <c r="AY310" s="143" t="s">
        <v>145</v>
      </c>
    </row>
    <row r="311" spans="2:65" s="12" customFormat="1">
      <c r="B311" s="141"/>
      <c r="D311" s="142" t="s">
        <v>151</v>
      </c>
      <c r="E311" s="143"/>
      <c r="F311" s="144" t="s">
        <v>733</v>
      </c>
      <c r="H311" s="143">
        <v>2</v>
      </c>
      <c r="M311" s="141"/>
      <c r="N311" s="145"/>
      <c r="Y311" s="146"/>
      <c r="AT311" s="143" t="s">
        <v>151</v>
      </c>
      <c r="AU311" s="143" t="s">
        <v>84</v>
      </c>
      <c r="AV311" s="12" t="s">
        <v>84</v>
      </c>
      <c r="AW311" s="12" t="s">
        <v>4</v>
      </c>
      <c r="AX311" s="12" t="s">
        <v>76</v>
      </c>
      <c r="AY311" s="143" t="s">
        <v>145</v>
      </c>
    </row>
    <row r="312" spans="2:65" s="12" customFormat="1">
      <c r="B312" s="141"/>
      <c r="D312" s="142" t="s">
        <v>151</v>
      </c>
      <c r="E312" s="143"/>
      <c r="F312" s="144" t="s">
        <v>734</v>
      </c>
      <c r="H312" s="143">
        <v>3</v>
      </c>
      <c r="M312" s="141"/>
      <c r="N312" s="145"/>
      <c r="Y312" s="146"/>
      <c r="AT312" s="143" t="s">
        <v>151</v>
      </c>
      <c r="AU312" s="143" t="s">
        <v>84</v>
      </c>
      <c r="AV312" s="12" t="s">
        <v>84</v>
      </c>
      <c r="AW312" s="12" t="s">
        <v>4</v>
      </c>
      <c r="AX312" s="12" t="s">
        <v>76</v>
      </c>
      <c r="AY312" s="143" t="s">
        <v>145</v>
      </c>
    </row>
    <row r="313" spans="2:65" s="12" customFormat="1">
      <c r="B313" s="141"/>
      <c r="D313" s="142" t="s">
        <v>151</v>
      </c>
      <c r="E313" s="143"/>
      <c r="F313" s="144" t="s">
        <v>735</v>
      </c>
      <c r="H313" s="143">
        <v>1</v>
      </c>
      <c r="M313" s="141"/>
      <c r="N313" s="145"/>
      <c r="Y313" s="146"/>
      <c r="AT313" s="143" t="s">
        <v>151</v>
      </c>
      <c r="AU313" s="143" t="s">
        <v>84</v>
      </c>
      <c r="AV313" s="12" t="s">
        <v>84</v>
      </c>
      <c r="AW313" s="12" t="s">
        <v>4</v>
      </c>
      <c r="AX313" s="12" t="s">
        <v>76</v>
      </c>
      <c r="AY313" s="143" t="s">
        <v>145</v>
      </c>
    </row>
    <row r="314" spans="2:65" s="1" customFormat="1" ht="12">
      <c r="B314" s="127"/>
      <c r="C314" s="128">
        <v>41</v>
      </c>
      <c r="D314" s="128" t="s">
        <v>147</v>
      </c>
      <c r="E314" s="129" t="s">
        <v>486</v>
      </c>
      <c r="F314" s="130" t="s">
        <v>487</v>
      </c>
      <c r="G314" s="131" t="s">
        <v>372</v>
      </c>
      <c r="H314" s="132">
        <v>2</v>
      </c>
      <c r="I314" s="133"/>
      <c r="J314" s="133"/>
      <c r="K314" s="133">
        <f>ROUND(P314*H314,2)</f>
        <v>0</v>
      </c>
      <c r="L314" s="130" t="s">
        <v>1</v>
      </c>
      <c r="M314" s="26"/>
      <c r="N314" s="134" t="s">
        <v>1</v>
      </c>
      <c r="O314" s="135" t="s">
        <v>39</v>
      </c>
      <c r="P314" s="136">
        <f>I314+J314</f>
        <v>0</v>
      </c>
      <c r="Q314" s="136">
        <f>ROUND(I314*H314,2)</f>
        <v>0</v>
      </c>
      <c r="R314" s="136">
        <f>ROUND(J314*H314,2)</f>
        <v>0</v>
      </c>
      <c r="S314" s="137">
        <v>0</v>
      </c>
      <c r="T314" s="137">
        <f>S314*H314</f>
        <v>0</v>
      </c>
      <c r="U314" s="137">
        <v>0</v>
      </c>
      <c r="V314" s="137">
        <f>U314*H314</f>
        <v>0</v>
      </c>
      <c r="W314" s="137">
        <v>0</v>
      </c>
      <c r="X314" s="137">
        <f>W314*H314</f>
        <v>0</v>
      </c>
      <c r="Y314" s="138" t="s">
        <v>1</v>
      </c>
      <c r="AR314" s="139" t="s">
        <v>149</v>
      </c>
      <c r="AT314" s="139" t="s">
        <v>147</v>
      </c>
      <c r="AU314" s="139" t="s">
        <v>84</v>
      </c>
      <c r="AY314" s="14" t="s">
        <v>145</v>
      </c>
      <c r="BE314" s="140">
        <f>IF(O314="základní",K314,0)</f>
        <v>0</v>
      </c>
      <c r="BF314" s="140">
        <f>IF(O314="snížená",K314,0)</f>
        <v>0</v>
      </c>
      <c r="BG314" s="140">
        <f>IF(O314="zákl. přenesená",K314,0)</f>
        <v>0</v>
      </c>
      <c r="BH314" s="140">
        <f>IF(O314="sníž. přenesená",K314,0)</f>
        <v>0</v>
      </c>
      <c r="BI314" s="140">
        <f>IF(O314="nulová",K314,0)</f>
        <v>0</v>
      </c>
      <c r="BJ314" s="14" t="s">
        <v>84</v>
      </c>
      <c r="BK314" s="140">
        <f>ROUND(P314*H314,2)</f>
        <v>0</v>
      </c>
      <c r="BL314" s="14" t="s">
        <v>149</v>
      </c>
      <c r="BM314" s="139" t="s">
        <v>170</v>
      </c>
    </row>
    <row r="315" spans="2:65" s="12" customFormat="1">
      <c r="B315" s="141"/>
      <c r="D315" s="142" t="s">
        <v>151</v>
      </c>
      <c r="E315" s="143"/>
      <c r="F315" s="144" t="s">
        <v>736</v>
      </c>
      <c r="H315" s="143">
        <v>1</v>
      </c>
      <c r="M315" s="141"/>
      <c r="N315" s="145"/>
      <c r="Y315" s="146"/>
      <c r="AT315" s="143" t="s">
        <v>151</v>
      </c>
      <c r="AU315" s="143" t="s">
        <v>84</v>
      </c>
      <c r="AV315" s="12" t="s">
        <v>84</v>
      </c>
      <c r="AW315" s="12" t="s">
        <v>4</v>
      </c>
      <c r="AX315" s="12" t="s">
        <v>76</v>
      </c>
      <c r="AY315" s="143" t="s">
        <v>145</v>
      </c>
    </row>
    <row r="316" spans="2:65" s="12" customFormat="1">
      <c r="B316" s="141"/>
      <c r="D316" s="142" t="s">
        <v>151</v>
      </c>
      <c r="E316" s="143"/>
      <c r="F316" s="144" t="s">
        <v>737</v>
      </c>
      <c r="H316" s="143">
        <v>1</v>
      </c>
      <c r="M316" s="141"/>
      <c r="N316" s="145"/>
      <c r="Y316" s="146"/>
      <c r="AT316" s="143" t="s">
        <v>151</v>
      </c>
      <c r="AU316" s="143" t="s">
        <v>84</v>
      </c>
      <c r="AV316" s="12" t="s">
        <v>84</v>
      </c>
      <c r="AW316" s="12" t="s">
        <v>4</v>
      </c>
      <c r="AX316" s="12" t="s">
        <v>76</v>
      </c>
      <c r="AY316" s="143" t="s">
        <v>145</v>
      </c>
    </row>
    <row r="317" spans="2:65" s="1" customFormat="1" ht="12">
      <c r="B317" s="127"/>
      <c r="C317" s="128">
        <v>42</v>
      </c>
      <c r="D317" s="128" t="s">
        <v>147</v>
      </c>
      <c r="E317" s="129" t="s">
        <v>489</v>
      </c>
      <c r="F317" s="130" t="s">
        <v>490</v>
      </c>
      <c r="G317" s="131" t="s">
        <v>372</v>
      </c>
      <c r="H317" s="132">
        <v>1</v>
      </c>
      <c r="I317" s="133"/>
      <c r="J317" s="133"/>
      <c r="K317" s="133">
        <f>ROUND(P317*H317,2)</f>
        <v>0</v>
      </c>
      <c r="L317" s="130" t="s">
        <v>1</v>
      </c>
      <c r="M317" s="26"/>
      <c r="N317" s="134" t="s">
        <v>1</v>
      </c>
      <c r="O317" s="135" t="s">
        <v>39</v>
      </c>
      <c r="P317" s="136">
        <f>I317+J317</f>
        <v>0</v>
      </c>
      <c r="Q317" s="136">
        <f>ROUND(I317*H317,2)</f>
        <v>0</v>
      </c>
      <c r="R317" s="136">
        <f>ROUND(J317*H317,2)</f>
        <v>0</v>
      </c>
      <c r="S317" s="137">
        <v>0</v>
      </c>
      <c r="T317" s="137">
        <f>S317*H317</f>
        <v>0</v>
      </c>
      <c r="U317" s="137">
        <v>0</v>
      </c>
      <c r="V317" s="137">
        <f>U317*H317</f>
        <v>0</v>
      </c>
      <c r="W317" s="137">
        <v>0</v>
      </c>
      <c r="X317" s="137">
        <f>W317*H317</f>
        <v>0</v>
      </c>
      <c r="Y317" s="138" t="s">
        <v>1</v>
      </c>
      <c r="AR317" s="139" t="s">
        <v>149</v>
      </c>
      <c r="AT317" s="139" t="s">
        <v>147</v>
      </c>
      <c r="AU317" s="139" t="s">
        <v>84</v>
      </c>
      <c r="AY317" s="14" t="s">
        <v>145</v>
      </c>
      <c r="BE317" s="140">
        <f>IF(O317="základní",K317,0)</f>
        <v>0</v>
      </c>
      <c r="BF317" s="140">
        <f>IF(O317="snížená",K317,0)</f>
        <v>0</v>
      </c>
      <c r="BG317" s="140">
        <f>IF(O317="zákl. přenesená",K317,0)</f>
        <v>0</v>
      </c>
      <c r="BH317" s="140">
        <f>IF(O317="sníž. přenesená",K317,0)</f>
        <v>0</v>
      </c>
      <c r="BI317" s="140">
        <f>IF(O317="nulová",K317,0)</f>
        <v>0</v>
      </c>
      <c r="BJ317" s="14" t="s">
        <v>84</v>
      </c>
      <c r="BK317" s="140">
        <f>ROUND(P317*H317,2)</f>
        <v>0</v>
      </c>
      <c r="BL317" s="14" t="s">
        <v>149</v>
      </c>
      <c r="BM317" s="139" t="s">
        <v>170</v>
      </c>
    </row>
    <row r="318" spans="2:65" s="12" customFormat="1">
      <c r="B318" s="141"/>
      <c r="D318" s="142" t="s">
        <v>151</v>
      </c>
      <c r="E318" s="143"/>
      <c r="F318" s="144" t="s">
        <v>736</v>
      </c>
      <c r="H318" s="143">
        <v>1</v>
      </c>
      <c r="M318" s="141"/>
      <c r="N318" s="145"/>
      <c r="Y318" s="146"/>
      <c r="AT318" s="143" t="s">
        <v>151</v>
      </c>
      <c r="AU318" s="143" t="s">
        <v>84</v>
      </c>
      <c r="AV318" s="12" t="s">
        <v>84</v>
      </c>
      <c r="AW318" s="12" t="s">
        <v>4</v>
      </c>
      <c r="AX318" s="12" t="s">
        <v>76</v>
      </c>
      <c r="AY318" s="143" t="s">
        <v>145</v>
      </c>
    </row>
    <row r="319" spans="2:65" s="1" customFormat="1" ht="12">
      <c r="B319" s="127"/>
      <c r="C319" s="128">
        <v>43</v>
      </c>
      <c r="D319" s="128" t="s">
        <v>147</v>
      </c>
      <c r="E319" s="129" t="s">
        <v>738</v>
      </c>
      <c r="F319" s="130" t="s">
        <v>739</v>
      </c>
      <c r="G319" s="131" t="s">
        <v>372</v>
      </c>
      <c r="H319" s="132">
        <v>2</v>
      </c>
      <c r="I319" s="133"/>
      <c r="J319" s="133"/>
      <c r="K319" s="133">
        <f>ROUND(P319*H319,2)</f>
        <v>0</v>
      </c>
      <c r="L319" s="130" t="s">
        <v>1</v>
      </c>
      <c r="M319" s="26"/>
      <c r="N319" s="134" t="s">
        <v>1</v>
      </c>
      <c r="O319" s="135" t="s">
        <v>39</v>
      </c>
      <c r="P319" s="136">
        <f>I319+J319</f>
        <v>0</v>
      </c>
      <c r="Q319" s="136">
        <f>ROUND(I319*H319,2)</f>
        <v>0</v>
      </c>
      <c r="R319" s="136">
        <f>ROUND(J319*H319,2)</f>
        <v>0</v>
      </c>
      <c r="S319" s="137">
        <v>0</v>
      </c>
      <c r="T319" s="137">
        <f>S319*H319</f>
        <v>0</v>
      </c>
      <c r="U319" s="137">
        <v>0</v>
      </c>
      <c r="V319" s="137">
        <f>U319*H319</f>
        <v>0</v>
      </c>
      <c r="W319" s="137">
        <v>0</v>
      </c>
      <c r="X319" s="137">
        <f>W319*H319</f>
        <v>0</v>
      </c>
      <c r="Y319" s="138" t="s">
        <v>1</v>
      </c>
      <c r="AR319" s="139" t="s">
        <v>149</v>
      </c>
      <c r="AT319" s="139" t="s">
        <v>147</v>
      </c>
      <c r="AU319" s="139" t="s">
        <v>84</v>
      </c>
      <c r="AY319" s="14" t="s">
        <v>145</v>
      </c>
      <c r="BE319" s="140">
        <f>IF(O319="základní",K319,0)</f>
        <v>0</v>
      </c>
      <c r="BF319" s="140">
        <f>IF(O319="snížená",K319,0)</f>
        <v>0</v>
      </c>
      <c r="BG319" s="140">
        <f>IF(O319="zákl. přenesená",K319,0)</f>
        <v>0</v>
      </c>
      <c r="BH319" s="140">
        <f>IF(O319="sníž. přenesená",K319,0)</f>
        <v>0</v>
      </c>
      <c r="BI319" s="140">
        <f>IF(O319="nulová",K319,0)</f>
        <v>0</v>
      </c>
      <c r="BJ319" s="14" t="s">
        <v>84</v>
      </c>
      <c r="BK319" s="140">
        <f>ROUND(P319*H319,2)</f>
        <v>0</v>
      </c>
      <c r="BL319" s="14" t="s">
        <v>149</v>
      </c>
      <c r="BM319" s="139" t="s">
        <v>170</v>
      </c>
    </row>
    <row r="320" spans="2:65" s="12" customFormat="1">
      <c r="B320" s="141"/>
      <c r="D320" s="142" t="s">
        <v>151</v>
      </c>
      <c r="E320" s="143"/>
      <c r="F320" s="144" t="s">
        <v>729</v>
      </c>
      <c r="H320" s="143">
        <v>1</v>
      </c>
      <c r="M320" s="141"/>
      <c r="N320" s="145"/>
      <c r="Y320" s="146"/>
      <c r="AT320" s="143" t="s">
        <v>151</v>
      </c>
      <c r="AU320" s="143" t="s">
        <v>84</v>
      </c>
      <c r="AV320" s="12" t="s">
        <v>84</v>
      </c>
      <c r="AW320" s="12" t="s">
        <v>4</v>
      </c>
      <c r="AX320" s="12" t="s">
        <v>76</v>
      </c>
      <c r="AY320" s="143" t="s">
        <v>145</v>
      </c>
    </row>
    <row r="321" spans="2:65" s="12" customFormat="1">
      <c r="B321" s="141"/>
      <c r="D321" s="142" t="s">
        <v>151</v>
      </c>
      <c r="E321" s="143"/>
      <c r="F321" s="144" t="s">
        <v>730</v>
      </c>
      <c r="H321" s="143">
        <v>1</v>
      </c>
      <c r="M321" s="141"/>
      <c r="N321" s="145"/>
      <c r="Y321" s="146"/>
      <c r="AT321" s="143" t="s">
        <v>151</v>
      </c>
      <c r="AU321" s="143" t="s">
        <v>84</v>
      </c>
      <c r="AV321" s="12" t="s">
        <v>84</v>
      </c>
      <c r="AW321" s="12" t="s">
        <v>4</v>
      </c>
      <c r="AX321" s="12" t="s">
        <v>76</v>
      </c>
      <c r="AY321" s="143" t="s">
        <v>145</v>
      </c>
    </row>
    <row r="322" spans="2:65" s="1" customFormat="1" ht="12">
      <c r="B322" s="127"/>
      <c r="C322" s="128">
        <v>44</v>
      </c>
      <c r="D322" s="128" t="s">
        <v>147</v>
      </c>
      <c r="E322" s="129" t="s">
        <v>740</v>
      </c>
      <c r="F322" s="130" t="s">
        <v>741</v>
      </c>
      <c r="G322" s="131" t="s">
        <v>372</v>
      </c>
      <c r="H322" s="132">
        <v>4</v>
      </c>
      <c r="I322" s="133"/>
      <c r="J322" s="133"/>
      <c r="K322" s="133">
        <f>ROUND(P322*H322,2)</f>
        <v>0</v>
      </c>
      <c r="L322" s="130" t="s">
        <v>1</v>
      </c>
      <c r="M322" s="26"/>
      <c r="N322" s="134" t="s">
        <v>1</v>
      </c>
      <c r="O322" s="135" t="s">
        <v>39</v>
      </c>
      <c r="P322" s="136">
        <f>I322+J322</f>
        <v>0</v>
      </c>
      <c r="Q322" s="136">
        <f>ROUND(I322*H322,2)</f>
        <v>0</v>
      </c>
      <c r="R322" s="136">
        <f>ROUND(J322*H322,2)</f>
        <v>0</v>
      </c>
      <c r="S322" s="137">
        <v>0</v>
      </c>
      <c r="T322" s="137">
        <f>S322*H322</f>
        <v>0</v>
      </c>
      <c r="U322" s="137">
        <v>0</v>
      </c>
      <c r="V322" s="137">
        <f>U322*H322</f>
        <v>0</v>
      </c>
      <c r="W322" s="137">
        <v>0</v>
      </c>
      <c r="X322" s="137">
        <f>W322*H322</f>
        <v>0</v>
      </c>
      <c r="Y322" s="138" t="s">
        <v>1</v>
      </c>
      <c r="AR322" s="139" t="s">
        <v>149</v>
      </c>
      <c r="AT322" s="139" t="s">
        <v>147</v>
      </c>
      <c r="AU322" s="139" t="s">
        <v>84</v>
      </c>
      <c r="AY322" s="14" t="s">
        <v>145</v>
      </c>
      <c r="BE322" s="140">
        <f>IF(O322="základní",K322,0)</f>
        <v>0</v>
      </c>
      <c r="BF322" s="140">
        <f>IF(O322="snížená",K322,0)</f>
        <v>0</v>
      </c>
      <c r="BG322" s="140">
        <f>IF(O322="zákl. přenesená",K322,0)</f>
        <v>0</v>
      </c>
      <c r="BH322" s="140">
        <f>IF(O322="sníž. přenesená",K322,0)</f>
        <v>0</v>
      </c>
      <c r="BI322" s="140">
        <f>IF(O322="nulová",K322,0)</f>
        <v>0</v>
      </c>
      <c r="BJ322" s="14" t="s">
        <v>84</v>
      </c>
      <c r="BK322" s="140">
        <f>ROUND(P322*H322,2)</f>
        <v>0</v>
      </c>
      <c r="BL322" s="14" t="s">
        <v>149</v>
      </c>
      <c r="BM322" s="139" t="s">
        <v>170</v>
      </c>
    </row>
    <row r="323" spans="2:65" s="12" customFormat="1">
      <c r="B323" s="141"/>
      <c r="D323" s="142" t="s">
        <v>151</v>
      </c>
      <c r="E323" s="143"/>
      <c r="F323" s="144" t="s">
        <v>731</v>
      </c>
      <c r="H323" s="143">
        <v>1</v>
      </c>
      <c r="M323" s="141"/>
      <c r="N323" s="145"/>
      <c r="Y323" s="146"/>
      <c r="AT323" s="143" t="s">
        <v>151</v>
      </c>
      <c r="AU323" s="143" t="s">
        <v>84</v>
      </c>
      <c r="AV323" s="12" t="s">
        <v>84</v>
      </c>
      <c r="AW323" s="12" t="s">
        <v>4</v>
      </c>
      <c r="AX323" s="12" t="s">
        <v>76</v>
      </c>
      <c r="AY323" s="143" t="s">
        <v>145</v>
      </c>
    </row>
    <row r="324" spans="2:65" s="12" customFormat="1">
      <c r="B324" s="141"/>
      <c r="D324" s="142" t="s">
        <v>151</v>
      </c>
      <c r="E324" s="143"/>
      <c r="F324" s="144" t="s">
        <v>732</v>
      </c>
      <c r="H324" s="143">
        <v>3</v>
      </c>
      <c r="M324" s="141"/>
      <c r="N324" s="145"/>
      <c r="Y324" s="146"/>
      <c r="AT324" s="143" t="s">
        <v>151</v>
      </c>
      <c r="AU324" s="143" t="s">
        <v>84</v>
      </c>
      <c r="AV324" s="12" t="s">
        <v>84</v>
      </c>
      <c r="AW324" s="12" t="s">
        <v>4</v>
      </c>
      <c r="AX324" s="12" t="s">
        <v>76</v>
      </c>
      <c r="AY324" s="143" t="s">
        <v>145</v>
      </c>
    </row>
    <row r="325" spans="2:65" s="1" customFormat="1" ht="12">
      <c r="B325" s="127"/>
      <c r="C325" s="128">
        <v>45</v>
      </c>
      <c r="D325" s="128" t="s">
        <v>147</v>
      </c>
      <c r="E325" s="129" t="s">
        <v>742</v>
      </c>
      <c r="F325" s="130" t="s">
        <v>743</v>
      </c>
      <c r="G325" s="131" t="s">
        <v>372</v>
      </c>
      <c r="H325" s="132">
        <v>2</v>
      </c>
      <c r="I325" s="133"/>
      <c r="J325" s="133"/>
      <c r="K325" s="133">
        <f>ROUND(P325*H325,2)</f>
        <v>0</v>
      </c>
      <c r="L325" s="130" t="s">
        <v>1</v>
      </c>
      <c r="M325" s="26"/>
      <c r="N325" s="134" t="s">
        <v>1</v>
      </c>
      <c r="O325" s="135" t="s">
        <v>39</v>
      </c>
      <c r="P325" s="136">
        <f>I325+J325</f>
        <v>0</v>
      </c>
      <c r="Q325" s="136">
        <f>ROUND(I325*H325,2)</f>
        <v>0</v>
      </c>
      <c r="R325" s="136">
        <f>ROUND(J325*H325,2)</f>
        <v>0</v>
      </c>
      <c r="S325" s="137">
        <v>0</v>
      </c>
      <c r="T325" s="137">
        <f>S325*H325</f>
        <v>0</v>
      </c>
      <c r="U325" s="137">
        <v>0</v>
      </c>
      <c r="V325" s="137">
        <f>U325*H325</f>
        <v>0</v>
      </c>
      <c r="W325" s="137">
        <v>0</v>
      </c>
      <c r="X325" s="137">
        <f>W325*H325</f>
        <v>0</v>
      </c>
      <c r="Y325" s="138" t="s">
        <v>1</v>
      </c>
      <c r="AR325" s="139" t="s">
        <v>149</v>
      </c>
      <c r="AT325" s="139" t="s">
        <v>147</v>
      </c>
      <c r="AU325" s="139" t="s">
        <v>84</v>
      </c>
      <c r="AY325" s="14" t="s">
        <v>145</v>
      </c>
      <c r="BE325" s="140">
        <f>IF(O325="základní",K325,0)</f>
        <v>0</v>
      </c>
      <c r="BF325" s="140">
        <f>IF(O325="snížená",K325,0)</f>
        <v>0</v>
      </c>
      <c r="BG325" s="140">
        <f>IF(O325="zákl. přenesená",K325,0)</f>
        <v>0</v>
      </c>
      <c r="BH325" s="140">
        <f>IF(O325="sníž. přenesená",K325,0)</f>
        <v>0</v>
      </c>
      <c r="BI325" s="140">
        <f>IF(O325="nulová",K325,0)</f>
        <v>0</v>
      </c>
      <c r="BJ325" s="14" t="s">
        <v>84</v>
      </c>
      <c r="BK325" s="140">
        <f>ROUND(P325*H325,2)</f>
        <v>0</v>
      </c>
      <c r="BL325" s="14" t="s">
        <v>149</v>
      </c>
      <c r="BM325" s="139" t="s">
        <v>170</v>
      </c>
    </row>
    <row r="326" spans="2:65" s="12" customFormat="1">
      <c r="B326" s="141"/>
      <c r="D326" s="142" t="s">
        <v>151</v>
      </c>
      <c r="E326" s="143"/>
      <c r="F326" s="144" t="s">
        <v>733</v>
      </c>
      <c r="H326" s="143">
        <v>2</v>
      </c>
      <c r="M326" s="141"/>
      <c r="N326" s="145"/>
      <c r="Y326" s="146"/>
      <c r="AT326" s="143" t="s">
        <v>151</v>
      </c>
      <c r="AU326" s="143" t="s">
        <v>84</v>
      </c>
      <c r="AV326" s="12" t="s">
        <v>84</v>
      </c>
      <c r="AW326" s="12" t="s">
        <v>4</v>
      </c>
      <c r="AX326" s="12" t="s">
        <v>76</v>
      </c>
      <c r="AY326" s="143" t="s">
        <v>145</v>
      </c>
    </row>
    <row r="327" spans="2:65" s="1" customFormat="1" ht="12">
      <c r="B327" s="127"/>
      <c r="C327" s="128">
        <v>46</v>
      </c>
      <c r="D327" s="128" t="s">
        <v>147</v>
      </c>
      <c r="E327" s="129" t="s">
        <v>744</v>
      </c>
      <c r="F327" s="130" t="s">
        <v>743</v>
      </c>
      <c r="G327" s="131" t="s">
        <v>372</v>
      </c>
      <c r="H327" s="132">
        <v>3</v>
      </c>
      <c r="I327" s="133"/>
      <c r="J327" s="133"/>
      <c r="K327" s="133">
        <f>ROUND(P327*H327,2)</f>
        <v>0</v>
      </c>
      <c r="L327" s="130" t="s">
        <v>1</v>
      </c>
      <c r="M327" s="26"/>
      <c r="N327" s="134" t="s">
        <v>1</v>
      </c>
      <c r="O327" s="135" t="s">
        <v>39</v>
      </c>
      <c r="P327" s="136">
        <f>I327+J327</f>
        <v>0</v>
      </c>
      <c r="Q327" s="136">
        <f>ROUND(I327*H327,2)</f>
        <v>0</v>
      </c>
      <c r="R327" s="136">
        <f>ROUND(J327*H327,2)</f>
        <v>0</v>
      </c>
      <c r="S327" s="137">
        <v>0</v>
      </c>
      <c r="T327" s="137">
        <f>S327*H327</f>
        <v>0</v>
      </c>
      <c r="U327" s="137">
        <v>0</v>
      </c>
      <c r="V327" s="137">
        <f>U327*H327</f>
        <v>0</v>
      </c>
      <c r="W327" s="137">
        <v>0</v>
      </c>
      <c r="X327" s="137">
        <f>W327*H327</f>
        <v>0</v>
      </c>
      <c r="Y327" s="138" t="s">
        <v>1</v>
      </c>
      <c r="AR327" s="139" t="s">
        <v>149</v>
      </c>
      <c r="AT327" s="139" t="s">
        <v>147</v>
      </c>
      <c r="AU327" s="139" t="s">
        <v>84</v>
      </c>
      <c r="AY327" s="14" t="s">
        <v>145</v>
      </c>
      <c r="BE327" s="140">
        <f>IF(O327="základní",K327,0)</f>
        <v>0</v>
      </c>
      <c r="BF327" s="140">
        <f>IF(O327="snížená",K327,0)</f>
        <v>0</v>
      </c>
      <c r="BG327" s="140">
        <f>IF(O327="zákl. přenesená",K327,0)</f>
        <v>0</v>
      </c>
      <c r="BH327" s="140">
        <f>IF(O327="sníž. přenesená",K327,0)</f>
        <v>0</v>
      </c>
      <c r="BI327" s="140">
        <f>IF(O327="nulová",K327,0)</f>
        <v>0</v>
      </c>
      <c r="BJ327" s="14" t="s">
        <v>84</v>
      </c>
      <c r="BK327" s="140">
        <f>ROUND(P327*H327,2)</f>
        <v>0</v>
      </c>
      <c r="BL327" s="14" t="s">
        <v>149</v>
      </c>
      <c r="BM327" s="139" t="s">
        <v>170</v>
      </c>
    </row>
    <row r="328" spans="2:65" s="12" customFormat="1">
      <c r="B328" s="141"/>
      <c r="D328" s="142" t="s">
        <v>151</v>
      </c>
      <c r="E328" s="143"/>
      <c r="F328" s="144" t="s">
        <v>734</v>
      </c>
      <c r="H328" s="143">
        <v>3</v>
      </c>
      <c r="M328" s="141"/>
      <c r="N328" s="145"/>
      <c r="Y328" s="146"/>
      <c r="AT328" s="143" t="s">
        <v>151</v>
      </c>
      <c r="AU328" s="143" t="s">
        <v>84</v>
      </c>
      <c r="AV328" s="12" t="s">
        <v>84</v>
      </c>
      <c r="AW328" s="12" t="s">
        <v>4</v>
      </c>
      <c r="AX328" s="12" t="s">
        <v>76</v>
      </c>
      <c r="AY328" s="143" t="s">
        <v>145</v>
      </c>
    </row>
    <row r="329" spans="2:65" s="1" customFormat="1" ht="12">
      <c r="B329" s="127"/>
      <c r="C329" s="128">
        <v>47</v>
      </c>
      <c r="D329" s="128" t="s">
        <v>147</v>
      </c>
      <c r="E329" s="129" t="s">
        <v>745</v>
      </c>
      <c r="F329" s="130" t="s">
        <v>746</v>
      </c>
      <c r="G329" s="131" t="s">
        <v>372</v>
      </c>
      <c r="H329" s="132">
        <v>1</v>
      </c>
      <c r="I329" s="133"/>
      <c r="J329" s="133"/>
      <c r="K329" s="133">
        <f>ROUND(P329*H329,2)</f>
        <v>0</v>
      </c>
      <c r="L329" s="130" t="s">
        <v>1</v>
      </c>
      <c r="M329" s="26"/>
      <c r="N329" s="134" t="s">
        <v>1</v>
      </c>
      <c r="O329" s="135" t="s">
        <v>39</v>
      </c>
      <c r="P329" s="136">
        <f>I329+J329</f>
        <v>0</v>
      </c>
      <c r="Q329" s="136">
        <f>ROUND(I329*H329,2)</f>
        <v>0</v>
      </c>
      <c r="R329" s="136">
        <f>ROUND(J329*H329,2)</f>
        <v>0</v>
      </c>
      <c r="S329" s="137">
        <v>0</v>
      </c>
      <c r="T329" s="137">
        <f>S329*H329</f>
        <v>0</v>
      </c>
      <c r="U329" s="137">
        <v>0</v>
      </c>
      <c r="V329" s="137">
        <f>U329*H329</f>
        <v>0</v>
      </c>
      <c r="W329" s="137">
        <v>0</v>
      </c>
      <c r="X329" s="137">
        <f>W329*H329</f>
        <v>0</v>
      </c>
      <c r="Y329" s="138" t="s">
        <v>1</v>
      </c>
      <c r="AR329" s="139" t="s">
        <v>149</v>
      </c>
      <c r="AT329" s="139" t="s">
        <v>147</v>
      </c>
      <c r="AU329" s="139" t="s">
        <v>84</v>
      </c>
      <c r="AY329" s="14" t="s">
        <v>145</v>
      </c>
      <c r="BE329" s="140">
        <f>IF(O329="základní",K329,0)</f>
        <v>0</v>
      </c>
      <c r="BF329" s="140">
        <f>IF(O329="snížená",K329,0)</f>
        <v>0</v>
      </c>
      <c r="BG329" s="140">
        <f>IF(O329="zákl. přenesená",K329,0)</f>
        <v>0</v>
      </c>
      <c r="BH329" s="140">
        <f>IF(O329="sníž. přenesená",K329,0)</f>
        <v>0</v>
      </c>
      <c r="BI329" s="140">
        <f>IF(O329="nulová",K329,0)</f>
        <v>0</v>
      </c>
      <c r="BJ329" s="14" t="s">
        <v>84</v>
      </c>
      <c r="BK329" s="140">
        <f>ROUND(P329*H329,2)</f>
        <v>0</v>
      </c>
      <c r="BL329" s="14" t="s">
        <v>149</v>
      </c>
      <c r="BM329" s="139" t="s">
        <v>170</v>
      </c>
    </row>
    <row r="330" spans="2:65" s="12" customFormat="1">
      <c r="B330" s="141"/>
      <c r="D330" s="142" t="s">
        <v>151</v>
      </c>
      <c r="E330" s="143"/>
      <c r="F330" s="144" t="s">
        <v>735</v>
      </c>
      <c r="H330" s="143">
        <v>1</v>
      </c>
      <c r="M330" s="141"/>
      <c r="N330" s="145"/>
      <c r="Y330" s="146"/>
      <c r="AT330" s="143" t="s">
        <v>151</v>
      </c>
      <c r="AU330" s="143" t="s">
        <v>84</v>
      </c>
      <c r="AV330" s="12" t="s">
        <v>84</v>
      </c>
      <c r="AW330" s="12" t="s">
        <v>4</v>
      </c>
      <c r="AX330" s="12" t="s">
        <v>76</v>
      </c>
      <c r="AY330" s="143" t="s">
        <v>145</v>
      </c>
    </row>
    <row r="331" spans="2:65" s="1" customFormat="1" ht="12">
      <c r="B331" s="127"/>
      <c r="C331" s="128">
        <v>48</v>
      </c>
      <c r="D331" s="128" t="s">
        <v>147</v>
      </c>
      <c r="E331" s="129" t="s">
        <v>747</v>
      </c>
      <c r="F331" s="130" t="s">
        <v>748</v>
      </c>
      <c r="G331" s="131" t="s">
        <v>372</v>
      </c>
      <c r="H331" s="132">
        <v>1</v>
      </c>
      <c r="I331" s="133"/>
      <c r="J331" s="133"/>
      <c r="K331" s="133">
        <f>ROUND(P331*H331,2)</f>
        <v>0</v>
      </c>
      <c r="L331" s="130" t="s">
        <v>1</v>
      </c>
      <c r="M331" s="26"/>
      <c r="N331" s="134" t="s">
        <v>1</v>
      </c>
      <c r="O331" s="135" t="s">
        <v>39</v>
      </c>
      <c r="P331" s="136">
        <f>I331+J331</f>
        <v>0</v>
      </c>
      <c r="Q331" s="136">
        <f>ROUND(I331*H331,2)</f>
        <v>0</v>
      </c>
      <c r="R331" s="136">
        <f>ROUND(J331*H331,2)</f>
        <v>0</v>
      </c>
      <c r="S331" s="137">
        <v>0</v>
      </c>
      <c r="T331" s="137">
        <f>S331*H331</f>
        <v>0</v>
      </c>
      <c r="U331" s="137">
        <v>0</v>
      </c>
      <c r="V331" s="137">
        <f>U331*H331</f>
        <v>0</v>
      </c>
      <c r="W331" s="137">
        <v>0</v>
      </c>
      <c r="X331" s="137">
        <f>W331*H331</f>
        <v>0</v>
      </c>
      <c r="Y331" s="138" t="s">
        <v>1</v>
      </c>
      <c r="AR331" s="139" t="s">
        <v>149</v>
      </c>
      <c r="AT331" s="139" t="s">
        <v>147</v>
      </c>
      <c r="AU331" s="139" t="s">
        <v>84</v>
      </c>
      <c r="AY331" s="14" t="s">
        <v>145</v>
      </c>
      <c r="BE331" s="140">
        <f>IF(O331="základní",K331,0)</f>
        <v>0</v>
      </c>
      <c r="BF331" s="140">
        <f>IF(O331="snížená",K331,0)</f>
        <v>0</v>
      </c>
      <c r="BG331" s="140">
        <f>IF(O331="zákl. přenesená",K331,0)</f>
        <v>0</v>
      </c>
      <c r="BH331" s="140">
        <f>IF(O331="sníž. přenesená",K331,0)</f>
        <v>0</v>
      </c>
      <c r="BI331" s="140">
        <f>IF(O331="nulová",K331,0)</f>
        <v>0</v>
      </c>
      <c r="BJ331" s="14" t="s">
        <v>84</v>
      </c>
      <c r="BK331" s="140">
        <f>ROUND(P331*H331,2)</f>
        <v>0</v>
      </c>
      <c r="BL331" s="14" t="s">
        <v>149</v>
      </c>
      <c r="BM331" s="139" t="s">
        <v>170</v>
      </c>
    </row>
    <row r="332" spans="2:65" s="12" customFormat="1">
      <c r="B332" s="141"/>
      <c r="D332" s="142" t="s">
        <v>151</v>
      </c>
      <c r="E332" s="143"/>
      <c r="F332" s="144" t="s">
        <v>737</v>
      </c>
      <c r="H332" s="143">
        <v>1</v>
      </c>
      <c r="M332" s="141"/>
      <c r="N332" s="145"/>
      <c r="Y332" s="146"/>
      <c r="AT332" s="143" t="s">
        <v>151</v>
      </c>
      <c r="AU332" s="143" t="s">
        <v>84</v>
      </c>
      <c r="AV332" s="12" t="s">
        <v>84</v>
      </c>
      <c r="AW332" s="12" t="s">
        <v>4</v>
      </c>
      <c r="AX332" s="12" t="s">
        <v>76</v>
      </c>
      <c r="AY332" s="143" t="s">
        <v>145</v>
      </c>
    </row>
    <row r="333" spans="2:65" s="1" customFormat="1" ht="16.5" customHeight="1">
      <c r="B333" s="127"/>
      <c r="C333" s="151"/>
      <c r="D333" s="151"/>
      <c r="E333" s="152" t="s">
        <v>749</v>
      </c>
      <c r="F333" s="153" t="s">
        <v>750</v>
      </c>
      <c r="G333" s="154"/>
      <c r="H333" s="155"/>
      <c r="I333" s="156"/>
      <c r="J333" s="156"/>
      <c r="K333" s="156"/>
      <c r="L333" s="153"/>
      <c r="M333" s="26"/>
      <c r="N333" s="134" t="s">
        <v>1</v>
      </c>
      <c r="O333" s="135" t="s">
        <v>39</v>
      </c>
      <c r="P333" s="136">
        <f>I333+J333</f>
        <v>0</v>
      </c>
      <c r="Q333" s="136">
        <f>ROUND(I333*H333,2)</f>
        <v>0</v>
      </c>
      <c r="R333" s="136">
        <f>ROUND(J333*H333,2)</f>
        <v>0</v>
      </c>
      <c r="S333" s="137">
        <v>0</v>
      </c>
      <c r="T333" s="137">
        <f>S333*H333</f>
        <v>0</v>
      </c>
      <c r="U333" s="137">
        <v>0</v>
      </c>
      <c r="V333" s="137">
        <f>U333*H333</f>
        <v>0</v>
      </c>
      <c r="W333" s="137">
        <v>0</v>
      </c>
      <c r="X333" s="137">
        <f>W333*H333</f>
        <v>0</v>
      </c>
      <c r="Y333" s="138" t="s">
        <v>1</v>
      </c>
      <c r="AR333" s="139" t="s">
        <v>149</v>
      </c>
      <c r="AT333" s="139" t="s">
        <v>147</v>
      </c>
      <c r="AU333" s="139" t="s">
        <v>84</v>
      </c>
      <c r="AY333" s="14" t="s">
        <v>145</v>
      </c>
      <c r="BE333" s="140">
        <f>IF(O333="základní",K333,0)</f>
        <v>0</v>
      </c>
      <c r="BF333" s="140">
        <f>IF(O333="snížená",K333,0)</f>
        <v>0</v>
      </c>
      <c r="BG333" s="140">
        <f>IF(O333="zákl. přenesená",K333,0)</f>
        <v>0</v>
      </c>
      <c r="BH333" s="140">
        <f>IF(O333="sníž. přenesená",K333,0)</f>
        <v>0</v>
      </c>
      <c r="BI333" s="140">
        <f>IF(O333="nulová",K333,0)</f>
        <v>0</v>
      </c>
      <c r="BJ333" s="14" t="s">
        <v>84</v>
      </c>
      <c r="BK333" s="140">
        <f>ROUND(P333*H333,2)</f>
        <v>0</v>
      </c>
      <c r="BL333" s="14" t="s">
        <v>149</v>
      </c>
      <c r="BM333" s="139" t="s">
        <v>169</v>
      </c>
    </row>
    <row r="334" spans="2:65" s="1" customFormat="1" ht="12">
      <c r="B334" s="127"/>
      <c r="C334" s="128">
        <v>49</v>
      </c>
      <c r="D334" s="128" t="s">
        <v>147</v>
      </c>
      <c r="E334" s="129" t="s">
        <v>751</v>
      </c>
      <c r="F334" s="130" t="s">
        <v>752</v>
      </c>
      <c r="G334" s="131" t="s">
        <v>244</v>
      </c>
      <c r="H334" s="132">
        <v>312</v>
      </c>
      <c r="I334" s="133"/>
      <c r="J334" s="133"/>
      <c r="K334" s="133">
        <f>ROUND(P334*H334,2)</f>
        <v>0</v>
      </c>
      <c r="L334" s="130" t="s">
        <v>1</v>
      </c>
      <c r="M334" s="26"/>
      <c r="N334" s="134" t="s">
        <v>1</v>
      </c>
      <c r="O334" s="135" t="s">
        <v>39</v>
      </c>
      <c r="P334" s="136">
        <f>I334+J334</f>
        <v>0</v>
      </c>
      <c r="Q334" s="136">
        <f>ROUND(I334*H334,2)</f>
        <v>0</v>
      </c>
      <c r="R334" s="136">
        <f>ROUND(J334*H334,2)</f>
        <v>0</v>
      </c>
      <c r="S334" s="137">
        <v>0</v>
      </c>
      <c r="T334" s="137">
        <f>S334*H334</f>
        <v>0</v>
      </c>
      <c r="U334" s="137">
        <v>0</v>
      </c>
      <c r="V334" s="137">
        <f>U334*H334</f>
        <v>0</v>
      </c>
      <c r="W334" s="137">
        <v>0</v>
      </c>
      <c r="X334" s="137">
        <f>W334*H334</f>
        <v>0</v>
      </c>
      <c r="Y334" s="138" t="s">
        <v>1</v>
      </c>
      <c r="AR334" s="139" t="s">
        <v>149</v>
      </c>
      <c r="AT334" s="139" t="s">
        <v>147</v>
      </c>
      <c r="AU334" s="139" t="s">
        <v>84</v>
      </c>
      <c r="AY334" s="14" t="s">
        <v>145</v>
      </c>
      <c r="BE334" s="140">
        <f>IF(O334="základní",K334,0)</f>
        <v>0</v>
      </c>
      <c r="BF334" s="140">
        <f>IF(O334="snížená",K334,0)</f>
        <v>0</v>
      </c>
      <c r="BG334" s="140">
        <f>IF(O334="zákl. přenesená",K334,0)</f>
        <v>0</v>
      </c>
      <c r="BH334" s="140">
        <f>IF(O334="sníž. přenesená",K334,0)</f>
        <v>0</v>
      </c>
      <c r="BI334" s="140">
        <f>IF(O334="nulová",K334,0)</f>
        <v>0</v>
      </c>
      <c r="BJ334" s="14" t="s">
        <v>84</v>
      </c>
      <c r="BK334" s="140">
        <f>ROUND(P334*H334,2)</f>
        <v>0</v>
      </c>
      <c r="BL334" s="14" t="s">
        <v>149</v>
      </c>
      <c r="BM334" s="139" t="s">
        <v>170</v>
      </c>
    </row>
    <row r="335" spans="2:65" s="12" customFormat="1">
      <c r="B335" s="141"/>
      <c r="D335" s="142" t="s">
        <v>151</v>
      </c>
      <c r="E335" s="143"/>
      <c r="F335" s="144" t="s">
        <v>753</v>
      </c>
      <c r="H335" s="143">
        <v>312</v>
      </c>
      <c r="M335" s="141"/>
      <c r="N335" s="145"/>
      <c r="Y335" s="146"/>
      <c r="AT335" s="143" t="s">
        <v>151</v>
      </c>
      <c r="AU335" s="143" t="s">
        <v>84</v>
      </c>
      <c r="AV335" s="12" t="s">
        <v>84</v>
      </c>
      <c r="AW335" s="12" t="s">
        <v>4</v>
      </c>
      <c r="AX335" s="12" t="s">
        <v>76</v>
      </c>
      <c r="AY335" s="143" t="s">
        <v>145</v>
      </c>
    </row>
    <row r="336" spans="2:65" s="1" customFormat="1" ht="12">
      <c r="B336" s="127"/>
      <c r="C336" s="128">
        <v>50</v>
      </c>
      <c r="D336" s="128" t="s">
        <v>147</v>
      </c>
      <c r="E336" s="129" t="s">
        <v>754</v>
      </c>
      <c r="F336" s="130" t="s">
        <v>755</v>
      </c>
      <c r="G336" s="131" t="s">
        <v>244</v>
      </c>
      <c r="H336" s="132">
        <v>624</v>
      </c>
      <c r="I336" s="133"/>
      <c r="J336" s="133"/>
      <c r="K336" s="133">
        <f>ROUND(P336*H336,2)</f>
        <v>0</v>
      </c>
      <c r="L336" s="130" t="s">
        <v>1</v>
      </c>
      <c r="M336" s="26"/>
      <c r="N336" s="134" t="s">
        <v>1</v>
      </c>
      <c r="O336" s="135" t="s">
        <v>39</v>
      </c>
      <c r="P336" s="136">
        <f>I336+J336</f>
        <v>0</v>
      </c>
      <c r="Q336" s="136">
        <f>ROUND(I336*H336,2)</f>
        <v>0</v>
      </c>
      <c r="R336" s="136">
        <f>ROUND(J336*H336,2)</f>
        <v>0</v>
      </c>
      <c r="S336" s="137">
        <v>0</v>
      </c>
      <c r="T336" s="137">
        <f>S336*H336</f>
        <v>0</v>
      </c>
      <c r="U336" s="137">
        <v>0</v>
      </c>
      <c r="V336" s="137">
        <f>U336*H336</f>
        <v>0</v>
      </c>
      <c r="W336" s="137">
        <v>0</v>
      </c>
      <c r="X336" s="137">
        <f>W336*H336</f>
        <v>0</v>
      </c>
      <c r="Y336" s="138" t="s">
        <v>1</v>
      </c>
      <c r="AR336" s="139" t="s">
        <v>149</v>
      </c>
      <c r="AT336" s="139" t="s">
        <v>147</v>
      </c>
      <c r="AU336" s="139" t="s">
        <v>84</v>
      </c>
      <c r="AY336" s="14" t="s">
        <v>145</v>
      </c>
      <c r="BE336" s="140">
        <f>IF(O336="základní",K336,0)</f>
        <v>0</v>
      </c>
      <c r="BF336" s="140">
        <f>IF(O336="snížená",K336,0)</f>
        <v>0</v>
      </c>
      <c r="BG336" s="140">
        <f>IF(O336="zákl. přenesená",K336,0)</f>
        <v>0</v>
      </c>
      <c r="BH336" s="140">
        <f>IF(O336="sníž. přenesená",K336,0)</f>
        <v>0</v>
      </c>
      <c r="BI336" s="140">
        <f>IF(O336="nulová",K336,0)</f>
        <v>0</v>
      </c>
      <c r="BJ336" s="14" t="s">
        <v>84</v>
      </c>
      <c r="BK336" s="140">
        <f>ROUND(P336*H336,2)</f>
        <v>0</v>
      </c>
      <c r="BL336" s="14" t="s">
        <v>149</v>
      </c>
      <c r="BM336" s="139" t="s">
        <v>170</v>
      </c>
    </row>
    <row r="337" spans="2:65" s="12" customFormat="1">
      <c r="B337" s="141"/>
      <c r="D337" s="142" t="s">
        <v>151</v>
      </c>
      <c r="E337" s="143"/>
      <c r="F337" s="144" t="s">
        <v>756</v>
      </c>
      <c r="H337" s="143">
        <v>624</v>
      </c>
      <c r="M337" s="141"/>
      <c r="N337" s="145"/>
      <c r="Y337" s="146"/>
      <c r="AT337" s="143" t="s">
        <v>151</v>
      </c>
      <c r="AU337" s="143" t="s">
        <v>84</v>
      </c>
      <c r="AV337" s="12" t="s">
        <v>84</v>
      </c>
      <c r="AW337" s="12" t="s">
        <v>4</v>
      </c>
      <c r="AX337" s="12" t="s">
        <v>76</v>
      </c>
      <c r="AY337" s="143" t="s">
        <v>145</v>
      </c>
    </row>
    <row r="338" spans="2:65" s="1" customFormat="1" ht="12">
      <c r="B338" s="127"/>
      <c r="C338" s="128">
        <v>51</v>
      </c>
      <c r="D338" s="128" t="s">
        <v>147</v>
      </c>
      <c r="E338" s="129" t="s">
        <v>757</v>
      </c>
      <c r="F338" s="130" t="s">
        <v>758</v>
      </c>
      <c r="G338" s="131" t="s">
        <v>244</v>
      </c>
      <c r="H338" s="132">
        <v>312</v>
      </c>
      <c r="I338" s="133"/>
      <c r="J338" s="133"/>
      <c r="K338" s="133">
        <f>ROUND(P338*H338,2)</f>
        <v>0</v>
      </c>
      <c r="L338" s="130" t="s">
        <v>1</v>
      </c>
      <c r="M338" s="26"/>
      <c r="N338" s="134" t="s">
        <v>1</v>
      </c>
      <c r="O338" s="135" t="s">
        <v>39</v>
      </c>
      <c r="P338" s="136">
        <f>I338+J338</f>
        <v>0</v>
      </c>
      <c r="Q338" s="136">
        <f>ROUND(I338*H338,2)</f>
        <v>0</v>
      </c>
      <c r="R338" s="136">
        <f>ROUND(J338*H338,2)</f>
        <v>0</v>
      </c>
      <c r="S338" s="137">
        <v>0</v>
      </c>
      <c r="T338" s="137">
        <f>S338*H338</f>
        <v>0</v>
      </c>
      <c r="U338" s="137">
        <v>0</v>
      </c>
      <c r="V338" s="137">
        <f>U338*H338</f>
        <v>0</v>
      </c>
      <c r="W338" s="137">
        <v>0</v>
      </c>
      <c r="X338" s="137">
        <f>W338*H338</f>
        <v>0</v>
      </c>
      <c r="Y338" s="138" t="s">
        <v>1</v>
      </c>
      <c r="AR338" s="139" t="s">
        <v>149</v>
      </c>
      <c r="AT338" s="139" t="s">
        <v>147</v>
      </c>
      <c r="AU338" s="139" t="s">
        <v>84</v>
      </c>
      <c r="AY338" s="14" t="s">
        <v>145</v>
      </c>
      <c r="BE338" s="140">
        <f>IF(O338="základní",K338,0)</f>
        <v>0</v>
      </c>
      <c r="BF338" s="140">
        <f>IF(O338="snížená",K338,0)</f>
        <v>0</v>
      </c>
      <c r="BG338" s="140">
        <f>IF(O338="zákl. přenesená",K338,0)</f>
        <v>0</v>
      </c>
      <c r="BH338" s="140">
        <f>IF(O338="sníž. přenesená",K338,0)</f>
        <v>0</v>
      </c>
      <c r="BI338" s="140">
        <f>IF(O338="nulová",K338,0)</f>
        <v>0</v>
      </c>
      <c r="BJ338" s="14" t="s">
        <v>84</v>
      </c>
      <c r="BK338" s="140">
        <f>ROUND(P338*H338,2)</f>
        <v>0</v>
      </c>
      <c r="BL338" s="14" t="s">
        <v>149</v>
      </c>
      <c r="BM338" s="139" t="s">
        <v>170</v>
      </c>
    </row>
    <row r="339" spans="2:65" s="1" customFormat="1" ht="12">
      <c r="B339" s="127"/>
      <c r="C339" s="128">
        <v>52</v>
      </c>
      <c r="D339" s="128" t="s">
        <v>147</v>
      </c>
      <c r="E339" s="129" t="s">
        <v>759</v>
      </c>
      <c r="F339" s="130" t="s">
        <v>760</v>
      </c>
      <c r="G339" s="131" t="s">
        <v>761</v>
      </c>
      <c r="H339" s="132">
        <v>90</v>
      </c>
      <c r="I339" s="133"/>
      <c r="J339" s="133"/>
      <c r="K339" s="133">
        <f>ROUND(P339*H339,2)</f>
        <v>0</v>
      </c>
      <c r="L339" s="130" t="s">
        <v>1</v>
      </c>
      <c r="M339" s="26"/>
      <c r="N339" s="134" t="s">
        <v>1</v>
      </c>
      <c r="O339" s="135" t="s">
        <v>39</v>
      </c>
      <c r="P339" s="136">
        <f>I339+J339</f>
        <v>0</v>
      </c>
      <c r="Q339" s="136">
        <f>ROUND(I339*H339,2)</f>
        <v>0</v>
      </c>
      <c r="R339" s="136">
        <f>ROUND(J339*H339,2)</f>
        <v>0</v>
      </c>
      <c r="S339" s="137">
        <v>0</v>
      </c>
      <c r="T339" s="137">
        <f>S339*H339</f>
        <v>0</v>
      </c>
      <c r="U339" s="137">
        <v>0</v>
      </c>
      <c r="V339" s="137">
        <f>U339*H339</f>
        <v>0</v>
      </c>
      <c r="W339" s="137">
        <v>0</v>
      </c>
      <c r="X339" s="137">
        <f>W339*H339</f>
        <v>0</v>
      </c>
      <c r="Y339" s="138" t="s">
        <v>1</v>
      </c>
      <c r="AR339" s="139" t="s">
        <v>149</v>
      </c>
      <c r="AT339" s="139" t="s">
        <v>147</v>
      </c>
      <c r="AU339" s="139" t="s">
        <v>84</v>
      </c>
      <c r="AY339" s="14" t="s">
        <v>145</v>
      </c>
      <c r="BE339" s="140">
        <f>IF(O339="základní",K339,0)</f>
        <v>0</v>
      </c>
      <c r="BF339" s="140">
        <f>IF(O339="snížená",K339,0)</f>
        <v>0</v>
      </c>
      <c r="BG339" s="140">
        <f>IF(O339="zákl. přenesená",K339,0)</f>
        <v>0</v>
      </c>
      <c r="BH339" s="140">
        <f>IF(O339="sníž. přenesená",K339,0)</f>
        <v>0</v>
      </c>
      <c r="BI339" s="140">
        <f>IF(O339="nulová",K339,0)</f>
        <v>0</v>
      </c>
      <c r="BJ339" s="14" t="s">
        <v>84</v>
      </c>
      <c r="BK339" s="140">
        <f>ROUND(P339*H339,2)</f>
        <v>0</v>
      </c>
      <c r="BL339" s="14" t="s">
        <v>149</v>
      </c>
      <c r="BM339" s="139" t="s">
        <v>170</v>
      </c>
    </row>
    <row r="340" spans="2:65" s="1" customFormat="1" ht="16.5" customHeight="1">
      <c r="B340" s="127"/>
      <c r="C340" s="151"/>
      <c r="D340" s="151"/>
      <c r="E340" s="152" t="s">
        <v>762</v>
      </c>
      <c r="F340" s="153" t="s">
        <v>763</v>
      </c>
      <c r="G340" s="154"/>
      <c r="H340" s="155"/>
      <c r="I340" s="156"/>
      <c r="J340" s="156"/>
      <c r="K340" s="156"/>
      <c r="L340" s="153"/>
      <c r="M340" s="26"/>
      <c r="N340" s="134" t="s">
        <v>1</v>
      </c>
      <c r="O340" s="135" t="s">
        <v>39</v>
      </c>
      <c r="P340" s="136">
        <f>I340+J340</f>
        <v>0</v>
      </c>
      <c r="Q340" s="136">
        <f>ROUND(I340*H340,2)</f>
        <v>0</v>
      </c>
      <c r="R340" s="136">
        <f>ROUND(J340*H340,2)</f>
        <v>0</v>
      </c>
      <c r="S340" s="137">
        <v>0</v>
      </c>
      <c r="T340" s="137">
        <f>S340*H340</f>
        <v>0</v>
      </c>
      <c r="U340" s="137">
        <v>0</v>
      </c>
      <c r="V340" s="137">
        <f>U340*H340</f>
        <v>0</v>
      </c>
      <c r="W340" s="137">
        <v>0</v>
      </c>
      <c r="X340" s="137">
        <f>W340*H340</f>
        <v>0</v>
      </c>
      <c r="Y340" s="138" t="s">
        <v>1</v>
      </c>
      <c r="AR340" s="139" t="s">
        <v>149</v>
      </c>
      <c r="AT340" s="139" t="s">
        <v>147</v>
      </c>
      <c r="AU340" s="139" t="s">
        <v>84</v>
      </c>
      <c r="AY340" s="14" t="s">
        <v>145</v>
      </c>
      <c r="BE340" s="140">
        <f>IF(O340="základní",K340,0)</f>
        <v>0</v>
      </c>
      <c r="BF340" s="140">
        <f>IF(O340="snížená",K340,0)</f>
        <v>0</v>
      </c>
      <c r="BG340" s="140">
        <f>IF(O340="zákl. přenesená",K340,0)</f>
        <v>0</v>
      </c>
      <c r="BH340" s="140">
        <f>IF(O340="sníž. přenesená",K340,0)</f>
        <v>0</v>
      </c>
      <c r="BI340" s="140">
        <f>IF(O340="nulová",K340,0)</f>
        <v>0</v>
      </c>
      <c r="BJ340" s="14" t="s">
        <v>84</v>
      </c>
      <c r="BK340" s="140">
        <f>ROUND(P340*H340,2)</f>
        <v>0</v>
      </c>
      <c r="BL340" s="14" t="s">
        <v>149</v>
      </c>
      <c r="BM340" s="139" t="s">
        <v>169</v>
      </c>
    </row>
    <row r="341" spans="2:65" s="1" customFormat="1" ht="12">
      <c r="B341" s="127"/>
      <c r="C341" s="128">
        <v>53</v>
      </c>
      <c r="D341" s="128" t="s">
        <v>147</v>
      </c>
      <c r="E341" s="129" t="s">
        <v>498</v>
      </c>
      <c r="F341" s="130" t="s">
        <v>499</v>
      </c>
      <c r="G341" s="131" t="s">
        <v>244</v>
      </c>
      <c r="H341" s="132">
        <v>271.04000000000002</v>
      </c>
      <c r="I341" s="133"/>
      <c r="J341" s="133"/>
      <c r="K341" s="133">
        <f>ROUND(P341*H341,2)</f>
        <v>0</v>
      </c>
      <c r="L341" s="130" t="s">
        <v>1</v>
      </c>
      <c r="M341" s="26"/>
      <c r="N341" s="134" t="s">
        <v>1</v>
      </c>
      <c r="O341" s="135" t="s">
        <v>39</v>
      </c>
      <c r="P341" s="136">
        <f>I341+J341</f>
        <v>0</v>
      </c>
      <c r="Q341" s="136">
        <f>ROUND(I341*H341,2)</f>
        <v>0</v>
      </c>
      <c r="R341" s="136">
        <f>ROUND(J341*H341,2)</f>
        <v>0</v>
      </c>
      <c r="S341" s="137">
        <v>0</v>
      </c>
      <c r="T341" s="137">
        <f>S341*H341</f>
        <v>0</v>
      </c>
      <c r="U341" s="137">
        <v>0</v>
      </c>
      <c r="V341" s="137">
        <f>U341*H341</f>
        <v>0</v>
      </c>
      <c r="W341" s="137">
        <v>0</v>
      </c>
      <c r="X341" s="137">
        <f>W341*H341</f>
        <v>0</v>
      </c>
      <c r="Y341" s="138" t="s">
        <v>1</v>
      </c>
      <c r="AR341" s="139" t="s">
        <v>149</v>
      </c>
      <c r="AT341" s="139" t="s">
        <v>147</v>
      </c>
      <c r="AU341" s="139" t="s">
        <v>84</v>
      </c>
      <c r="AY341" s="14" t="s">
        <v>145</v>
      </c>
      <c r="BE341" s="140">
        <f>IF(O341="základní",K341,0)</f>
        <v>0</v>
      </c>
      <c r="BF341" s="140">
        <f>IF(O341="snížená",K341,0)</f>
        <v>0</v>
      </c>
      <c r="BG341" s="140">
        <f>IF(O341="zákl. přenesená",K341,0)</f>
        <v>0</v>
      </c>
      <c r="BH341" s="140">
        <f>IF(O341="sníž. přenesená",K341,0)</f>
        <v>0</v>
      </c>
      <c r="BI341" s="140">
        <f>IF(O341="nulová",K341,0)</f>
        <v>0</v>
      </c>
      <c r="BJ341" s="14" t="s">
        <v>84</v>
      </c>
      <c r="BK341" s="140">
        <f>ROUND(P341*H341,2)</f>
        <v>0</v>
      </c>
      <c r="BL341" s="14" t="s">
        <v>149</v>
      </c>
      <c r="BM341" s="139" t="s">
        <v>170</v>
      </c>
    </row>
    <row r="342" spans="2:65" s="12" customFormat="1">
      <c r="B342" s="141"/>
      <c r="D342" s="142" t="s">
        <v>151</v>
      </c>
      <c r="E342" s="143"/>
      <c r="F342" s="144" t="s">
        <v>764</v>
      </c>
      <c r="H342" s="143">
        <v>271.04000000000002</v>
      </c>
      <c r="M342" s="141"/>
      <c r="N342" s="145"/>
      <c r="Y342" s="146"/>
      <c r="AT342" s="143" t="s">
        <v>151</v>
      </c>
      <c r="AU342" s="143" t="s">
        <v>84</v>
      </c>
      <c r="AV342" s="12" t="s">
        <v>84</v>
      </c>
      <c r="AW342" s="12" t="s">
        <v>4</v>
      </c>
      <c r="AX342" s="12" t="s">
        <v>76</v>
      </c>
      <c r="AY342" s="143" t="s">
        <v>145</v>
      </c>
    </row>
    <row r="343" spans="2:65" s="1" customFormat="1" ht="12">
      <c r="B343" s="127"/>
      <c r="C343" s="128">
        <v>54</v>
      </c>
      <c r="D343" s="128" t="s">
        <v>147</v>
      </c>
      <c r="E343" s="129" t="s">
        <v>765</v>
      </c>
      <c r="F343" s="130" t="s">
        <v>766</v>
      </c>
      <c r="G343" s="131" t="s">
        <v>372</v>
      </c>
      <c r="H343" s="132">
        <v>11</v>
      </c>
      <c r="I343" s="133"/>
      <c r="J343" s="133"/>
      <c r="K343" s="133">
        <f>ROUND(P343*H343,2)</f>
        <v>0</v>
      </c>
      <c r="L343" s="130" t="s">
        <v>1</v>
      </c>
      <c r="M343" s="26"/>
      <c r="N343" s="134" t="s">
        <v>1</v>
      </c>
      <c r="O343" s="135" t="s">
        <v>39</v>
      </c>
      <c r="P343" s="136">
        <f>I343+J343</f>
        <v>0</v>
      </c>
      <c r="Q343" s="136">
        <f>ROUND(I343*H343,2)</f>
        <v>0</v>
      </c>
      <c r="R343" s="136">
        <f>ROUND(J343*H343,2)</f>
        <v>0</v>
      </c>
      <c r="S343" s="137">
        <v>0</v>
      </c>
      <c r="T343" s="137">
        <f>S343*H343</f>
        <v>0</v>
      </c>
      <c r="U343" s="137">
        <v>0</v>
      </c>
      <c r="V343" s="137">
        <f>U343*H343</f>
        <v>0</v>
      </c>
      <c r="W343" s="137">
        <v>0</v>
      </c>
      <c r="X343" s="137">
        <f>W343*H343</f>
        <v>0</v>
      </c>
      <c r="Y343" s="138" t="s">
        <v>1</v>
      </c>
      <c r="AR343" s="139" t="s">
        <v>149</v>
      </c>
      <c r="AT343" s="139" t="s">
        <v>147</v>
      </c>
      <c r="AU343" s="139" t="s">
        <v>84</v>
      </c>
      <c r="AY343" s="14" t="s">
        <v>145</v>
      </c>
      <c r="BE343" s="140">
        <f>IF(O343="základní",K343,0)</f>
        <v>0</v>
      </c>
      <c r="BF343" s="140">
        <f>IF(O343="snížená",K343,0)</f>
        <v>0</v>
      </c>
      <c r="BG343" s="140">
        <f>IF(O343="zákl. přenesená",K343,0)</f>
        <v>0</v>
      </c>
      <c r="BH343" s="140">
        <f>IF(O343="sníž. přenesená",K343,0)</f>
        <v>0</v>
      </c>
      <c r="BI343" s="140">
        <f>IF(O343="nulová",K343,0)</f>
        <v>0</v>
      </c>
      <c r="BJ343" s="14" t="s">
        <v>84</v>
      </c>
      <c r="BK343" s="140">
        <f>ROUND(P343*H343,2)</f>
        <v>0</v>
      </c>
      <c r="BL343" s="14" t="s">
        <v>149</v>
      </c>
      <c r="BM343" s="139" t="s">
        <v>170</v>
      </c>
    </row>
    <row r="344" spans="2:65" s="1" customFormat="1" ht="12">
      <c r="B344" s="127"/>
      <c r="C344" s="128">
        <v>55</v>
      </c>
      <c r="D344" s="128" t="s">
        <v>147</v>
      </c>
      <c r="E344" s="129" t="s">
        <v>767</v>
      </c>
      <c r="F344" s="130" t="s">
        <v>768</v>
      </c>
      <c r="G344" s="131" t="s">
        <v>372</v>
      </c>
      <c r="H344" s="132">
        <v>30</v>
      </c>
      <c r="I344" s="133"/>
      <c r="J344" s="133"/>
      <c r="K344" s="133">
        <f>ROUND(P344*H344,2)</f>
        <v>0</v>
      </c>
      <c r="L344" s="130" t="s">
        <v>1</v>
      </c>
      <c r="M344" s="26"/>
      <c r="N344" s="134" t="s">
        <v>1</v>
      </c>
      <c r="O344" s="135" t="s">
        <v>39</v>
      </c>
      <c r="P344" s="136">
        <f>I344+J344</f>
        <v>0</v>
      </c>
      <c r="Q344" s="136">
        <f>ROUND(I344*H344,2)</f>
        <v>0</v>
      </c>
      <c r="R344" s="136">
        <f>ROUND(J344*H344,2)</f>
        <v>0</v>
      </c>
      <c r="S344" s="137">
        <v>0</v>
      </c>
      <c r="T344" s="137">
        <f>S344*H344</f>
        <v>0</v>
      </c>
      <c r="U344" s="137">
        <v>0</v>
      </c>
      <c r="V344" s="137">
        <f>U344*H344</f>
        <v>0</v>
      </c>
      <c r="W344" s="137">
        <v>0</v>
      </c>
      <c r="X344" s="137">
        <f>W344*H344</f>
        <v>0</v>
      </c>
      <c r="Y344" s="138" t="s">
        <v>1</v>
      </c>
      <c r="AR344" s="139" t="s">
        <v>149</v>
      </c>
      <c r="AT344" s="139" t="s">
        <v>147</v>
      </c>
      <c r="AU344" s="139" t="s">
        <v>84</v>
      </c>
      <c r="AY344" s="14" t="s">
        <v>145</v>
      </c>
      <c r="BE344" s="140">
        <f>IF(O344="základní",K344,0)</f>
        <v>0</v>
      </c>
      <c r="BF344" s="140">
        <f>IF(O344="snížená",K344,0)</f>
        <v>0</v>
      </c>
      <c r="BG344" s="140">
        <f>IF(O344="zákl. přenesená",K344,0)</f>
        <v>0</v>
      </c>
      <c r="BH344" s="140">
        <f>IF(O344="sníž. přenesená",K344,0)</f>
        <v>0</v>
      </c>
      <c r="BI344" s="140">
        <f>IF(O344="nulová",K344,0)</f>
        <v>0</v>
      </c>
      <c r="BJ344" s="14" t="s">
        <v>84</v>
      </c>
      <c r="BK344" s="140">
        <f>ROUND(P344*H344,2)</f>
        <v>0</v>
      </c>
      <c r="BL344" s="14" t="s">
        <v>149</v>
      </c>
      <c r="BM344" s="139" t="s">
        <v>170</v>
      </c>
    </row>
    <row r="345" spans="2:65" s="12" customFormat="1">
      <c r="B345" s="141"/>
      <c r="D345" s="142" t="s">
        <v>151</v>
      </c>
      <c r="E345" s="143"/>
      <c r="F345" s="144" t="s">
        <v>769</v>
      </c>
      <c r="H345" s="143">
        <v>30</v>
      </c>
      <c r="M345" s="141"/>
      <c r="N345" s="145"/>
      <c r="Y345" s="146"/>
      <c r="AT345" s="143" t="s">
        <v>151</v>
      </c>
      <c r="AU345" s="143" t="s">
        <v>84</v>
      </c>
      <c r="AV345" s="12" t="s">
        <v>84</v>
      </c>
      <c r="AW345" s="12" t="s">
        <v>4</v>
      </c>
      <c r="AX345" s="12" t="s">
        <v>76</v>
      </c>
      <c r="AY345" s="143" t="s">
        <v>145</v>
      </c>
    </row>
    <row r="346" spans="2:65" s="1" customFormat="1" ht="12">
      <c r="B346" s="127"/>
      <c r="C346" s="128">
        <v>56</v>
      </c>
      <c r="D346" s="128" t="s">
        <v>147</v>
      </c>
      <c r="E346" s="129" t="s">
        <v>770</v>
      </c>
      <c r="F346" s="130" t="s">
        <v>771</v>
      </c>
      <c r="G346" s="131" t="s">
        <v>372</v>
      </c>
      <c r="H346" s="132">
        <v>2</v>
      </c>
      <c r="I346" s="133"/>
      <c r="J346" s="133"/>
      <c r="K346" s="133">
        <f>ROUND(P346*H346,2)</f>
        <v>0</v>
      </c>
      <c r="L346" s="130" t="s">
        <v>1</v>
      </c>
      <c r="M346" s="26"/>
      <c r="N346" s="134" t="s">
        <v>1</v>
      </c>
      <c r="O346" s="135" t="s">
        <v>39</v>
      </c>
      <c r="P346" s="136">
        <f t="shared" ref="P346:P353" si="12">I346+J346</f>
        <v>0</v>
      </c>
      <c r="Q346" s="136">
        <f t="shared" ref="Q346:Q353" si="13">ROUND(I346*H346,2)</f>
        <v>0</v>
      </c>
      <c r="R346" s="136">
        <f t="shared" ref="R346:R353" si="14">ROUND(J346*H346,2)</f>
        <v>0</v>
      </c>
      <c r="S346" s="137">
        <v>0</v>
      </c>
      <c r="T346" s="137">
        <f t="shared" ref="T346:T353" si="15">S346*H346</f>
        <v>0</v>
      </c>
      <c r="U346" s="137">
        <v>0</v>
      </c>
      <c r="V346" s="137">
        <f t="shared" ref="V346:V353" si="16">U346*H346</f>
        <v>0</v>
      </c>
      <c r="W346" s="137">
        <v>0</v>
      </c>
      <c r="X346" s="137">
        <f t="shared" ref="X346:X353" si="17">W346*H346</f>
        <v>0</v>
      </c>
      <c r="Y346" s="138" t="s">
        <v>1</v>
      </c>
      <c r="AR346" s="139" t="s">
        <v>149</v>
      </c>
      <c r="AT346" s="139" t="s">
        <v>147</v>
      </c>
      <c r="AU346" s="139" t="s">
        <v>84</v>
      </c>
      <c r="AY346" s="14" t="s">
        <v>145</v>
      </c>
      <c r="BE346" s="140">
        <f t="shared" ref="BE346:BE353" si="18">IF(O346="základní",K346,0)</f>
        <v>0</v>
      </c>
      <c r="BF346" s="140">
        <f t="shared" ref="BF346:BF353" si="19">IF(O346="snížená",K346,0)</f>
        <v>0</v>
      </c>
      <c r="BG346" s="140">
        <f t="shared" ref="BG346:BG353" si="20">IF(O346="zákl. přenesená",K346,0)</f>
        <v>0</v>
      </c>
      <c r="BH346" s="140">
        <f t="shared" ref="BH346:BH353" si="21">IF(O346="sníž. přenesená",K346,0)</f>
        <v>0</v>
      </c>
      <c r="BI346" s="140">
        <f t="shared" ref="BI346:BI353" si="22">IF(O346="nulová",K346,0)</f>
        <v>0</v>
      </c>
      <c r="BJ346" s="14" t="s">
        <v>84</v>
      </c>
      <c r="BK346" s="140">
        <f t="shared" ref="BK346:BK353" si="23">ROUND(P346*H346,2)</f>
        <v>0</v>
      </c>
      <c r="BL346" s="14" t="s">
        <v>149</v>
      </c>
      <c r="BM346" s="139" t="s">
        <v>170</v>
      </c>
    </row>
    <row r="347" spans="2:65" s="1" customFormat="1" ht="12">
      <c r="B347" s="127"/>
      <c r="C347" s="128" t="s">
        <v>777</v>
      </c>
      <c r="D347" s="128" t="s">
        <v>147</v>
      </c>
      <c r="E347" s="129" t="s">
        <v>772</v>
      </c>
      <c r="F347" s="130" t="s">
        <v>773</v>
      </c>
      <c r="G347" s="131" t="s">
        <v>372</v>
      </c>
      <c r="H347" s="132">
        <v>2</v>
      </c>
      <c r="I347" s="133"/>
      <c r="J347" s="133"/>
      <c r="K347" s="133">
        <f>ROUND(P347*H347,2)</f>
        <v>0</v>
      </c>
      <c r="L347" s="130" t="s">
        <v>1</v>
      </c>
      <c r="M347" s="26"/>
      <c r="N347" s="134" t="s">
        <v>1</v>
      </c>
      <c r="O347" s="135" t="s">
        <v>39</v>
      </c>
      <c r="P347" s="136">
        <f t="shared" si="12"/>
        <v>0</v>
      </c>
      <c r="Q347" s="136">
        <f t="shared" si="13"/>
        <v>0</v>
      </c>
      <c r="R347" s="136">
        <f t="shared" si="14"/>
        <v>0</v>
      </c>
      <c r="S347" s="137">
        <v>0</v>
      </c>
      <c r="T347" s="137">
        <f t="shared" si="15"/>
        <v>0</v>
      </c>
      <c r="U347" s="137">
        <v>0</v>
      </c>
      <c r="V347" s="137">
        <f t="shared" si="16"/>
        <v>0</v>
      </c>
      <c r="W347" s="137">
        <v>0</v>
      </c>
      <c r="X347" s="137">
        <f t="shared" si="17"/>
        <v>0</v>
      </c>
      <c r="Y347" s="138" t="s">
        <v>1</v>
      </c>
      <c r="AR347" s="139" t="s">
        <v>149</v>
      </c>
      <c r="AT347" s="139" t="s">
        <v>147</v>
      </c>
      <c r="AU347" s="139" t="s">
        <v>84</v>
      </c>
      <c r="AY347" s="14" t="s">
        <v>145</v>
      </c>
      <c r="BE347" s="140">
        <f t="shared" si="18"/>
        <v>0</v>
      </c>
      <c r="BF347" s="140">
        <f t="shared" si="19"/>
        <v>0</v>
      </c>
      <c r="BG347" s="140">
        <f t="shared" si="20"/>
        <v>0</v>
      </c>
      <c r="BH347" s="140">
        <f t="shared" si="21"/>
        <v>0</v>
      </c>
      <c r="BI347" s="140">
        <f t="shared" si="22"/>
        <v>0</v>
      </c>
      <c r="BJ347" s="14" t="s">
        <v>84</v>
      </c>
      <c r="BK347" s="140">
        <f t="shared" si="23"/>
        <v>0</v>
      </c>
      <c r="BL347" s="14" t="s">
        <v>149</v>
      </c>
      <c r="BM347" s="139" t="s">
        <v>170</v>
      </c>
    </row>
    <row r="348" spans="2:65" s="1" customFormat="1" ht="12">
      <c r="B348" s="127"/>
      <c r="C348" s="128" t="s">
        <v>776</v>
      </c>
      <c r="D348" s="128" t="s">
        <v>147</v>
      </c>
      <c r="E348" s="129" t="s">
        <v>772</v>
      </c>
      <c r="F348" s="130" t="s">
        <v>778</v>
      </c>
      <c r="G348" s="131" t="s">
        <v>372</v>
      </c>
      <c r="H348" s="132">
        <v>7</v>
      </c>
      <c r="I348" s="133"/>
      <c r="J348" s="133"/>
      <c r="K348" s="133">
        <f>ROUND(P348*H348,2)</f>
        <v>0</v>
      </c>
      <c r="L348" s="130" t="s">
        <v>1</v>
      </c>
      <c r="M348" s="26"/>
      <c r="N348" s="134" t="s">
        <v>1</v>
      </c>
      <c r="O348" s="135" t="s">
        <v>39</v>
      </c>
      <c r="P348" s="136">
        <f t="shared" si="12"/>
        <v>0</v>
      </c>
      <c r="Q348" s="136">
        <f t="shared" si="13"/>
        <v>0</v>
      </c>
      <c r="R348" s="136">
        <f t="shared" si="14"/>
        <v>0</v>
      </c>
      <c r="S348" s="137">
        <v>0</v>
      </c>
      <c r="T348" s="137">
        <f t="shared" si="15"/>
        <v>0</v>
      </c>
      <c r="U348" s="137">
        <v>0</v>
      </c>
      <c r="V348" s="137">
        <f t="shared" si="16"/>
        <v>0</v>
      </c>
      <c r="W348" s="137">
        <v>0</v>
      </c>
      <c r="X348" s="137">
        <f t="shared" si="17"/>
        <v>0</v>
      </c>
      <c r="Y348" s="138" t="s">
        <v>1</v>
      </c>
      <c r="AR348" s="139" t="s">
        <v>149</v>
      </c>
      <c r="AT348" s="139" t="s">
        <v>147</v>
      </c>
      <c r="AU348" s="139" t="s">
        <v>84</v>
      </c>
      <c r="AY348" s="14" t="s">
        <v>145</v>
      </c>
      <c r="BE348" s="140">
        <f t="shared" si="18"/>
        <v>0</v>
      </c>
      <c r="BF348" s="140">
        <f t="shared" si="19"/>
        <v>0</v>
      </c>
      <c r="BG348" s="140">
        <f t="shared" si="20"/>
        <v>0</v>
      </c>
      <c r="BH348" s="140">
        <f t="shared" si="21"/>
        <v>0</v>
      </c>
      <c r="BI348" s="140">
        <f t="shared" si="22"/>
        <v>0</v>
      </c>
      <c r="BJ348" s="14" t="s">
        <v>84</v>
      </c>
      <c r="BK348" s="140">
        <f t="shared" si="23"/>
        <v>0</v>
      </c>
      <c r="BL348" s="14" t="s">
        <v>149</v>
      </c>
      <c r="BM348" s="139" t="s">
        <v>170</v>
      </c>
    </row>
    <row r="349" spans="2:65" s="1" customFormat="1" ht="12">
      <c r="B349" s="127"/>
      <c r="C349" s="128">
        <v>58</v>
      </c>
      <c r="D349" s="128" t="s">
        <v>147</v>
      </c>
      <c r="E349" s="129" t="s">
        <v>774</v>
      </c>
      <c r="F349" s="130" t="s">
        <v>775</v>
      </c>
      <c r="G349" s="131" t="s">
        <v>372</v>
      </c>
      <c r="H349" s="132">
        <v>30</v>
      </c>
      <c r="I349" s="133"/>
      <c r="J349" s="133"/>
      <c r="K349" s="133">
        <f>ROUND(P349*H349,2)</f>
        <v>0</v>
      </c>
      <c r="L349" s="130" t="s">
        <v>1</v>
      </c>
      <c r="M349" s="26"/>
      <c r="N349" s="134" t="s">
        <v>1</v>
      </c>
      <c r="O349" s="135" t="s">
        <v>39</v>
      </c>
      <c r="P349" s="136">
        <f t="shared" si="12"/>
        <v>0</v>
      </c>
      <c r="Q349" s="136">
        <f t="shared" si="13"/>
        <v>0</v>
      </c>
      <c r="R349" s="136">
        <f t="shared" si="14"/>
        <v>0</v>
      </c>
      <c r="S349" s="137">
        <v>0</v>
      </c>
      <c r="T349" s="137">
        <f t="shared" si="15"/>
        <v>0</v>
      </c>
      <c r="U349" s="137">
        <v>0</v>
      </c>
      <c r="V349" s="137">
        <f t="shared" si="16"/>
        <v>0</v>
      </c>
      <c r="W349" s="137">
        <v>0</v>
      </c>
      <c r="X349" s="137">
        <f t="shared" si="17"/>
        <v>0</v>
      </c>
      <c r="Y349" s="138" t="s">
        <v>1</v>
      </c>
      <c r="AR349" s="139" t="s">
        <v>149</v>
      </c>
      <c r="AT349" s="139" t="s">
        <v>147</v>
      </c>
      <c r="AU349" s="139" t="s">
        <v>84</v>
      </c>
      <c r="AY349" s="14" t="s">
        <v>145</v>
      </c>
      <c r="BE349" s="140">
        <f t="shared" si="18"/>
        <v>0</v>
      </c>
      <c r="BF349" s="140">
        <f t="shared" si="19"/>
        <v>0</v>
      </c>
      <c r="BG349" s="140">
        <f t="shared" si="20"/>
        <v>0</v>
      </c>
      <c r="BH349" s="140">
        <f t="shared" si="21"/>
        <v>0</v>
      </c>
      <c r="BI349" s="140">
        <f t="shared" si="22"/>
        <v>0</v>
      </c>
      <c r="BJ349" s="14" t="s">
        <v>84</v>
      </c>
      <c r="BK349" s="140">
        <f t="shared" si="23"/>
        <v>0</v>
      </c>
      <c r="BL349" s="14" t="s">
        <v>149</v>
      </c>
      <c r="BM349" s="139" t="s">
        <v>170</v>
      </c>
    </row>
    <row r="350" spans="2:65" s="1" customFormat="1" ht="16.5" customHeight="1">
      <c r="B350" s="127"/>
      <c r="C350" s="151"/>
      <c r="D350" s="151"/>
      <c r="E350" s="152" t="s">
        <v>695</v>
      </c>
      <c r="F350" s="153" t="s">
        <v>779</v>
      </c>
      <c r="G350" s="154"/>
      <c r="H350" s="155"/>
      <c r="I350" s="156"/>
      <c r="J350" s="156"/>
      <c r="K350" s="156"/>
      <c r="L350" s="153"/>
      <c r="M350" s="26"/>
      <c r="N350" s="134" t="s">
        <v>1</v>
      </c>
      <c r="O350" s="135" t="s">
        <v>39</v>
      </c>
      <c r="P350" s="136">
        <f t="shared" si="12"/>
        <v>0</v>
      </c>
      <c r="Q350" s="136">
        <f t="shared" si="13"/>
        <v>0</v>
      </c>
      <c r="R350" s="136">
        <f t="shared" si="14"/>
        <v>0</v>
      </c>
      <c r="S350" s="137">
        <v>0</v>
      </c>
      <c r="T350" s="137">
        <f t="shared" si="15"/>
        <v>0</v>
      </c>
      <c r="U350" s="137">
        <v>0</v>
      </c>
      <c r="V350" s="137">
        <f t="shared" si="16"/>
        <v>0</v>
      </c>
      <c r="W350" s="137">
        <v>0</v>
      </c>
      <c r="X350" s="137">
        <f t="shared" si="17"/>
        <v>0</v>
      </c>
      <c r="Y350" s="138" t="s">
        <v>1</v>
      </c>
      <c r="AR350" s="139" t="s">
        <v>149</v>
      </c>
      <c r="AT350" s="139" t="s">
        <v>147</v>
      </c>
      <c r="AU350" s="139" t="s">
        <v>84</v>
      </c>
      <c r="AY350" s="14" t="s">
        <v>145</v>
      </c>
      <c r="BE350" s="140">
        <f t="shared" si="18"/>
        <v>0</v>
      </c>
      <c r="BF350" s="140">
        <f t="shared" si="19"/>
        <v>0</v>
      </c>
      <c r="BG350" s="140">
        <f t="shared" si="20"/>
        <v>0</v>
      </c>
      <c r="BH350" s="140">
        <f t="shared" si="21"/>
        <v>0</v>
      </c>
      <c r="BI350" s="140">
        <f t="shared" si="22"/>
        <v>0</v>
      </c>
      <c r="BJ350" s="14" t="s">
        <v>84</v>
      </c>
      <c r="BK350" s="140">
        <f t="shared" si="23"/>
        <v>0</v>
      </c>
      <c r="BL350" s="14" t="s">
        <v>149</v>
      </c>
      <c r="BM350" s="139" t="s">
        <v>169</v>
      </c>
    </row>
    <row r="351" spans="2:65" s="1" customFormat="1" ht="12">
      <c r="B351" s="127"/>
      <c r="C351" s="128">
        <v>59</v>
      </c>
      <c r="D351" s="128" t="s">
        <v>147</v>
      </c>
      <c r="E351" s="129" t="s">
        <v>502</v>
      </c>
      <c r="F351" s="130" t="s">
        <v>503</v>
      </c>
      <c r="G351" s="131" t="s">
        <v>271</v>
      </c>
      <c r="H351" s="132">
        <v>1700.9</v>
      </c>
      <c r="I351" s="133"/>
      <c r="J351" s="133"/>
      <c r="K351" s="133">
        <f>ROUND(P351*H351,2)</f>
        <v>0</v>
      </c>
      <c r="L351" s="130" t="s">
        <v>1</v>
      </c>
      <c r="M351" s="26"/>
      <c r="N351" s="134" t="s">
        <v>1</v>
      </c>
      <c r="O351" s="135" t="s">
        <v>39</v>
      </c>
      <c r="P351" s="136">
        <f t="shared" si="12"/>
        <v>0</v>
      </c>
      <c r="Q351" s="136">
        <f t="shared" si="13"/>
        <v>0</v>
      </c>
      <c r="R351" s="136">
        <f t="shared" si="14"/>
        <v>0</v>
      </c>
      <c r="S351" s="137">
        <v>0</v>
      </c>
      <c r="T351" s="137">
        <f t="shared" si="15"/>
        <v>0</v>
      </c>
      <c r="U351" s="137">
        <v>0</v>
      </c>
      <c r="V351" s="137">
        <f t="shared" si="16"/>
        <v>0</v>
      </c>
      <c r="W351" s="137">
        <v>0</v>
      </c>
      <c r="X351" s="137">
        <f t="shared" si="17"/>
        <v>0</v>
      </c>
      <c r="Y351" s="138" t="s">
        <v>1</v>
      </c>
      <c r="AR351" s="139" t="s">
        <v>149</v>
      </c>
      <c r="AT351" s="139" t="s">
        <v>147</v>
      </c>
      <c r="AU351" s="139" t="s">
        <v>84</v>
      </c>
      <c r="AY351" s="14" t="s">
        <v>145</v>
      </c>
      <c r="BE351" s="140">
        <f t="shared" si="18"/>
        <v>0</v>
      </c>
      <c r="BF351" s="140">
        <f t="shared" si="19"/>
        <v>0</v>
      </c>
      <c r="BG351" s="140">
        <f t="shared" si="20"/>
        <v>0</v>
      </c>
      <c r="BH351" s="140">
        <f t="shared" si="21"/>
        <v>0</v>
      </c>
      <c r="BI351" s="140">
        <f t="shared" si="22"/>
        <v>0</v>
      </c>
      <c r="BJ351" s="14" t="s">
        <v>84</v>
      </c>
      <c r="BK351" s="140">
        <f t="shared" si="23"/>
        <v>0</v>
      </c>
      <c r="BL351" s="14" t="s">
        <v>149</v>
      </c>
      <c r="BM351" s="139" t="s">
        <v>170</v>
      </c>
    </row>
    <row r="352" spans="2:65" s="1" customFormat="1" ht="16.5" customHeight="1">
      <c r="B352" s="127"/>
      <c r="C352" s="151"/>
      <c r="D352" s="151"/>
      <c r="E352" s="152" t="s">
        <v>780</v>
      </c>
      <c r="F352" s="153" t="s">
        <v>504</v>
      </c>
      <c r="G352" s="154"/>
      <c r="H352" s="155"/>
      <c r="I352" s="156"/>
      <c r="J352" s="156"/>
      <c r="K352" s="156"/>
      <c r="L352" s="153"/>
      <c r="M352" s="26"/>
      <c r="N352" s="134" t="s">
        <v>1</v>
      </c>
      <c r="O352" s="135" t="s">
        <v>39</v>
      </c>
      <c r="P352" s="136">
        <f t="shared" si="12"/>
        <v>0</v>
      </c>
      <c r="Q352" s="136">
        <f t="shared" si="13"/>
        <v>0</v>
      </c>
      <c r="R352" s="136">
        <f t="shared" si="14"/>
        <v>0</v>
      </c>
      <c r="S352" s="137">
        <v>0</v>
      </c>
      <c r="T352" s="137">
        <f t="shared" si="15"/>
        <v>0</v>
      </c>
      <c r="U352" s="137">
        <v>0</v>
      </c>
      <c r="V352" s="137">
        <f t="shared" si="16"/>
        <v>0</v>
      </c>
      <c r="W352" s="137">
        <v>0</v>
      </c>
      <c r="X352" s="137">
        <f t="shared" si="17"/>
        <v>0</v>
      </c>
      <c r="Y352" s="138" t="s">
        <v>1</v>
      </c>
      <c r="AR352" s="139" t="s">
        <v>149</v>
      </c>
      <c r="AT352" s="139" t="s">
        <v>147</v>
      </c>
      <c r="AU352" s="139" t="s">
        <v>84</v>
      </c>
      <c r="AY352" s="14" t="s">
        <v>145</v>
      </c>
      <c r="BE352" s="140">
        <f t="shared" si="18"/>
        <v>0</v>
      </c>
      <c r="BF352" s="140">
        <f t="shared" si="19"/>
        <v>0</v>
      </c>
      <c r="BG352" s="140">
        <f t="shared" si="20"/>
        <v>0</v>
      </c>
      <c r="BH352" s="140">
        <f t="shared" si="21"/>
        <v>0</v>
      </c>
      <c r="BI352" s="140">
        <f t="shared" si="22"/>
        <v>0</v>
      </c>
      <c r="BJ352" s="14" t="s">
        <v>84</v>
      </c>
      <c r="BK352" s="140">
        <f t="shared" si="23"/>
        <v>0</v>
      </c>
      <c r="BL352" s="14" t="s">
        <v>149</v>
      </c>
      <c r="BM352" s="139" t="s">
        <v>169</v>
      </c>
    </row>
    <row r="353" spans="2:65" s="1" customFormat="1" ht="24">
      <c r="B353" s="127"/>
      <c r="C353" s="128">
        <v>60</v>
      </c>
      <c r="D353" s="128" t="s">
        <v>147</v>
      </c>
      <c r="E353" s="129" t="s">
        <v>781</v>
      </c>
      <c r="F353" s="130" t="s">
        <v>782</v>
      </c>
      <c r="G353" s="131" t="s">
        <v>244</v>
      </c>
      <c r="H353" s="132">
        <v>298.07</v>
      </c>
      <c r="I353" s="133"/>
      <c r="J353" s="133"/>
      <c r="K353" s="133">
        <f>ROUND(P353*H353,2)</f>
        <v>0</v>
      </c>
      <c r="L353" s="130" t="s">
        <v>1</v>
      </c>
      <c r="M353" s="26"/>
      <c r="N353" s="134" t="s">
        <v>1</v>
      </c>
      <c r="O353" s="135" t="s">
        <v>39</v>
      </c>
      <c r="P353" s="136">
        <f t="shared" si="12"/>
        <v>0</v>
      </c>
      <c r="Q353" s="136">
        <f t="shared" si="13"/>
        <v>0</v>
      </c>
      <c r="R353" s="136">
        <f t="shared" si="14"/>
        <v>0</v>
      </c>
      <c r="S353" s="137">
        <v>0</v>
      </c>
      <c r="T353" s="137">
        <f t="shared" si="15"/>
        <v>0</v>
      </c>
      <c r="U353" s="137">
        <v>0</v>
      </c>
      <c r="V353" s="137">
        <f t="shared" si="16"/>
        <v>0</v>
      </c>
      <c r="W353" s="137">
        <v>0</v>
      </c>
      <c r="X353" s="137">
        <f t="shared" si="17"/>
        <v>0</v>
      </c>
      <c r="Y353" s="138" t="s">
        <v>1</v>
      </c>
      <c r="AR353" s="139" t="s">
        <v>149</v>
      </c>
      <c r="AT353" s="139" t="s">
        <v>147</v>
      </c>
      <c r="AU353" s="139" t="s">
        <v>84</v>
      </c>
      <c r="AY353" s="14" t="s">
        <v>145</v>
      </c>
      <c r="BE353" s="140">
        <f t="shared" si="18"/>
        <v>0</v>
      </c>
      <c r="BF353" s="140">
        <f t="shared" si="19"/>
        <v>0</v>
      </c>
      <c r="BG353" s="140">
        <f t="shared" si="20"/>
        <v>0</v>
      </c>
      <c r="BH353" s="140">
        <f t="shared" si="21"/>
        <v>0</v>
      </c>
      <c r="BI353" s="140">
        <f t="shared" si="22"/>
        <v>0</v>
      </c>
      <c r="BJ353" s="14" t="s">
        <v>84</v>
      </c>
      <c r="BK353" s="140">
        <f t="shared" si="23"/>
        <v>0</v>
      </c>
      <c r="BL353" s="14" t="s">
        <v>149</v>
      </c>
      <c r="BM353" s="139" t="s">
        <v>170</v>
      </c>
    </row>
    <row r="354" spans="2:65" s="12" customFormat="1">
      <c r="B354" s="141"/>
      <c r="D354" s="142" t="s">
        <v>151</v>
      </c>
      <c r="E354" s="143"/>
      <c r="F354" s="144" t="s">
        <v>783</v>
      </c>
      <c r="H354" s="143"/>
      <c r="M354" s="141"/>
      <c r="N354" s="145"/>
      <c r="Y354" s="146"/>
      <c r="AT354" s="143" t="s">
        <v>151</v>
      </c>
      <c r="AU354" s="143" t="s">
        <v>84</v>
      </c>
      <c r="AV354" s="12" t="s">
        <v>84</v>
      </c>
      <c r="AW354" s="12" t="s">
        <v>4</v>
      </c>
      <c r="AX354" s="12" t="s">
        <v>76</v>
      </c>
      <c r="AY354" s="143" t="s">
        <v>145</v>
      </c>
    </row>
    <row r="355" spans="2:65" s="12" customFormat="1">
      <c r="B355" s="141"/>
      <c r="D355" s="142" t="s">
        <v>151</v>
      </c>
      <c r="E355" s="143"/>
      <c r="F355" s="144" t="s">
        <v>784</v>
      </c>
      <c r="H355" s="143">
        <v>2.56</v>
      </c>
      <c r="M355" s="141"/>
      <c r="N355" s="145"/>
      <c r="Y355" s="146"/>
      <c r="AT355" s="143" t="s">
        <v>151</v>
      </c>
      <c r="AU355" s="143" t="s">
        <v>84</v>
      </c>
      <c r="AV355" s="12" t="s">
        <v>84</v>
      </c>
      <c r="AW355" s="12" t="s">
        <v>4</v>
      </c>
      <c r="AX355" s="12" t="s">
        <v>76</v>
      </c>
      <c r="AY355" s="143" t="s">
        <v>145</v>
      </c>
    </row>
    <row r="356" spans="2:65" s="12" customFormat="1">
      <c r="B356" s="141"/>
      <c r="D356" s="142" t="s">
        <v>151</v>
      </c>
      <c r="E356" s="143"/>
      <c r="F356" s="144" t="s">
        <v>785</v>
      </c>
      <c r="H356" s="143">
        <v>29.76</v>
      </c>
      <c r="M356" s="141"/>
      <c r="N356" s="145"/>
      <c r="Y356" s="146"/>
      <c r="AT356" s="143" t="s">
        <v>151</v>
      </c>
      <c r="AU356" s="143" t="s">
        <v>84</v>
      </c>
      <c r="AV356" s="12" t="s">
        <v>84</v>
      </c>
      <c r="AW356" s="12" t="s">
        <v>4</v>
      </c>
      <c r="AX356" s="12" t="s">
        <v>76</v>
      </c>
      <c r="AY356" s="143" t="s">
        <v>145</v>
      </c>
    </row>
    <row r="357" spans="2:65" s="12" customFormat="1">
      <c r="B357" s="141"/>
      <c r="D357" s="142" t="s">
        <v>151</v>
      </c>
      <c r="E357" s="143"/>
      <c r="F357" s="144" t="s">
        <v>786</v>
      </c>
      <c r="H357" s="143">
        <v>174</v>
      </c>
      <c r="M357" s="141"/>
      <c r="N357" s="145"/>
      <c r="Y357" s="146"/>
      <c r="AT357" s="143" t="s">
        <v>151</v>
      </c>
      <c r="AU357" s="143" t="s">
        <v>84</v>
      </c>
      <c r="AV357" s="12" t="s">
        <v>84</v>
      </c>
      <c r="AW357" s="12" t="s">
        <v>4</v>
      </c>
      <c r="AX357" s="12" t="s">
        <v>76</v>
      </c>
      <c r="AY357" s="143" t="s">
        <v>145</v>
      </c>
    </row>
    <row r="358" spans="2:65" s="12" customFormat="1">
      <c r="B358" s="141"/>
      <c r="D358" s="142" t="s">
        <v>151</v>
      </c>
      <c r="E358" s="143"/>
      <c r="F358" s="144" t="s">
        <v>787</v>
      </c>
      <c r="H358" s="143">
        <v>27.84</v>
      </c>
      <c r="M358" s="141"/>
      <c r="N358" s="145"/>
      <c r="Y358" s="146"/>
      <c r="AT358" s="143" t="s">
        <v>151</v>
      </c>
      <c r="AU358" s="143" t="s">
        <v>84</v>
      </c>
      <c r="AV358" s="12" t="s">
        <v>84</v>
      </c>
      <c r="AW358" s="12" t="s">
        <v>4</v>
      </c>
      <c r="AX358" s="12" t="s">
        <v>76</v>
      </c>
      <c r="AY358" s="143" t="s">
        <v>145</v>
      </c>
    </row>
    <row r="359" spans="2:65" s="12" customFormat="1">
      <c r="B359" s="141"/>
      <c r="D359" s="142" t="s">
        <v>151</v>
      </c>
      <c r="E359" s="143"/>
      <c r="F359" s="144" t="s">
        <v>788</v>
      </c>
      <c r="H359" s="143">
        <v>63.91</v>
      </c>
      <c r="M359" s="141"/>
      <c r="N359" s="145"/>
      <c r="Y359" s="146"/>
      <c r="AT359" s="143" t="s">
        <v>151</v>
      </c>
      <c r="AU359" s="143" t="s">
        <v>84</v>
      </c>
      <c r="AV359" s="12" t="s">
        <v>84</v>
      </c>
      <c r="AW359" s="12" t="s">
        <v>4</v>
      </c>
      <c r="AX359" s="12" t="s">
        <v>76</v>
      </c>
      <c r="AY359" s="143" t="s">
        <v>145</v>
      </c>
    </row>
    <row r="360" spans="2:65" s="1" customFormat="1" ht="12">
      <c r="B360" s="127"/>
      <c r="C360" s="128">
        <v>61</v>
      </c>
      <c r="D360" s="128" t="s">
        <v>147</v>
      </c>
      <c r="E360" s="129" t="s">
        <v>789</v>
      </c>
      <c r="F360" s="130" t="s">
        <v>790</v>
      </c>
      <c r="G360" s="131" t="s">
        <v>244</v>
      </c>
      <c r="H360" s="132">
        <v>313.63499999999999</v>
      </c>
      <c r="I360" s="133"/>
      <c r="J360" s="133"/>
      <c r="K360" s="133">
        <f>ROUND(P360*H360,2)</f>
        <v>0</v>
      </c>
      <c r="L360" s="130" t="s">
        <v>1</v>
      </c>
      <c r="M360" s="26"/>
      <c r="N360" s="134" t="s">
        <v>1</v>
      </c>
      <c r="O360" s="135" t="s">
        <v>39</v>
      </c>
      <c r="P360" s="136">
        <f>I360+J360</f>
        <v>0</v>
      </c>
      <c r="Q360" s="136">
        <f>ROUND(I360*H360,2)</f>
        <v>0</v>
      </c>
      <c r="R360" s="136">
        <f>ROUND(J360*H360,2)</f>
        <v>0</v>
      </c>
      <c r="S360" s="137">
        <v>0</v>
      </c>
      <c r="T360" s="137">
        <f>S360*H360</f>
        <v>0</v>
      </c>
      <c r="U360" s="137">
        <v>0</v>
      </c>
      <c r="V360" s="137">
        <f>U360*H360</f>
        <v>0</v>
      </c>
      <c r="W360" s="137">
        <v>0</v>
      </c>
      <c r="X360" s="137">
        <f>W360*H360</f>
        <v>0</v>
      </c>
      <c r="Y360" s="138" t="s">
        <v>1</v>
      </c>
      <c r="AR360" s="139" t="s">
        <v>149</v>
      </c>
      <c r="AT360" s="139" t="s">
        <v>147</v>
      </c>
      <c r="AU360" s="139" t="s">
        <v>84</v>
      </c>
      <c r="AY360" s="14" t="s">
        <v>145</v>
      </c>
      <c r="BE360" s="140">
        <f>IF(O360="základní",K360,0)</f>
        <v>0</v>
      </c>
      <c r="BF360" s="140">
        <f>IF(O360="snížená",K360,0)</f>
        <v>0</v>
      </c>
      <c r="BG360" s="140">
        <f>IF(O360="zákl. přenesená",K360,0)</f>
        <v>0</v>
      </c>
      <c r="BH360" s="140">
        <f>IF(O360="sníž. přenesená",K360,0)</f>
        <v>0</v>
      </c>
      <c r="BI360" s="140">
        <f>IF(O360="nulová",K360,0)</f>
        <v>0</v>
      </c>
      <c r="BJ360" s="14" t="s">
        <v>84</v>
      </c>
      <c r="BK360" s="140">
        <f>ROUND(P360*H360,2)</f>
        <v>0</v>
      </c>
      <c r="BL360" s="14" t="s">
        <v>149</v>
      </c>
      <c r="BM360" s="139" t="s">
        <v>170</v>
      </c>
    </row>
    <row r="361" spans="2:65" s="12" customFormat="1">
      <c r="B361" s="141"/>
      <c r="D361" s="142" t="s">
        <v>151</v>
      </c>
      <c r="E361" s="143"/>
      <c r="F361" s="144" t="s">
        <v>791</v>
      </c>
      <c r="H361" s="143">
        <v>298.7</v>
      </c>
      <c r="M361" s="141"/>
      <c r="N361" s="145"/>
      <c r="Y361" s="146"/>
      <c r="AT361" s="143" t="s">
        <v>151</v>
      </c>
      <c r="AU361" s="143" t="s">
        <v>84</v>
      </c>
      <c r="AV361" s="12" t="s">
        <v>84</v>
      </c>
      <c r="AW361" s="12" t="s">
        <v>4</v>
      </c>
      <c r="AX361" s="12" t="s">
        <v>76</v>
      </c>
      <c r="AY361" s="143" t="s">
        <v>145</v>
      </c>
    </row>
    <row r="362" spans="2:65" s="12" customFormat="1">
      <c r="B362" s="141"/>
      <c r="D362" s="142" t="s">
        <v>151</v>
      </c>
      <c r="E362" s="143"/>
      <c r="F362" s="144" t="s">
        <v>792</v>
      </c>
      <c r="H362" s="143">
        <v>14.935</v>
      </c>
      <c r="M362" s="141"/>
      <c r="N362" s="145"/>
      <c r="Y362" s="146"/>
      <c r="AT362" s="143" t="s">
        <v>151</v>
      </c>
      <c r="AU362" s="143" t="s">
        <v>84</v>
      </c>
      <c r="AV362" s="12" t="s">
        <v>84</v>
      </c>
      <c r="AW362" s="12" t="s">
        <v>4</v>
      </c>
      <c r="AX362" s="12" t="s">
        <v>76</v>
      </c>
      <c r="AY362" s="143" t="s">
        <v>145</v>
      </c>
    </row>
    <row r="363" spans="2:65" s="1" customFormat="1" ht="24">
      <c r="B363" s="127"/>
      <c r="C363" s="128">
        <v>62</v>
      </c>
      <c r="D363" s="128" t="s">
        <v>147</v>
      </c>
      <c r="E363" s="129" t="s">
        <v>793</v>
      </c>
      <c r="F363" s="130" t="s">
        <v>794</v>
      </c>
      <c r="G363" s="131" t="s">
        <v>244</v>
      </c>
      <c r="H363" s="132">
        <v>192.84</v>
      </c>
      <c r="I363" s="133"/>
      <c r="J363" s="133"/>
      <c r="K363" s="133">
        <f>ROUND(P363*H363,2)</f>
        <v>0</v>
      </c>
      <c r="L363" s="130" t="s">
        <v>1</v>
      </c>
      <c r="M363" s="26"/>
      <c r="N363" s="134" t="s">
        <v>1</v>
      </c>
      <c r="O363" s="135" t="s">
        <v>39</v>
      </c>
      <c r="P363" s="136">
        <f>I363+J363</f>
        <v>0</v>
      </c>
      <c r="Q363" s="136">
        <f>ROUND(I363*H363,2)</f>
        <v>0</v>
      </c>
      <c r="R363" s="136">
        <f>ROUND(J363*H363,2)</f>
        <v>0</v>
      </c>
      <c r="S363" s="137">
        <v>0</v>
      </c>
      <c r="T363" s="137">
        <f>S363*H363</f>
        <v>0</v>
      </c>
      <c r="U363" s="137">
        <v>0</v>
      </c>
      <c r="V363" s="137">
        <f>U363*H363</f>
        <v>0</v>
      </c>
      <c r="W363" s="137">
        <v>0</v>
      </c>
      <c r="X363" s="137">
        <f>W363*H363</f>
        <v>0</v>
      </c>
      <c r="Y363" s="138" t="s">
        <v>1</v>
      </c>
      <c r="AR363" s="139" t="s">
        <v>149</v>
      </c>
      <c r="AT363" s="139" t="s">
        <v>147</v>
      </c>
      <c r="AU363" s="139" t="s">
        <v>84</v>
      </c>
      <c r="AY363" s="14" t="s">
        <v>145</v>
      </c>
      <c r="BE363" s="140">
        <f>IF(O363="základní",K363,0)</f>
        <v>0</v>
      </c>
      <c r="BF363" s="140">
        <f>IF(O363="snížená",K363,0)</f>
        <v>0</v>
      </c>
      <c r="BG363" s="140">
        <f>IF(O363="zákl. přenesená",K363,0)</f>
        <v>0</v>
      </c>
      <c r="BH363" s="140">
        <f>IF(O363="sníž. přenesená",K363,0)</f>
        <v>0</v>
      </c>
      <c r="BI363" s="140">
        <f>IF(O363="nulová",K363,0)</f>
        <v>0</v>
      </c>
      <c r="BJ363" s="14" t="s">
        <v>84</v>
      </c>
      <c r="BK363" s="140">
        <f>ROUND(P363*H363,2)</f>
        <v>0</v>
      </c>
      <c r="BL363" s="14" t="s">
        <v>149</v>
      </c>
      <c r="BM363" s="139" t="s">
        <v>170</v>
      </c>
    </row>
    <row r="364" spans="2:65" s="12" customFormat="1">
      <c r="B364" s="141"/>
      <c r="D364" s="142" t="s">
        <v>151</v>
      </c>
      <c r="E364" s="143"/>
      <c r="F364" s="144" t="s">
        <v>795</v>
      </c>
      <c r="H364" s="143">
        <v>192.84</v>
      </c>
      <c r="M364" s="141"/>
      <c r="N364" s="145"/>
      <c r="Y364" s="146"/>
      <c r="AT364" s="143" t="s">
        <v>151</v>
      </c>
      <c r="AU364" s="143" t="s">
        <v>84</v>
      </c>
      <c r="AV364" s="12" t="s">
        <v>84</v>
      </c>
      <c r="AW364" s="12" t="s">
        <v>4</v>
      </c>
      <c r="AX364" s="12" t="s">
        <v>76</v>
      </c>
      <c r="AY364" s="143" t="s">
        <v>145</v>
      </c>
    </row>
    <row r="365" spans="2:65" s="1" customFormat="1" ht="16.5" customHeight="1">
      <c r="B365" s="127"/>
      <c r="C365" s="151"/>
      <c r="D365" s="151"/>
      <c r="E365" s="152" t="s">
        <v>796</v>
      </c>
      <c r="F365" s="153" t="s">
        <v>797</v>
      </c>
      <c r="G365" s="154"/>
      <c r="H365" s="155"/>
      <c r="I365" s="156"/>
      <c r="J365" s="156"/>
      <c r="K365" s="156"/>
      <c r="L365" s="153"/>
      <c r="M365" s="26"/>
      <c r="N365" s="134" t="s">
        <v>1</v>
      </c>
      <c r="O365" s="135" t="s">
        <v>39</v>
      </c>
      <c r="P365" s="136">
        <f>I365+J365</f>
        <v>0</v>
      </c>
      <c r="Q365" s="136">
        <f>ROUND(I365*H365,2)</f>
        <v>0</v>
      </c>
      <c r="R365" s="136">
        <f>ROUND(J365*H365,2)</f>
        <v>0</v>
      </c>
      <c r="S365" s="137">
        <v>0</v>
      </c>
      <c r="T365" s="137">
        <f>S365*H365</f>
        <v>0</v>
      </c>
      <c r="U365" s="137">
        <v>0</v>
      </c>
      <c r="V365" s="137">
        <f>U365*H365</f>
        <v>0</v>
      </c>
      <c r="W365" s="137">
        <v>0</v>
      </c>
      <c r="X365" s="137">
        <f>W365*H365</f>
        <v>0</v>
      </c>
      <c r="Y365" s="138" t="s">
        <v>1</v>
      </c>
      <c r="AR365" s="139" t="s">
        <v>149</v>
      </c>
      <c r="AT365" s="139" t="s">
        <v>147</v>
      </c>
      <c r="AU365" s="139" t="s">
        <v>84</v>
      </c>
      <c r="AY365" s="14" t="s">
        <v>145</v>
      </c>
      <c r="BE365" s="140">
        <f>IF(O365="základní",K365,0)</f>
        <v>0</v>
      </c>
      <c r="BF365" s="140">
        <f>IF(O365="snížená",K365,0)</f>
        <v>0</v>
      </c>
      <c r="BG365" s="140">
        <f>IF(O365="zákl. přenesená",K365,0)</f>
        <v>0</v>
      </c>
      <c r="BH365" s="140">
        <f>IF(O365="sníž. přenesená",K365,0)</f>
        <v>0</v>
      </c>
      <c r="BI365" s="140">
        <f>IF(O365="nulová",K365,0)</f>
        <v>0</v>
      </c>
      <c r="BJ365" s="14" t="s">
        <v>84</v>
      </c>
      <c r="BK365" s="140">
        <f>ROUND(P365*H365,2)</f>
        <v>0</v>
      </c>
      <c r="BL365" s="14" t="s">
        <v>149</v>
      </c>
      <c r="BM365" s="139" t="s">
        <v>169</v>
      </c>
    </row>
    <row r="366" spans="2:65" s="1" customFormat="1" ht="24">
      <c r="B366" s="127"/>
      <c r="C366" s="128">
        <v>63</v>
      </c>
      <c r="D366" s="128" t="s">
        <v>147</v>
      </c>
      <c r="E366" s="129" t="s">
        <v>798</v>
      </c>
      <c r="F366" s="130" t="s">
        <v>799</v>
      </c>
      <c r="G366" s="131" t="s">
        <v>244</v>
      </c>
      <c r="H366" s="132">
        <v>281.11</v>
      </c>
      <c r="I366" s="133"/>
      <c r="J366" s="133"/>
      <c r="K366" s="133">
        <f>ROUND(P366*H366,2)</f>
        <v>0</v>
      </c>
      <c r="L366" s="130" t="s">
        <v>1</v>
      </c>
      <c r="M366" s="26"/>
      <c r="N366" s="134" t="s">
        <v>1</v>
      </c>
      <c r="O366" s="135" t="s">
        <v>39</v>
      </c>
      <c r="P366" s="136">
        <f>I366+J366</f>
        <v>0</v>
      </c>
      <c r="Q366" s="136">
        <f>ROUND(I366*H366,2)</f>
        <v>0</v>
      </c>
      <c r="R366" s="136">
        <f>ROUND(J366*H366,2)</f>
        <v>0</v>
      </c>
      <c r="S366" s="137">
        <v>0</v>
      </c>
      <c r="T366" s="137">
        <f>S366*H366</f>
        <v>0</v>
      </c>
      <c r="U366" s="137">
        <v>0</v>
      </c>
      <c r="V366" s="137">
        <f>U366*H366</f>
        <v>0</v>
      </c>
      <c r="W366" s="137">
        <v>0</v>
      </c>
      <c r="X366" s="137">
        <f>W366*H366</f>
        <v>0</v>
      </c>
      <c r="Y366" s="138" t="s">
        <v>1</v>
      </c>
      <c r="AR366" s="139" t="s">
        <v>149</v>
      </c>
      <c r="AT366" s="139" t="s">
        <v>147</v>
      </c>
      <c r="AU366" s="139" t="s">
        <v>84</v>
      </c>
      <c r="AY366" s="14" t="s">
        <v>145</v>
      </c>
      <c r="BE366" s="140">
        <f>IF(O366="základní",K366,0)</f>
        <v>0</v>
      </c>
      <c r="BF366" s="140">
        <f>IF(O366="snížená",K366,0)</f>
        <v>0</v>
      </c>
      <c r="BG366" s="140">
        <f>IF(O366="zákl. přenesená",K366,0)</f>
        <v>0</v>
      </c>
      <c r="BH366" s="140">
        <f>IF(O366="sníž. přenesená",K366,0)</f>
        <v>0</v>
      </c>
      <c r="BI366" s="140">
        <f>IF(O366="nulová",K366,0)</f>
        <v>0</v>
      </c>
      <c r="BJ366" s="14" t="s">
        <v>84</v>
      </c>
      <c r="BK366" s="140">
        <f>ROUND(P366*H366,2)</f>
        <v>0</v>
      </c>
      <c r="BL366" s="14" t="s">
        <v>149</v>
      </c>
      <c r="BM366" s="139" t="s">
        <v>170</v>
      </c>
    </row>
    <row r="367" spans="2:65" s="12" customFormat="1">
      <c r="B367" s="141"/>
      <c r="D367" s="142" t="s">
        <v>151</v>
      </c>
      <c r="E367" s="143"/>
      <c r="F367" s="144" t="s">
        <v>800</v>
      </c>
      <c r="H367" s="143">
        <v>281.11</v>
      </c>
      <c r="M367" s="141"/>
      <c r="N367" s="145"/>
      <c r="Y367" s="146"/>
      <c r="AT367" s="143" t="s">
        <v>151</v>
      </c>
      <c r="AU367" s="143" t="s">
        <v>84</v>
      </c>
      <c r="AV367" s="12" t="s">
        <v>84</v>
      </c>
      <c r="AW367" s="12" t="s">
        <v>4</v>
      </c>
      <c r="AX367" s="12" t="s">
        <v>76</v>
      </c>
      <c r="AY367" s="143" t="s">
        <v>145</v>
      </c>
    </row>
    <row r="368" spans="2:65" s="1" customFormat="1" ht="24">
      <c r="B368" s="127"/>
      <c r="C368" s="128">
        <v>64</v>
      </c>
      <c r="D368" s="128" t="s">
        <v>147</v>
      </c>
      <c r="E368" s="129" t="s">
        <v>801</v>
      </c>
      <c r="F368" s="130" t="s">
        <v>802</v>
      </c>
      <c r="G368" s="131" t="s">
        <v>244</v>
      </c>
      <c r="H368" s="132">
        <v>281.11</v>
      </c>
      <c r="I368" s="133"/>
      <c r="J368" s="133"/>
      <c r="K368" s="133">
        <f>ROUND(P368*H368,2)</f>
        <v>0</v>
      </c>
      <c r="L368" s="130" t="s">
        <v>1</v>
      </c>
      <c r="M368" s="26"/>
      <c r="N368" s="134" t="s">
        <v>1</v>
      </c>
      <c r="O368" s="135" t="s">
        <v>39</v>
      </c>
      <c r="P368" s="136">
        <f>I368+J368</f>
        <v>0</v>
      </c>
      <c r="Q368" s="136">
        <f>ROUND(I368*H368,2)</f>
        <v>0</v>
      </c>
      <c r="R368" s="136">
        <f>ROUND(J368*H368,2)</f>
        <v>0</v>
      </c>
      <c r="S368" s="137">
        <v>0</v>
      </c>
      <c r="T368" s="137">
        <f>S368*H368</f>
        <v>0</v>
      </c>
      <c r="U368" s="137">
        <v>0</v>
      </c>
      <c r="V368" s="137">
        <f>U368*H368</f>
        <v>0</v>
      </c>
      <c r="W368" s="137">
        <v>0</v>
      </c>
      <c r="X368" s="137">
        <f>W368*H368</f>
        <v>0</v>
      </c>
      <c r="Y368" s="138" t="s">
        <v>1</v>
      </c>
      <c r="AR368" s="139" t="s">
        <v>149</v>
      </c>
      <c r="AT368" s="139" t="s">
        <v>147</v>
      </c>
      <c r="AU368" s="139" t="s">
        <v>84</v>
      </c>
      <c r="AY368" s="14" t="s">
        <v>145</v>
      </c>
      <c r="BE368" s="140">
        <f>IF(O368="základní",K368,0)</f>
        <v>0</v>
      </c>
      <c r="BF368" s="140">
        <f>IF(O368="snížená",K368,0)</f>
        <v>0</v>
      </c>
      <c r="BG368" s="140">
        <f>IF(O368="zákl. přenesená",K368,0)</f>
        <v>0</v>
      </c>
      <c r="BH368" s="140">
        <f>IF(O368="sníž. přenesená",K368,0)</f>
        <v>0</v>
      </c>
      <c r="BI368" s="140">
        <f>IF(O368="nulová",K368,0)</f>
        <v>0</v>
      </c>
      <c r="BJ368" s="14" t="s">
        <v>84</v>
      </c>
      <c r="BK368" s="140">
        <f>ROUND(P368*H368,2)</f>
        <v>0</v>
      </c>
      <c r="BL368" s="14" t="s">
        <v>149</v>
      </c>
      <c r="BM368" s="139" t="s">
        <v>170</v>
      </c>
    </row>
    <row r="369" spans="2:65" s="12" customFormat="1">
      <c r="B369" s="141"/>
      <c r="D369" s="142" t="s">
        <v>151</v>
      </c>
      <c r="E369" s="143"/>
      <c r="F369" s="144" t="s">
        <v>800</v>
      </c>
      <c r="H369" s="143">
        <v>281.11</v>
      </c>
      <c r="M369" s="141"/>
      <c r="N369" s="145"/>
      <c r="Y369" s="146"/>
      <c r="AT369" s="143" t="s">
        <v>151</v>
      </c>
      <c r="AU369" s="143" t="s">
        <v>84</v>
      </c>
      <c r="AV369" s="12" t="s">
        <v>84</v>
      </c>
      <c r="AW369" s="12" t="s">
        <v>4</v>
      </c>
      <c r="AX369" s="12" t="s">
        <v>76</v>
      </c>
      <c r="AY369" s="143" t="s">
        <v>145</v>
      </c>
    </row>
    <row r="370" spans="2:65" s="1" customFormat="1" ht="24">
      <c r="B370" s="127"/>
      <c r="C370" s="128">
        <v>65</v>
      </c>
      <c r="D370" s="128" t="s">
        <v>147</v>
      </c>
      <c r="E370" s="129" t="s">
        <v>803</v>
      </c>
      <c r="F370" s="130" t="s">
        <v>804</v>
      </c>
      <c r="G370" s="131" t="s">
        <v>244</v>
      </c>
      <c r="H370" s="132">
        <v>310.23</v>
      </c>
      <c r="I370" s="133"/>
      <c r="J370" s="133"/>
      <c r="K370" s="133">
        <f>ROUND(P370*H370,2)</f>
        <v>0</v>
      </c>
      <c r="L370" s="130" t="s">
        <v>1</v>
      </c>
      <c r="M370" s="26"/>
      <c r="N370" s="134" t="s">
        <v>1</v>
      </c>
      <c r="O370" s="135" t="s">
        <v>39</v>
      </c>
      <c r="P370" s="136">
        <f>I370+J370</f>
        <v>0</v>
      </c>
      <c r="Q370" s="136">
        <f>ROUND(I370*H370,2)</f>
        <v>0</v>
      </c>
      <c r="R370" s="136">
        <f>ROUND(J370*H370,2)</f>
        <v>0</v>
      </c>
      <c r="S370" s="137">
        <v>0</v>
      </c>
      <c r="T370" s="137">
        <f>S370*H370</f>
        <v>0</v>
      </c>
      <c r="U370" s="137">
        <v>0</v>
      </c>
      <c r="V370" s="137">
        <f>U370*H370</f>
        <v>0</v>
      </c>
      <c r="W370" s="137">
        <v>0</v>
      </c>
      <c r="X370" s="137">
        <f>W370*H370</f>
        <v>0</v>
      </c>
      <c r="Y370" s="138" t="s">
        <v>1</v>
      </c>
      <c r="AR370" s="139" t="s">
        <v>149</v>
      </c>
      <c r="AT370" s="139" t="s">
        <v>147</v>
      </c>
      <c r="AU370" s="139" t="s">
        <v>84</v>
      </c>
      <c r="AY370" s="14" t="s">
        <v>145</v>
      </c>
      <c r="BE370" s="140">
        <f>IF(O370="základní",K370,0)</f>
        <v>0</v>
      </c>
      <c r="BF370" s="140">
        <f>IF(O370="snížená",K370,0)</f>
        <v>0</v>
      </c>
      <c r="BG370" s="140">
        <f>IF(O370="zákl. přenesená",K370,0)</f>
        <v>0</v>
      </c>
      <c r="BH370" s="140">
        <f>IF(O370="sníž. přenesená",K370,0)</f>
        <v>0</v>
      </c>
      <c r="BI370" s="140">
        <f>IF(O370="nulová",K370,0)</f>
        <v>0</v>
      </c>
      <c r="BJ370" s="14" t="s">
        <v>84</v>
      </c>
      <c r="BK370" s="140">
        <f>ROUND(P370*H370,2)</f>
        <v>0</v>
      </c>
      <c r="BL370" s="14" t="s">
        <v>149</v>
      </c>
      <c r="BM370" s="139" t="s">
        <v>170</v>
      </c>
    </row>
    <row r="371" spans="2:65" s="12" customFormat="1">
      <c r="B371" s="141"/>
      <c r="D371" s="142" t="s">
        <v>151</v>
      </c>
      <c r="E371" s="143"/>
      <c r="F371" s="144" t="s">
        <v>805</v>
      </c>
      <c r="H371" s="143">
        <v>253.59</v>
      </c>
      <c r="M371" s="141"/>
      <c r="N371" s="145"/>
      <c r="Y371" s="146"/>
      <c r="AT371" s="143" t="s">
        <v>151</v>
      </c>
      <c r="AU371" s="143" t="s">
        <v>84</v>
      </c>
      <c r="AV371" s="12" t="s">
        <v>84</v>
      </c>
      <c r="AW371" s="12" t="s">
        <v>4</v>
      </c>
      <c r="AX371" s="12" t="s">
        <v>76</v>
      </c>
      <c r="AY371" s="143" t="s">
        <v>145</v>
      </c>
    </row>
    <row r="372" spans="2:65" s="12" customFormat="1">
      <c r="B372" s="141"/>
      <c r="D372" s="142" t="s">
        <v>151</v>
      </c>
      <c r="E372" s="143"/>
      <c r="F372" s="144" t="s">
        <v>806</v>
      </c>
      <c r="H372" s="143">
        <v>56.64</v>
      </c>
      <c r="M372" s="141"/>
      <c r="N372" s="145"/>
      <c r="Y372" s="146"/>
      <c r="AT372" s="143" t="s">
        <v>151</v>
      </c>
      <c r="AU372" s="143" t="s">
        <v>84</v>
      </c>
      <c r="AV372" s="12" t="s">
        <v>84</v>
      </c>
      <c r="AW372" s="12" t="s">
        <v>4</v>
      </c>
      <c r="AX372" s="12" t="s">
        <v>76</v>
      </c>
      <c r="AY372" s="143" t="s">
        <v>145</v>
      </c>
    </row>
    <row r="373" spans="2:65" s="1" customFormat="1" ht="12">
      <c r="B373" s="127"/>
      <c r="C373" s="128">
        <v>66</v>
      </c>
      <c r="D373" s="128" t="s">
        <v>147</v>
      </c>
      <c r="E373" s="129" t="s">
        <v>807</v>
      </c>
      <c r="F373" s="130" t="s">
        <v>808</v>
      </c>
      <c r="G373" s="131" t="s">
        <v>458</v>
      </c>
      <c r="H373" s="132">
        <v>70.8</v>
      </c>
      <c r="I373" s="133"/>
      <c r="J373" s="133"/>
      <c r="K373" s="133">
        <f>ROUND(P373*H373,2)</f>
        <v>0</v>
      </c>
      <c r="L373" s="130" t="s">
        <v>1</v>
      </c>
      <c r="M373" s="26"/>
      <c r="N373" s="134" t="s">
        <v>1</v>
      </c>
      <c r="O373" s="135" t="s">
        <v>39</v>
      </c>
      <c r="P373" s="136">
        <f>I373+J373</f>
        <v>0</v>
      </c>
      <c r="Q373" s="136">
        <f>ROUND(I373*H373,2)</f>
        <v>0</v>
      </c>
      <c r="R373" s="136">
        <f>ROUND(J373*H373,2)</f>
        <v>0</v>
      </c>
      <c r="S373" s="137">
        <v>0</v>
      </c>
      <c r="T373" s="137">
        <f>S373*H373</f>
        <v>0</v>
      </c>
      <c r="U373" s="137">
        <v>0</v>
      </c>
      <c r="V373" s="137">
        <f>U373*H373</f>
        <v>0</v>
      </c>
      <c r="W373" s="137">
        <v>0</v>
      </c>
      <c r="X373" s="137">
        <f>W373*H373</f>
        <v>0</v>
      </c>
      <c r="Y373" s="138" t="s">
        <v>1</v>
      </c>
      <c r="AR373" s="139" t="s">
        <v>149</v>
      </c>
      <c r="AT373" s="139" t="s">
        <v>147</v>
      </c>
      <c r="AU373" s="139" t="s">
        <v>84</v>
      </c>
      <c r="AY373" s="14" t="s">
        <v>145</v>
      </c>
      <c r="BE373" s="140">
        <f>IF(O373="základní",K373,0)</f>
        <v>0</v>
      </c>
      <c r="BF373" s="140">
        <f>IF(O373="snížená",K373,0)</f>
        <v>0</v>
      </c>
      <c r="BG373" s="140">
        <f>IF(O373="zákl. přenesená",K373,0)</f>
        <v>0</v>
      </c>
      <c r="BH373" s="140">
        <f>IF(O373="sníž. přenesená",K373,0)</f>
        <v>0</v>
      </c>
      <c r="BI373" s="140">
        <f>IF(O373="nulová",K373,0)</f>
        <v>0</v>
      </c>
      <c r="BJ373" s="14" t="s">
        <v>84</v>
      </c>
      <c r="BK373" s="140">
        <f>ROUND(P373*H373,2)</f>
        <v>0</v>
      </c>
      <c r="BL373" s="14" t="s">
        <v>149</v>
      </c>
      <c r="BM373" s="139" t="s">
        <v>170</v>
      </c>
    </row>
    <row r="374" spans="2:65" s="12" customFormat="1">
      <c r="B374" s="141"/>
      <c r="D374" s="142" t="s">
        <v>151</v>
      </c>
      <c r="E374" s="143"/>
      <c r="F374" s="144" t="s">
        <v>809</v>
      </c>
      <c r="H374" s="143">
        <v>70.8</v>
      </c>
      <c r="M374" s="141"/>
      <c r="N374" s="145"/>
      <c r="Y374" s="146"/>
      <c r="AT374" s="143" t="s">
        <v>151</v>
      </c>
      <c r="AU374" s="143" t="s">
        <v>84</v>
      </c>
      <c r="AV374" s="12" t="s">
        <v>84</v>
      </c>
      <c r="AW374" s="12" t="s">
        <v>4</v>
      </c>
      <c r="AX374" s="12" t="s">
        <v>76</v>
      </c>
      <c r="AY374" s="143" t="s">
        <v>145</v>
      </c>
    </row>
    <row r="375" spans="2:65" s="1" customFormat="1" ht="24">
      <c r="B375" s="127"/>
      <c r="C375" s="128">
        <v>67</v>
      </c>
      <c r="D375" s="128" t="s">
        <v>147</v>
      </c>
      <c r="E375" s="129" t="s">
        <v>810</v>
      </c>
      <c r="F375" s="130" t="s">
        <v>811</v>
      </c>
      <c r="G375" s="131" t="s">
        <v>372</v>
      </c>
      <c r="H375" s="132">
        <v>4</v>
      </c>
      <c r="I375" s="133"/>
      <c r="J375" s="133"/>
      <c r="K375" s="133">
        <f>ROUND(P375*H375,2)</f>
        <v>0</v>
      </c>
      <c r="L375" s="130" t="s">
        <v>1</v>
      </c>
      <c r="M375" s="26"/>
      <c r="N375" s="134" t="s">
        <v>1</v>
      </c>
      <c r="O375" s="135" t="s">
        <v>39</v>
      </c>
      <c r="P375" s="136">
        <f t="shared" ref="P375:P406" si="24">I375+J375</f>
        <v>0</v>
      </c>
      <c r="Q375" s="136">
        <f t="shared" ref="Q375:Q406" si="25">ROUND(I375*H375,2)</f>
        <v>0</v>
      </c>
      <c r="R375" s="136">
        <f t="shared" ref="R375:R406" si="26">ROUND(J375*H375,2)</f>
        <v>0</v>
      </c>
      <c r="S375" s="137">
        <v>0</v>
      </c>
      <c r="T375" s="137">
        <f t="shared" ref="T375:T406" si="27">S375*H375</f>
        <v>0</v>
      </c>
      <c r="U375" s="137">
        <v>0</v>
      </c>
      <c r="V375" s="137">
        <f t="shared" ref="V375:V406" si="28">U375*H375</f>
        <v>0</v>
      </c>
      <c r="W375" s="137">
        <v>0</v>
      </c>
      <c r="X375" s="137">
        <f t="shared" ref="X375:X406" si="29">W375*H375</f>
        <v>0</v>
      </c>
      <c r="Y375" s="138" t="s">
        <v>1</v>
      </c>
      <c r="AR375" s="139" t="s">
        <v>149</v>
      </c>
      <c r="AT375" s="139" t="s">
        <v>147</v>
      </c>
      <c r="AU375" s="139" t="s">
        <v>84</v>
      </c>
      <c r="AY375" s="14" t="s">
        <v>145</v>
      </c>
      <c r="BE375" s="140">
        <f t="shared" ref="BE375:BE406" si="30">IF(O375="základní",K375,0)</f>
        <v>0</v>
      </c>
      <c r="BF375" s="140">
        <f t="shared" ref="BF375:BF406" si="31">IF(O375="snížená",K375,0)</f>
        <v>0</v>
      </c>
      <c r="BG375" s="140">
        <f t="shared" ref="BG375:BG406" si="32">IF(O375="zákl. přenesená",K375,0)</f>
        <v>0</v>
      </c>
      <c r="BH375" s="140">
        <f t="shared" ref="BH375:BH406" si="33">IF(O375="sníž. přenesená",K375,0)</f>
        <v>0</v>
      </c>
      <c r="BI375" s="140">
        <f t="shared" ref="BI375:BI406" si="34">IF(O375="nulová",K375,0)</f>
        <v>0</v>
      </c>
      <c r="BJ375" s="14" t="s">
        <v>84</v>
      </c>
      <c r="BK375" s="140">
        <f t="shared" ref="BK375:BK406" si="35">ROUND(P375*H375,2)</f>
        <v>0</v>
      </c>
      <c r="BL375" s="14" t="s">
        <v>149</v>
      </c>
      <c r="BM375" s="139" t="s">
        <v>170</v>
      </c>
    </row>
    <row r="376" spans="2:65" s="12" customFormat="1">
      <c r="B376" s="141"/>
      <c r="D376" s="142"/>
      <c r="E376" s="143"/>
      <c r="F376" s="144" t="s">
        <v>812</v>
      </c>
      <c r="H376" s="143">
        <v>4</v>
      </c>
      <c r="M376" s="141"/>
      <c r="N376" s="145" t="s">
        <v>1</v>
      </c>
      <c r="O376" s="12" t="s">
        <v>39</v>
      </c>
      <c r="P376" s="12">
        <f t="shared" si="24"/>
        <v>0</v>
      </c>
      <c r="Q376" s="12">
        <f t="shared" si="25"/>
        <v>0</v>
      </c>
      <c r="R376" s="12">
        <f t="shared" si="26"/>
        <v>0</v>
      </c>
      <c r="S376" s="12">
        <v>0</v>
      </c>
      <c r="T376" s="12">
        <f t="shared" si="27"/>
        <v>0</v>
      </c>
      <c r="U376" s="12">
        <v>0</v>
      </c>
      <c r="V376" s="12">
        <f t="shared" si="28"/>
        <v>0</v>
      </c>
      <c r="W376" s="12">
        <v>0</v>
      </c>
      <c r="X376" s="12">
        <f t="shared" si="29"/>
        <v>0</v>
      </c>
      <c r="Y376" s="146" t="s">
        <v>1</v>
      </c>
      <c r="AR376" s="12" t="s">
        <v>149</v>
      </c>
      <c r="AT376" s="143" t="s">
        <v>147</v>
      </c>
      <c r="AU376" s="143" t="s">
        <v>84</v>
      </c>
      <c r="AY376" s="143" t="s">
        <v>145</v>
      </c>
      <c r="BE376" s="12">
        <f t="shared" si="30"/>
        <v>0</v>
      </c>
      <c r="BF376" s="12">
        <f t="shared" si="31"/>
        <v>0</v>
      </c>
      <c r="BG376" s="12">
        <f t="shared" si="32"/>
        <v>0</v>
      </c>
      <c r="BH376" s="12">
        <f t="shared" si="33"/>
        <v>0</v>
      </c>
      <c r="BI376" s="12">
        <f t="shared" si="34"/>
        <v>0</v>
      </c>
      <c r="BJ376" s="12" t="s">
        <v>84</v>
      </c>
      <c r="BK376" s="12">
        <f t="shared" si="35"/>
        <v>0</v>
      </c>
      <c r="BL376" s="12" t="s">
        <v>149</v>
      </c>
      <c r="BM376" s="12" t="s">
        <v>170</v>
      </c>
    </row>
    <row r="377" spans="2:65" s="1" customFormat="1" ht="12">
      <c r="B377" s="127"/>
      <c r="C377" s="128">
        <v>68</v>
      </c>
      <c r="D377" s="128" t="s">
        <v>147</v>
      </c>
      <c r="E377" s="129" t="s">
        <v>813</v>
      </c>
      <c r="F377" s="130" t="s">
        <v>814</v>
      </c>
      <c r="G377" s="131" t="s">
        <v>458</v>
      </c>
      <c r="H377" s="132">
        <v>68.8</v>
      </c>
      <c r="I377" s="133"/>
      <c r="J377" s="133"/>
      <c r="K377" s="133">
        <f>ROUND(P377*H377,2)</f>
        <v>0</v>
      </c>
      <c r="L377" s="130" t="s">
        <v>1</v>
      </c>
      <c r="M377" s="26"/>
      <c r="N377" s="134" t="s">
        <v>1</v>
      </c>
      <c r="O377" s="135" t="s">
        <v>39</v>
      </c>
      <c r="P377" s="136">
        <f t="shared" si="24"/>
        <v>0</v>
      </c>
      <c r="Q377" s="136">
        <f t="shared" si="25"/>
        <v>0</v>
      </c>
      <c r="R377" s="136">
        <f t="shared" si="26"/>
        <v>0</v>
      </c>
      <c r="S377" s="137">
        <v>0</v>
      </c>
      <c r="T377" s="137">
        <f t="shared" si="27"/>
        <v>0</v>
      </c>
      <c r="U377" s="137">
        <v>0</v>
      </c>
      <c r="V377" s="137">
        <f t="shared" si="28"/>
        <v>0</v>
      </c>
      <c r="W377" s="137">
        <v>0</v>
      </c>
      <c r="X377" s="137">
        <f t="shared" si="29"/>
        <v>0</v>
      </c>
      <c r="Y377" s="138" t="s">
        <v>1</v>
      </c>
      <c r="AR377" s="139" t="s">
        <v>149</v>
      </c>
      <c r="AT377" s="139" t="s">
        <v>147</v>
      </c>
      <c r="AU377" s="139" t="s">
        <v>84</v>
      </c>
      <c r="AY377" s="14" t="s">
        <v>145</v>
      </c>
      <c r="BE377" s="140">
        <f t="shared" si="30"/>
        <v>0</v>
      </c>
      <c r="BF377" s="140">
        <f t="shared" si="31"/>
        <v>0</v>
      </c>
      <c r="BG377" s="140">
        <f t="shared" si="32"/>
        <v>0</v>
      </c>
      <c r="BH377" s="140">
        <f t="shared" si="33"/>
        <v>0</v>
      </c>
      <c r="BI377" s="140">
        <f t="shared" si="34"/>
        <v>0</v>
      </c>
      <c r="BJ377" s="14" t="s">
        <v>84</v>
      </c>
      <c r="BK377" s="140">
        <f t="shared" si="35"/>
        <v>0</v>
      </c>
      <c r="BL377" s="14" t="s">
        <v>149</v>
      </c>
      <c r="BM377" s="139" t="s">
        <v>170</v>
      </c>
    </row>
    <row r="378" spans="2:65" s="12" customFormat="1">
      <c r="B378" s="141"/>
      <c r="D378" s="142"/>
      <c r="E378" s="143"/>
      <c r="F378" s="144" t="s">
        <v>815</v>
      </c>
      <c r="H378" s="143">
        <v>68.8</v>
      </c>
      <c r="L378" s="12" t="s">
        <v>1</v>
      </c>
      <c r="M378" s="141"/>
      <c r="N378" s="145" t="s">
        <v>1</v>
      </c>
      <c r="O378" s="12" t="s">
        <v>39</v>
      </c>
      <c r="P378" s="12">
        <f t="shared" si="24"/>
        <v>0</v>
      </c>
      <c r="Q378" s="12">
        <f t="shared" si="25"/>
        <v>0</v>
      </c>
      <c r="R378" s="12">
        <f t="shared" si="26"/>
        <v>0</v>
      </c>
      <c r="S378" s="12">
        <v>0</v>
      </c>
      <c r="T378" s="12">
        <f t="shared" si="27"/>
        <v>0</v>
      </c>
      <c r="U378" s="12">
        <v>0</v>
      </c>
      <c r="V378" s="12">
        <f t="shared" si="28"/>
        <v>0</v>
      </c>
      <c r="W378" s="12">
        <v>0</v>
      </c>
      <c r="X378" s="12">
        <f t="shared" si="29"/>
        <v>0</v>
      </c>
      <c r="Y378" s="146" t="s">
        <v>1</v>
      </c>
      <c r="AR378" s="12" t="s">
        <v>149</v>
      </c>
      <c r="AT378" s="143" t="s">
        <v>147</v>
      </c>
      <c r="AU378" s="143" t="s">
        <v>84</v>
      </c>
      <c r="AY378" s="143" t="s">
        <v>145</v>
      </c>
      <c r="BE378" s="12">
        <f t="shared" si="30"/>
        <v>0</v>
      </c>
      <c r="BF378" s="12">
        <f t="shared" si="31"/>
        <v>0</v>
      </c>
      <c r="BG378" s="12">
        <f t="shared" si="32"/>
        <v>0</v>
      </c>
      <c r="BH378" s="12">
        <f t="shared" si="33"/>
        <v>0</v>
      </c>
      <c r="BI378" s="12">
        <f t="shared" si="34"/>
        <v>0</v>
      </c>
      <c r="BJ378" s="12" t="s">
        <v>84</v>
      </c>
      <c r="BK378" s="12">
        <f t="shared" si="35"/>
        <v>0</v>
      </c>
      <c r="BL378" s="12" t="s">
        <v>149</v>
      </c>
      <c r="BM378" s="12" t="s">
        <v>170</v>
      </c>
    </row>
    <row r="379" spans="2:65" s="1" customFormat="1" ht="12">
      <c r="B379" s="127"/>
      <c r="C379" s="128">
        <v>69</v>
      </c>
      <c r="D379" s="128" t="s">
        <v>147</v>
      </c>
      <c r="E379" s="129" t="s">
        <v>816</v>
      </c>
      <c r="F379" s="130" t="s">
        <v>817</v>
      </c>
      <c r="G379" s="131" t="s">
        <v>458</v>
      </c>
      <c r="H379" s="132">
        <v>137.6</v>
      </c>
      <c r="I379" s="133"/>
      <c r="J379" s="133"/>
      <c r="K379" s="133">
        <f>ROUND(P379*H379,2)</f>
        <v>0</v>
      </c>
      <c r="L379" s="130" t="s">
        <v>1</v>
      </c>
      <c r="M379" s="26"/>
      <c r="N379" s="134" t="s">
        <v>1</v>
      </c>
      <c r="O379" s="135" t="s">
        <v>39</v>
      </c>
      <c r="P379" s="136">
        <f t="shared" si="24"/>
        <v>0</v>
      </c>
      <c r="Q379" s="136">
        <f t="shared" si="25"/>
        <v>0</v>
      </c>
      <c r="R379" s="136">
        <f t="shared" si="26"/>
        <v>0</v>
      </c>
      <c r="S379" s="137">
        <v>0</v>
      </c>
      <c r="T379" s="137">
        <f t="shared" si="27"/>
        <v>0</v>
      </c>
      <c r="U379" s="137">
        <v>0</v>
      </c>
      <c r="V379" s="137">
        <f t="shared" si="28"/>
        <v>0</v>
      </c>
      <c r="W379" s="137">
        <v>0</v>
      </c>
      <c r="X379" s="137">
        <f t="shared" si="29"/>
        <v>0</v>
      </c>
      <c r="Y379" s="138" t="s">
        <v>1</v>
      </c>
      <c r="AR379" s="139" t="s">
        <v>149</v>
      </c>
      <c r="AT379" s="139" t="s">
        <v>147</v>
      </c>
      <c r="AU379" s="139" t="s">
        <v>84</v>
      </c>
      <c r="AY379" s="14" t="s">
        <v>145</v>
      </c>
      <c r="BE379" s="140">
        <f t="shared" si="30"/>
        <v>0</v>
      </c>
      <c r="BF379" s="140">
        <f t="shared" si="31"/>
        <v>0</v>
      </c>
      <c r="BG379" s="140">
        <f t="shared" si="32"/>
        <v>0</v>
      </c>
      <c r="BH379" s="140">
        <f t="shared" si="33"/>
        <v>0</v>
      </c>
      <c r="BI379" s="140">
        <f t="shared" si="34"/>
        <v>0</v>
      </c>
      <c r="BJ379" s="14" t="s">
        <v>84</v>
      </c>
      <c r="BK379" s="140">
        <f t="shared" si="35"/>
        <v>0</v>
      </c>
      <c r="BL379" s="14" t="s">
        <v>149</v>
      </c>
      <c r="BM379" s="139" t="s">
        <v>170</v>
      </c>
    </row>
    <row r="380" spans="2:65" s="12" customFormat="1">
      <c r="B380" s="141"/>
      <c r="D380" s="142"/>
      <c r="E380" s="143"/>
      <c r="F380" s="144" t="s">
        <v>818</v>
      </c>
      <c r="H380" s="143">
        <v>137.6</v>
      </c>
      <c r="L380" s="12" t="s">
        <v>1</v>
      </c>
      <c r="M380" s="141"/>
      <c r="N380" s="145" t="s">
        <v>1</v>
      </c>
      <c r="O380" s="12" t="s">
        <v>39</v>
      </c>
      <c r="P380" s="12">
        <f t="shared" si="24"/>
        <v>0</v>
      </c>
      <c r="Q380" s="12">
        <f t="shared" si="25"/>
        <v>0</v>
      </c>
      <c r="R380" s="12">
        <f t="shared" si="26"/>
        <v>0</v>
      </c>
      <c r="S380" s="12">
        <v>0</v>
      </c>
      <c r="T380" s="12">
        <f t="shared" si="27"/>
        <v>0</v>
      </c>
      <c r="U380" s="12">
        <v>0</v>
      </c>
      <c r="V380" s="12">
        <f t="shared" si="28"/>
        <v>0</v>
      </c>
      <c r="W380" s="12">
        <v>0</v>
      </c>
      <c r="X380" s="12">
        <f t="shared" si="29"/>
        <v>0</v>
      </c>
      <c r="Y380" s="146" t="s">
        <v>1</v>
      </c>
      <c r="AR380" s="12" t="s">
        <v>149</v>
      </c>
      <c r="AT380" s="143" t="s">
        <v>147</v>
      </c>
      <c r="AU380" s="143" t="s">
        <v>84</v>
      </c>
      <c r="AY380" s="143" t="s">
        <v>145</v>
      </c>
      <c r="BE380" s="12">
        <f t="shared" si="30"/>
        <v>0</v>
      </c>
      <c r="BF380" s="12">
        <f t="shared" si="31"/>
        <v>0</v>
      </c>
      <c r="BG380" s="12">
        <f t="shared" si="32"/>
        <v>0</v>
      </c>
      <c r="BH380" s="12">
        <f t="shared" si="33"/>
        <v>0</v>
      </c>
      <c r="BI380" s="12">
        <f t="shared" si="34"/>
        <v>0</v>
      </c>
      <c r="BJ380" s="12" t="s">
        <v>84</v>
      </c>
      <c r="BK380" s="12">
        <f t="shared" si="35"/>
        <v>0</v>
      </c>
      <c r="BL380" s="12" t="s">
        <v>149</v>
      </c>
      <c r="BM380" s="12" t="s">
        <v>170</v>
      </c>
    </row>
    <row r="381" spans="2:65" s="1" customFormat="1" ht="24">
      <c r="B381" s="127"/>
      <c r="C381" s="128">
        <v>70</v>
      </c>
      <c r="D381" s="128" t="s">
        <v>147</v>
      </c>
      <c r="E381" s="129" t="s">
        <v>819</v>
      </c>
      <c r="F381" s="130" t="s">
        <v>820</v>
      </c>
      <c r="G381" s="131" t="s">
        <v>244</v>
      </c>
      <c r="H381" s="132">
        <v>253.59</v>
      </c>
      <c r="I381" s="133"/>
      <c r="J381" s="133"/>
      <c r="K381" s="133">
        <f>ROUND(P381*H381,2)</f>
        <v>0</v>
      </c>
      <c r="L381" s="130" t="s">
        <v>1</v>
      </c>
      <c r="M381" s="26"/>
      <c r="N381" s="134" t="s">
        <v>1</v>
      </c>
      <c r="O381" s="135" t="s">
        <v>39</v>
      </c>
      <c r="P381" s="136">
        <f t="shared" si="24"/>
        <v>0</v>
      </c>
      <c r="Q381" s="136">
        <f t="shared" si="25"/>
        <v>0</v>
      </c>
      <c r="R381" s="136">
        <f t="shared" si="26"/>
        <v>0</v>
      </c>
      <c r="S381" s="137">
        <v>0</v>
      </c>
      <c r="T381" s="137">
        <f t="shared" si="27"/>
        <v>0</v>
      </c>
      <c r="U381" s="137">
        <v>0</v>
      </c>
      <c r="V381" s="137">
        <f t="shared" si="28"/>
        <v>0</v>
      </c>
      <c r="W381" s="137">
        <v>0</v>
      </c>
      <c r="X381" s="137">
        <f t="shared" si="29"/>
        <v>0</v>
      </c>
      <c r="Y381" s="138" t="s">
        <v>1</v>
      </c>
      <c r="AR381" s="139" t="s">
        <v>149</v>
      </c>
      <c r="AT381" s="139" t="s">
        <v>147</v>
      </c>
      <c r="AU381" s="139" t="s">
        <v>84</v>
      </c>
      <c r="AY381" s="14" t="s">
        <v>145</v>
      </c>
      <c r="BE381" s="140">
        <f t="shared" si="30"/>
        <v>0</v>
      </c>
      <c r="BF381" s="140">
        <f t="shared" si="31"/>
        <v>0</v>
      </c>
      <c r="BG381" s="140">
        <f t="shared" si="32"/>
        <v>0</v>
      </c>
      <c r="BH381" s="140">
        <f t="shared" si="33"/>
        <v>0</v>
      </c>
      <c r="BI381" s="140">
        <f t="shared" si="34"/>
        <v>0</v>
      </c>
      <c r="BJ381" s="14" t="s">
        <v>84</v>
      </c>
      <c r="BK381" s="140">
        <f t="shared" si="35"/>
        <v>0</v>
      </c>
      <c r="BL381" s="14" t="s">
        <v>149</v>
      </c>
      <c r="BM381" s="139" t="s">
        <v>170</v>
      </c>
    </row>
    <row r="382" spans="2:65" s="12" customFormat="1">
      <c r="B382" s="141"/>
      <c r="D382" s="142"/>
      <c r="E382" s="143"/>
      <c r="F382" s="144" t="s">
        <v>821</v>
      </c>
      <c r="H382" s="143">
        <v>253.59</v>
      </c>
      <c r="L382" s="12" t="s">
        <v>1</v>
      </c>
      <c r="M382" s="141"/>
      <c r="N382" s="145" t="s">
        <v>1</v>
      </c>
      <c r="O382" s="12" t="s">
        <v>39</v>
      </c>
      <c r="P382" s="12">
        <f t="shared" si="24"/>
        <v>0</v>
      </c>
      <c r="Q382" s="12">
        <f t="shared" si="25"/>
        <v>0</v>
      </c>
      <c r="R382" s="12">
        <f t="shared" si="26"/>
        <v>0</v>
      </c>
      <c r="S382" s="12">
        <v>0</v>
      </c>
      <c r="T382" s="12">
        <f t="shared" si="27"/>
        <v>0</v>
      </c>
      <c r="U382" s="12">
        <v>0</v>
      </c>
      <c r="V382" s="12">
        <f t="shared" si="28"/>
        <v>0</v>
      </c>
      <c r="W382" s="12">
        <v>0</v>
      </c>
      <c r="X382" s="12">
        <f t="shared" si="29"/>
        <v>0</v>
      </c>
      <c r="Y382" s="146" t="s">
        <v>1</v>
      </c>
      <c r="AR382" s="12" t="s">
        <v>149</v>
      </c>
      <c r="AT382" s="143" t="s">
        <v>147</v>
      </c>
      <c r="AU382" s="143" t="s">
        <v>84</v>
      </c>
      <c r="AY382" s="143" t="s">
        <v>145</v>
      </c>
      <c r="BE382" s="12">
        <f t="shared" si="30"/>
        <v>0</v>
      </c>
      <c r="BF382" s="12">
        <f t="shared" si="31"/>
        <v>0</v>
      </c>
      <c r="BG382" s="12">
        <f t="shared" si="32"/>
        <v>0</v>
      </c>
      <c r="BH382" s="12">
        <f t="shared" si="33"/>
        <v>0</v>
      </c>
      <c r="BI382" s="12">
        <f t="shared" si="34"/>
        <v>0</v>
      </c>
      <c r="BJ382" s="12" t="s">
        <v>84</v>
      </c>
      <c r="BK382" s="12">
        <f t="shared" si="35"/>
        <v>0</v>
      </c>
      <c r="BL382" s="12" t="s">
        <v>149</v>
      </c>
      <c r="BM382" s="12" t="s">
        <v>170</v>
      </c>
    </row>
    <row r="383" spans="2:65" s="1" customFormat="1" ht="24">
      <c r="B383" s="127"/>
      <c r="C383" s="128">
        <v>71</v>
      </c>
      <c r="D383" s="128" t="s">
        <v>147</v>
      </c>
      <c r="E383" s="129" t="s">
        <v>822</v>
      </c>
      <c r="F383" s="130" t="s">
        <v>823</v>
      </c>
      <c r="G383" s="131" t="s">
        <v>244</v>
      </c>
      <c r="H383" s="132">
        <v>325.74149999999997</v>
      </c>
      <c r="I383" s="133"/>
      <c r="J383" s="133"/>
      <c r="K383" s="133">
        <f>ROUND(P383*H383,2)</f>
        <v>0</v>
      </c>
      <c r="L383" s="130" t="s">
        <v>1</v>
      </c>
      <c r="M383" s="26"/>
      <c r="N383" s="134" t="s">
        <v>1</v>
      </c>
      <c r="O383" s="135" t="s">
        <v>39</v>
      </c>
      <c r="P383" s="136">
        <f t="shared" si="24"/>
        <v>0</v>
      </c>
      <c r="Q383" s="136">
        <f t="shared" si="25"/>
        <v>0</v>
      </c>
      <c r="R383" s="136">
        <f t="shared" si="26"/>
        <v>0</v>
      </c>
      <c r="S383" s="137">
        <v>0</v>
      </c>
      <c r="T383" s="137">
        <f t="shared" si="27"/>
        <v>0</v>
      </c>
      <c r="U383" s="137">
        <v>0</v>
      </c>
      <c r="V383" s="137">
        <f t="shared" si="28"/>
        <v>0</v>
      </c>
      <c r="W383" s="137">
        <v>0</v>
      </c>
      <c r="X383" s="137">
        <f t="shared" si="29"/>
        <v>0</v>
      </c>
      <c r="Y383" s="138" t="s">
        <v>1</v>
      </c>
      <c r="AR383" s="139" t="s">
        <v>149</v>
      </c>
      <c r="AT383" s="139" t="s">
        <v>147</v>
      </c>
      <c r="AU383" s="139" t="s">
        <v>84</v>
      </c>
      <c r="AY383" s="14" t="s">
        <v>145</v>
      </c>
      <c r="BE383" s="140">
        <f t="shared" si="30"/>
        <v>0</v>
      </c>
      <c r="BF383" s="140">
        <f t="shared" si="31"/>
        <v>0</v>
      </c>
      <c r="BG383" s="140">
        <f t="shared" si="32"/>
        <v>0</v>
      </c>
      <c r="BH383" s="140">
        <f t="shared" si="33"/>
        <v>0</v>
      </c>
      <c r="BI383" s="140">
        <f t="shared" si="34"/>
        <v>0</v>
      </c>
      <c r="BJ383" s="14" t="s">
        <v>84</v>
      </c>
      <c r="BK383" s="140">
        <f t="shared" si="35"/>
        <v>0</v>
      </c>
      <c r="BL383" s="14" t="s">
        <v>149</v>
      </c>
      <c r="BM383" s="139" t="s">
        <v>170</v>
      </c>
    </row>
    <row r="384" spans="2:65" s="12" customFormat="1">
      <c r="B384" s="141"/>
      <c r="D384" s="142"/>
      <c r="E384" s="143"/>
      <c r="F384" s="144" t="s">
        <v>824</v>
      </c>
      <c r="H384" s="143">
        <v>310.23</v>
      </c>
      <c r="L384" s="12" t="s">
        <v>1</v>
      </c>
      <c r="M384" s="141"/>
      <c r="N384" s="145" t="s">
        <v>1</v>
      </c>
      <c r="O384" s="12" t="s">
        <v>39</v>
      </c>
      <c r="P384" s="12">
        <f t="shared" si="24"/>
        <v>0</v>
      </c>
      <c r="Q384" s="12">
        <f t="shared" si="25"/>
        <v>0</v>
      </c>
      <c r="R384" s="12">
        <f t="shared" si="26"/>
        <v>0</v>
      </c>
      <c r="S384" s="12">
        <v>0</v>
      </c>
      <c r="T384" s="12">
        <f t="shared" si="27"/>
        <v>0</v>
      </c>
      <c r="U384" s="12">
        <v>0</v>
      </c>
      <c r="V384" s="12">
        <f t="shared" si="28"/>
        <v>0</v>
      </c>
      <c r="W384" s="12">
        <v>0</v>
      </c>
      <c r="X384" s="12">
        <f t="shared" si="29"/>
        <v>0</v>
      </c>
      <c r="Y384" s="146" t="s">
        <v>1</v>
      </c>
      <c r="AR384" s="12" t="s">
        <v>149</v>
      </c>
      <c r="AT384" s="143" t="s">
        <v>147</v>
      </c>
      <c r="AU384" s="143" t="s">
        <v>84</v>
      </c>
      <c r="AY384" s="143" t="s">
        <v>145</v>
      </c>
      <c r="BE384" s="12">
        <f t="shared" si="30"/>
        <v>0</v>
      </c>
      <c r="BF384" s="12">
        <f t="shared" si="31"/>
        <v>0</v>
      </c>
      <c r="BG384" s="12">
        <f t="shared" si="32"/>
        <v>0</v>
      </c>
      <c r="BH384" s="12">
        <f t="shared" si="33"/>
        <v>0</v>
      </c>
      <c r="BI384" s="12">
        <f t="shared" si="34"/>
        <v>0</v>
      </c>
      <c r="BJ384" s="12" t="s">
        <v>84</v>
      </c>
      <c r="BK384" s="12">
        <f t="shared" si="35"/>
        <v>0</v>
      </c>
      <c r="BL384" s="12" t="s">
        <v>149</v>
      </c>
      <c r="BM384" s="12" t="s">
        <v>170</v>
      </c>
    </row>
    <row r="385" spans="2:65" s="12" customFormat="1">
      <c r="B385" s="141"/>
      <c r="D385" s="142"/>
      <c r="E385" s="143"/>
      <c r="F385" s="144" t="s">
        <v>825</v>
      </c>
      <c r="H385" s="143">
        <v>15.5115</v>
      </c>
      <c r="L385" s="12" t="s">
        <v>1</v>
      </c>
      <c r="M385" s="141"/>
      <c r="N385" s="145" t="s">
        <v>1</v>
      </c>
      <c r="O385" s="12" t="s">
        <v>39</v>
      </c>
      <c r="P385" s="12">
        <f t="shared" si="24"/>
        <v>0</v>
      </c>
      <c r="Q385" s="12">
        <f t="shared" si="25"/>
        <v>0</v>
      </c>
      <c r="R385" s="12">
        <f t="shared" si="26"/>
        <v>0</v>
      </c>
      <c r="S385" s="12">
        <v>0</v>
      </c>
      <c r="T385" s="12">
        <f t="shared" si="27"/>
        <v>0</v>
      </c>
      <c r="U385" s="12">
        <v>0</v>
      </c>
      <c r="V385" s="12">
        <f t="shared" si="28"/>
        <v>0</v>
      </c>
      <c r="W385" s="12">
        <v>0</v>
      </c>
      <c r="X385" s="12">
        <f t="shared" si="29"/>
        <v>0</v>
      </c>
      <c r="Y385" s="146" t="s">
        <v>1</v>
      </c>
      <c r="AR385" s="12" t="s">
        <v>149</v>
      </c>
      <c r="AT385" s="143" t="s">
        <v>147</v>
      </c>
      <c r="AU385" s="143" t="s">
        <v>84</v>
      </c>
      <c r="AY385" s="143" t="s">
        <v>145</v>
      </c>
      <c r="BE385" s="12">
        <f t="shared" si="30"/>
        <v>0</v>
      </c>
      <c r="BF385" s="12">
        <f t="shared" si="31"/>
        <v>0</v>
      </c>
      <c r="BG385" s="12">
        <f t="shared" si="32"/>
        <v>0</v>
      </c>
      <c r="BH385" s="12">
        <f t="shared" si="33"/>
        <v>0</v>
      </c>
      <c r="BI385" s="12">
        <f t="shared" si="34"/>
        <v>0</v>
      </c>
      <c r="BJ385" s="12" t="s">
        <v>84</v>
      </c>
      <c r="BK385" s="12">
        <f t="shared" si="35"/>
        <v>0</v>
      </c>
      <c r="BL385" s="12" t="s">
        <v>149</v>
      </c>
      <c r="BM385" s="12" t="s">
        <v>170</v>
      </c>
    </row>
    <row r="386" spans="2:65" s="1" customFormat="1" ht="12">
      <c r="B386" s="127"/>
      <c r="C386" s="128">
        <v>72</v>
      </c>
      <c r="D386" s="128" t="s">
        <v>147</v>
      </c>
      <c r="E386" s="129" t="s">
        <v>826</v>
      </c>
      <c r="F386" s="130" t="s">
        <v>827</v>
      </c>
      <c r="G386" s="131" t="s">
        <v>244</v>
      </c>
      <c r="H386" s="132">
        <v>323.2765</v>
      </c>
      <c r="I386" s="133"/>
      <c r="J386" s="133"/>
      <c r="K386" s="133">
        <f>ROUND(P386*H386,2)</f>
        <v>0</v>
      </c>
      <c r="L386" s="130" t="s">
        <v>1</v>
      </c>
      <c r="M386" s="26"/>
      <c r="N386" s="134" t="s">
        <v>1</v>
      </c>
      <c r="O386" s="135" t="s">
        <v>39</v>
      </c>
      <c r="P386" s="136">
        <f t="shared" si="24"/>
        <v>0</v>
      </c>
      <c r="Q386" s="136">
        <f t="shared" si="25"/>
        <v>0</v>
      </c>
      <c r="R386" s="136">
        <f t="shared" si="26"/>
        <v>0</v>
      </c>
      <c r="S386" s="137">
        <v>0</v>
      </c>
      <c r="T386" s="137">
        <f t="shared" si="27"/>
        <v>0</v>
      </c>
      <c r="U386" s="137">
        <v>0</v>
      </c>
      <c r="V386" s="137">
        <f t="shared" si="28"/>
        <v>0</v>
      </c>
      <c r="W386" s="137">
        <v>0</v>
      </c>
      <c r="X386" s="137">
        <f t="shared" si="29"/>
        <v>0</v>
      </c>
      <c r="Y386" s="138" t="s">
        <v>1</v>
      </c>
      <c r="AR386" s="139" t="s">
        <v>149</v>
      </c>
      <c r="AT386" s="139" t="s">
        <v>147</v>
      </c>
      <c r="AU386" s="139" t="s">
        <v>84</v>
      </c>
      <c r="AY386" s="14" t="s">
        <v>145</v>
      </c>
      <c r="BE386" s="140">
        <f t="shared" si="30"/>
        <v>0</v>
      </c>
      <c r="BF386" s="140">
        <f t="shared" si="31"/>
        <v>0</v>
      </c>
      <c r="BG386" s="140">
        <f t="shared" si="32"/>
        <v>0</v>
      </c>
      <c r="BH386" s="140">
        <f t="shared" si="33"/>
        <v>0</v>
      </c>
      <c r="BI386" s="140">
        <f t="shared" si="34"/>
        <v>0</v>
      </c>
      <c r="BJ386" s="14" t="s">
        <v>84</v>
      </c>
      <c r="BK386" s="140">
        <f t="shared" si="35"/>
        <v>0</v>
      </c>
      <c r="BL386" s="14" t="s">
        <v>149</v>
      </c>
      <c r="BM386" s="139" t="s">
        <v>170</v>
      </c>
    </row>
    <row r="387" spans="2:65" s="12" customFormat="1">
      <c r="B387" s="141"/>
      <c r="D387" s="142"/>
      <c r="E387" s="143"/>
      <c r="F387" s="144" t="s">
        <v>828</v>
      </c>
      <c r="H387" s="143">
        <v>281.11</v>
      </c>
      <c r="L387" s="12" t="s">
        <v>1</v>
      </c>
      <c r="M387" s="141"/>
      <c r="N387" s="145" t="s">
        <v>1</v>
      </c>
      <c r="O387" s="12" t="s">
        <v>39</v>
      </c>
      <c r="P387" s="12">
        <f t="shared" si="24"/>
        <v>0</v>
      </c>
      <c r="Q387" s="12">
        <f t="shared" si="25"/>
        <v>0</v>
      </c>
      <c r="R387" s="12">
        <f t="shared" si="26"/>
        <v>0</v>
      </c>
      <c r="S387" s="12">
        <v>0</v>
      </c>
      <c r="T387" s="12">
        <f t="shared" si="27"/>
        <v>0</v>
      </c>
      <c r="U387" s="12">
        <v>0</v>
      </c>
      <c r="V387" s="12">
        <f t="shared" si="28"/>
        <v>0</v>
      </c>
      <c r="W387" s="12">
        <v>0</v>
      </c>
      <c r="X387" s="12">
        <f t="shared" si="29"/>
        <v>0</v>
      </c>
      <c r="Y387" s="146" t="s">
        <v>1</v>
      </c>
      <c r="AR387" s="12" t="s">
        <v>149</v>
      </c>
      <c r="AT387" s="143" t="s">
        <v>147</v>
      </c>
      <c r="AU387" s="143" t="s">
        <v>84</v>
      </c>
      <c r="AY387" s="143" t="s">
        <v>145</v>
      </c>
      <c r="BE387" s="12">
        <f t="shared" si="30"/>
        <v>0</v>
      </c>
      <c r="BF387" s="12">
        <f t="shared" si="31"/>
        <v>0</v>
      </c>
      <c r="BG387" s="12">
        <f t="shared" si="32"/>
        <v>0</v>
      </c>
      <c r="BH387" s="12">
        <f t="shared" si="33"/>
        <v>0</v>
      </c>
      <c r="BI387" s="12">
        <f t="shared" si="34"/>
        <v>0</v>
      </c>
      <c r="BJ387" s="12" t="s">
        <v>84</v>
      </c>
      <c r="BK387" s="12">
        <f t="shared" si="35"/>
        <v>0</v>
      </c>
      <c r="BL387" s="12" t="s">
        <v>149</v>
      </c>
      <c r="BM387" s="12" t="s">
        <v>170</v>
      </c>
    </row>
    <row r="388" spans="2:65" s="12" customFormat="1">
      <c r="B388" s="141"/>
      <c r="D388" s="142"/>
      <c r="E388" s="143"/>
      <c r="F388" s="144" t="s">
        <v>829</v>
      </c>
      <c r="H388" s="143">
        <v>42.166499999999999</v>
      </c>
      <c r="L388" s="12" t="s">
        <v>1</v>
      </c>
      <c r="M388" s="141"/>
      <c r="N388" s="145" t="s">
        <v>1</v>
      </c>
      <c r="O388" s="12" t="s">
        <v>39</v>
      </c>
      <c r="P388" s="12">
        <f t="shared" si="24"/>
        <v>0</v>
      </c>
      <c r="Q388" s="12">
        <f t="shared" si="25"/>
        <v>0</v>
      </c>
      <c r="R388" s="12">
        <f t="shared" si="26"/>
        <v>0</v>
      </c>
      <c r="S388" s="12">
        <v>0</v>
      </c>
      <c r="T388" s="12">
        <f t="shared" si="27"/>
        <v>0</v>
      </c>
      <c r="U388" s="12">
        <v>0</v>
      </c>
      <c r="V388" s="12">
        <f t="shared" si="28"/>
        <v>0</v>
      </c>
      <c r="W388" s="12">
        <v>0</v>
      </c>
      <c r="X388" s="12">
        <f t="shared" si="29"/>
        <v>0</v>
      </c>
      <c r="Y388" s="146" t="s">
        <v>1</v>
      </c>
      <c r="AR388" s="12" t="s">
        <v>149</v>
      </c>
      <c r="AT388" s="143" t="s">
        <v>147</v>
      </c>
      <c r="AU388" s="143" t="s">
        <v>84</v>
      </c>
      <c r="AY388" s="143" t="s">
        <v>145</v>
      </c>
      <c r="BE388" s="12">
        <f t="shared" si="30"/>
        <v>0</v>
      </c>
      <c r="BF388" s="12">
        <f t="shared" si="31"/>
        <v>0</v>
      </c>
      <c r="BG388" s="12">
        <f t="shared" si="32"/>
        <v>0</v>
      </c>
      <c r="BH388" s="12">
        <f t="shared" si="33"/>
        <v>0</v>
      </c>
      <c r="BI388" s="12">
        <f t="shared" si="34"/>
        <v>0</v>
      </c>
      <c r="BJ388" s="12" t="s">
        <v>84</v>
      </c>
      <c r="BK388" s="12">
        <f t="shared" si="35"/>
        <v>0</v>
      </c>
      <c r="BL388" s="12" t="s">
        <v>149</v>
      </c>
      <c r="BM388" s="12" t="s">
        <v>170</v>
      </c>
    </row>
    <row r="389" spans="2:65" s="1" customFormat="1" ht="12">
      <c r="B389" s="127"/>
      <c r="C389" s="128">
        <v>73</v>
      </c>
      <c r="D389" s="128" t="s">
        <v>147</v>
      </c>
      <c r="E389" s="129" t="s">
        <v>830</v>
      </c>
      <c r="F389" s="130" t="s">
        <v>831</v>
      </c>
      <c r="G389" s="131" t="s">
        <v>244</v>
      </c>
      <c r="H389" s="132">
        <v>278.94900000000001</v>
      </c>
      <c r="I389" s="133"/>
      <c r="J389" s="133"/>
      <c r="K389" s="133">
        <f>ROUND(P389*H389,2)</f>
        <v>0</v>
      </c>
      <c r="L389" s="130" t="s">
        <v>1</v>
      </c>
      <c r="M389" s="26"/>
      <c r="N389" s="134" t="s">
        <v>1</v>
      </c>
      <c r="O389" s="135" t="s">
        <v>39</v>
      </c>
      <c r="P389" s="136">
        <f t="shared" si="24"/>
        <v>0</v>
      </c>
      <c r="Q389" s="136">
        <f t="shared" si="25"/>
        <v>0</v>
      </c>
      <c r="R389" s="136">
        <f t="shared" si="26"/>
        <v>0</v>
      </c>
      <c r="S389" s="137">
        <v>0</v>
      </c>
      <c r="T389" s="137">
        <f t="shared" si="27"/>
        <v>0</v>
      </c>
      <c r="U389" s="137">
        <v>0</v>
      </c>
      <c r="V389" s="137">
        <f t="shared" si="28"/>
        <v>0</v>
      </c>
      <c r="W389" s="137">
        <v>0</v>
      </c>
      <c r="X389" s="137">
        <f t="shared" si="29"/>
        <v>0</v>
      </c>
      <c r="Y389" s="138" t="s">
        <v>1</v>
      </c>
      <c r="AR389" s="139" t="s">
        <v>149</v>
      </c>
      <c r="AT389" s="139" t="s">
        <v>147</v>
      </c>
      <c r="AU389" s="139" t="s">
        <v>84</v>
      </c>
      <c r="AY389" s="14" t="s">
        <v>145</v>
      </c>
      <c r="BE389" s="140">
        <f t="shared" si="30"/>
        <v>0</v>
      </c>
      <c r="BF389" s="140">
        <f t="shared" si="31"/>
        <v>0</v>
      </c>
      <c r="BG389" s="140">
        <f t="shared" si="32"/>
        <v>0</v>
      </c>
      <c r="BH389" s="140">
        <f t="shared" si="33"/>
        <v>0</v>
      </c>
      <c r="BI389" s="140">
        <f t="shared" si="34"/>
        <v>0</v>
      </c>
      <c r="BJ389" s="14" t="s">
        <v>84</v>
      </c>
      <c r="BK389" s="140">
        <f t="shared" si="35"/>
        <v>0</v>
      </c>
      <c r="BL389" s="14" t="s">
        <v>149</v>
      </c>
      <c r="BM389" s="139" t="s">
        <v>170</v>
      </c>
    </row>
    <row r="390" spans="2:65" s="12" customFormat="1">
      <c r="B390" s="141"/>
      <c r="D390" s="142"/>
      <c r="E390" s="143"/>
      <c r="F390" s="144" t="s">
        <v>821</v>
      </c>
      <c r="H390" s="143">
        <v>253.59</v>
      </c>
      <c r="L390" s="12" t="s">
        <v>1</v>
      </c>
      <c r="M390" s="141"/>
      <c r="N390" s="145" t="s">
        <v>1</v>
      </c>
      <c r="O390" s="12" t="s">
        <v>39</v>
      </c>
      <c r="P390" s="12">
        <f t="shared" si="24"/>
        <v>0</v>
      </c>
      <c r="Q390" s="12">
        <f t="shared" si="25"/>
        <v>0</v>
      </c>
      <c r="R390" s="12">
        <f t="shared" si="26"/>
        <v>0</v>
      </c>
      <c r="S390" s="12">
        <v>0</v>
      </c>
      <c r="T390" s="12">
        <f t="shared" si="27"/>
        <v>0</v>
      </c>
      <c r="U390" s="12">
        <v>0</v>
      </c>
      <c r="V390" s="12">
        <f t="shared" si="28"/>
        <v>0</v>
      </c>
      <c r="W390" s="12">
        <v>0</v>
      </c>
      <c r="X390" s="12">
        <f t="shared" si="29"/>
        <v>0</v>
      </c>
      <c r="Y390" s="146" t="s">
        <v>1</v>
      </c>
      <c r="AR390" s="12" t="s">
        <v>149</v>
      </c>
      <c r="AT390" s="143" t="s">
        <v>147</v>
      </c>
      <c r="AU390" s="143" t="s">
        <v>84</v>
      </c>
      <c r="AY390" s="143" t="s">
        <v>145</v>
      </c>
      <c r="BE390" s="12">
        <f t="shared" si="30"/>
        <v>0</v>
      </c>
      <c r="BF390" s="12">
        <f t="shared" si="31"/>
        <v>0</v>
      </c>
      <c r="BG390" s="12">
        <f t="shared" si="32"/>
        <v>0</v>
      </c>
      <c r="BH390" s="12">
        <f t="shared" si="33"/>
        <v>0</v>
      </c>
      <c r="BI390" s="12">
        <f t="shared" si="34"/>
        <v>0</v>
      </c>
      <c r="BJ390" s="12" t="s">
        <v>84</v>
      </c>
      <c r="BK390" s="12">
        <f t="shared" si="35"/>
        <v>0</v>
      </c>
      <c r="BL390" s="12" t="s">
        <v>149</v>
      </c>
      <c r="BM390" s="12" t="s">
        <v>170</v>
      </c>
    </row>
    <row r="391" spans="2:65" s="12" customFormat="1">
      <c r="B391" s="141"/>
      <c r="D391" s="142"/>
      <c r="E391" s="143"/>
      <c r="F391" s="144" t="s">
        <v>832</v>
      </c>
      <c r="H391" s="143">
        <v>25.359000000000002</v>
      </c>
      <c r="L391" s="12" t="s">
        <v>1</v>
      </c>
      <c r="M391" s="141"/>
      <c r="N391" s="145" t="s">
        <v>1</v>
      </c>
      <c r="O391" s="12" t="s">
        <v>39</v>
      </c>
      <c r="P391" s="12">
        <f t="shared" si="24"/>
        <v>0</v>
      </c>
      <c r="Q391" s="12">
        <f t="shared" si="25"/>
        <v>0</v>
      </c>
      <c r="R391" s="12">
        <f t="shared" si="26"/>
        <v>0</v>
      </c>
      <c r="S391" s="12">
        <v>0</v>
      </c>
      <c r="T391" s="12">
        <f t="shared" si="27"/>
        <v>0</v>
      </c>
      <c r="U391" s="12">
        <v>0</v>
      </c>
      <c r="V391" s="12">
        <f t="shared" si="28"/>
        <v>0</v>
      </c>
      <c r="W391" s="12">
        <v>0</v>
      </c>
      <c r="X391" s="12">
        <f t="shared" si="29"/>
        <v>0</v>
      </c>
      <c r="Y391" s="146" t="s">
        <v>1</v>
      </c>
      <c r="AR391" s="12" t="s">
        <v>149</v>
      </c>
      <c r="AT391" s="143" t="s">
        <v>147</v>
      </c>
      <c r="AU391" s="143" t="s">
        <v>84</v>
      </c>
      <c r="AY391" s="143" t="s">
        <v>145</v>
      </c>
      <c r="BE391" s="12">
        <f t="shared" si="30"/>
        <v>0</v>
      </c>
      <c r="BF391" s="12">
        <f t="shared" si="31"/>
        <v>0</v>
      </c>
      <c r="BG391" s="12">
        <f t="shared" si="32"/>
        <v>0</v>
      </c>
      <c r="BH391" s="12">
        <f t="shared" si="33"/>
        <v>0</v>
      </c>
      <c r="BI391" s="12">
        <f t="shared" si="34"/>
        <v>0</v>
      </c>
      <c r="BJ391" s="12" t="s">
        <v>84</v>
      </c>
      <c r="BK391" s="12">
        <f t="shared" si="35"/>
        <v>0</v>
      </c>
      <c r="BL391" s="12" t="s">
        <v>149</v>
      </c>
      <c r="BM391" s="12" t="s">
        <v>170</v>
      </c>
    </row>
    <row r="392" spans="2:65" s="1" customFormat="1" ht="16.5" customHeight="1">
      <c r="B392" s="127"/>
      <c r="C392" s="151"/>
      <c r="D392" s="151"/>
      <c r="E392" s="152" t="s">
        <v>833</v>
      </c>
      <c r="F392" s="153" t="s">
        <v>834</v>
      </c>
      <c r="G392" s="154"/>
      <c r="H392" s="155"/>
      <c r="I392" s="156"/>
      <c r="J392" s="156"/>
      <c r="K392" s="156"/>
      <c r="L392" s="153"/>
      <c r="M392" s="26"/>
      <c r="N392" s="134" t="s">
        <v>1</v>
      </c>
      <c r="O392" s="135" t="s">
        <v>39</v>
      </c>
      <c r="P392" s="136">
        <f t="shared" si="24"/>
        <v>0</v>
      </c>
      <c r="Q392" s="136">
        <f t="shared" si="25"/>
        <v>0</v>
      </c>
      <c r="R392" s="136">
        <f t="shared" si="26"/>
        <v>0</v>
      </c>
      <c r="S392" s="137">
        <v>0</v>
      </c>
      <c r="T392" s="137">
        <f t="shared" si="27"/>
        <v>0</v>
      </c>
      <c r="U392" s="137">
        <v>0</v>
      </c>
      <c r="V392" s="137">
        <f t="shared" si="28"/>
        <v>0</v>
      </c>
      <c r="W392" s="137">
        <v>0</v>
      </c>
      <c r="X392" s="137">
        <f t="shared" si="29"/>
        <v>0</v>
      </c>
      <c r="Y392" s="138" t="s">
        <v>1</v>
      </c>
      <c r="AR392" s="139" t="s">
        <v>149</v>
      </c>
      <c r="AT392" s="139" t="s">
        <v>147</v>
      </c>
      <c r="AU392" s="139" t="s">
        <v>84</v>
      </c>
      <c r="AY392" s="14" t="s">
        <v>145</v>
      </c>
      <c r="BE392" s="140">
        <f t="shared" si="30"/>
        <v>0</v>
      </c>
      <c r="BF392" s="140">
        <f t="shared" si="31"/>
        <v>0</v>
      </c>
      <c r="BG392" s="140">
        <f t="shared" si="32"/>
        <v>0</v>
      </c>
      <c r="BH392" s="140">
        <f t="shared" si="33"/>
        <v>0</v>
      </c>
      <c r="BI392" s="140">
        <f t="shared" si="34"/>
        <v>0</v>
      </c>
      <c r="BJ392" s="14" t="s">
        <v>84</v>
      </c>
      <c r="BK392" s="140">
        <f t="shared" si="35"/>
        <v>0</v>
      </c>
      <c r="BL392" s="14" t="s">
        <v>149</v>
      </c>
      <c r="BM392" s="139" t="s">
        <v>169</v>
      </c>
    </row>
    <row r="393" spans="2:65" s="1" customFormat="1" ht="12">
      <c r="B393" s="127"/>
      <c r="C393" s="128">
        <v>74</v>
      </c>
      <c r="D393" s="128" t="s">
        <v>147</v>
      </c>
      <c r="E393" s="129" t="s">
        <v>835</v>
      </c>
      <c r="F393" s="130" t="s">
        <v>836</v>
      </c>
      <c r="G393" s="131" t="s">
        <v>244</v>
      </c>
      <c r="H393" s="132">
        <v>271.29000000000002</v>
      </c>
      <c r="I393" s="133"/>
      <c r="J393" s="133"/>
      <c r="K393" s="133">
        <f>ROUND(P393*H393,2)</f>
        <v>0</v>
      </c>
      <c r="L393" s="130" t="s">
        <v>1</v>
      </c>
      <c r="M393" s="26"/>
      <c r="N393" s="134" t="s">
        <v>1</v>
      </c>
      <c r="O393" s="135" t="s">
        <v>39</v>
      </c>
      <c r="P393" s="136">
        <f t="shared" si="24"/>
        <v>0</v>
      </c>
      <c r="Q393" s="136">
        <f t="shared" si="25"/>
        <v>0</v>
      </c>
      <c r="R393" s="136">
        <f t="shared" si="26"/>
        <v>0</v>
      </c>
      <c r="S393" s="137">
        <v>0</v>
      </c>
      <c r="T393" s="137">
        <f t="shared" si="27"/>
        <v>0</v>
      </c>
      <c r="U393" s="137">
        <v>0</v>
      </c>
      <c r="V393" s="137">
        <f t="shared" si="28"/>
        <v>0</v>
      </c>
      <c r="W393" s="137">
        <v>0</v>
      </c>
      <c r="X393" s="137">
        <f t="shared" si="29"/>
        <v>0</v>
      </c>
      <c r="Y393" s="138" t="s">
        <v>1</v>
      </c>
      <c r="AR393" s="139" t="s">
        <v>149</v>
      </c>
      <c r="AT393" s="139" t="s">
        <v>147</v>
      </c>
      <c r="AU393" s="139" t="s">
        <v>84</v>
      </c>
      <c r="AY393" s="14" t="s">
        <v>145</v>
      </c>
      <c r="BE393" s="140">
        <f t="shared" si="30"/>
        <v>0</v>
      </c>
      <c r="BF393" s="140">
        <f t="shared" si="31"/>
        <v>0</v>
      </c>
      <c r="BG393" s="140">
        <f t="shared" si="32"/>
        <v>0</v>
      </c>
      <c r="BH393" s="140">
        <f t="shared" si="33"/>
        <v>0</v>
      </c>
      <c r="BI393" s="140">
        <f t="shared" si="34"/>
        <v>0</v>
      </c>
      <c r="BJ393" s="14" t="s">
        <v>84</v>
      </c>
      <c r="BK393" s="140">
        <f t="shared" si="35"/>
        <v>0</v>
      </c>
      <c r="BL393" s="14" t="s">
        <v>149</v>
      </c>
      <c r="BM393" s="139" t="s">
        <v>170</v>
      </c>
    </row>
    <row r="394" spans="2:65" s="12" customFormat="1">
      <c r="B394" s="141"/>
      <c r="D394" s="142"/>
      <c r="E394" s="143"/>
      <c r="F394" s="144" t="s">
        <v>837</v>
      </c>
      <c r="H394" s="143">
        <v>253.59</v>
      </c>
      <c r="L394" s="12" t="s">
        <v>1</v>
      </c>
      <c r="M394" s="141"/>
      <c r="N394" s="145" t="s">
        <v>1</v>
      </c>
      <c r="O394" s="12" t="s">
        <v>39</v>
      </c>
      <c r="P394" s="12">
        <f t="shared" si="24"/>
        <v>0</v>
      </c>
      <c r="Q394" s="12">
        <f t="shared" si="25"/>
        <v>0</v>
      </c>
      <c r="R394" s="12">
        <f t="shared" si="26"/>
        <v>0</v>
      </c>
      <c r="S394" s="12">
        <v>0</v>
      </c>
      <c r="T394" s="12">
        <f t="shared" si="27"/>
        <v>0</v>
      </c>
      <c r="U394" s="12">
        <v>0</v>
      </c>
      <c r="V394" s="12">
        <f t="shared" si="28"/>
        <v>0</v>
      </c>
      <c r="W394" s="12">
        <v>0</v>
      </c>
      <c r="X394" s="12">
        <f t="shared" si="29"/>
        <v>0</v>
      </c>
      <c r="Y394" s="146" t="s">
        <v>1</v>
      </c>
      <c r="AR394" s="12" t="s">
        <v>149</v>
      </c>
      <c r="AT394" s="143" t="s">
        <v>147</v>
      </c>
      <c r="AU394" s="143" t="s">
        <v>84</v>
      </c>
      <c r="AY394" s="143" t="s">
        <v>145</v>
      </c>
      <c r="BE394" s="12">
        <f t="shared" si="30"/>
        <v>0</v>
      </c>
      <c r="BF394" s="12">
        <f t="shared" si="31"/>
        <v>0</v>
      </c>
      <c r="BG394" s="12">
        <f t="shared" si="32"/>
        <v>0</v>
      </c>
      <c r="BH394" s="12">
        <f t="shared" si="33"/>
        <v>0</v>
      </c>
      <c r="BI394" s="12">
        <f t="shared" si="34"/>
        <v>0</v>
      </c>
      <c r="BJ394" s="12" t="s">
        <v>84</v>
      </c>
      <c r="BK394" s="12">
        <f t="shared" si="35"/>
        <v>0</v>
      </c>
      <c r="BL394" s="12" t="s">
        <v>149</v>
      </c>
      <c r="BM394" s="12" t="s">
        <v>170</v>
      </c>
    </row>
    <row r="395" spans="2:65" s="12" customFormat="1">
      <c r="B395" s="141"/>
      <c r="D395" s="142"/>
      <c r="E395" s="143"/>
      <c r="F395" s="144" t="s">
        <v>838</v>
      </c>
      <c r="H395" s="143">
        <v>17.7</v>
      </c>
      <c r="L395" s="12" t="s">
        <v>1</v>
      </c>
      <c r="M395" s="141"/>
      <c r="N395" s="145" t="s">
        <v>1</v>
      </c>
      <c r="O395" s="12" t="s">
        <v>39</v>
      </c>
      <c r="P395" s="12">
        <f t="shared" si="24"/>
        <v>0</v>
      </c>
      <c r="Q395" s="12">
        <f t="shared" si="25"/>
        <v>0</v>
      </c>
      <c r="R395" s="12">
        <f t="shared" si="26"/>
        <v>0</v>
      </c>
      <c r="S395" s="12">
        <v>0</v>
      </c>
      <c r="T395" s="12">
        <f t="shared" si="27"/>
        <v>0</v>
      </c>
      <c r="U395" s="12">
        <v>0</v>
      </c>
      <c r="V395" s="12">
        <f t="shared" si="28"/>
        <v>0</v>
      </c>
      <c r="W395" s="12">
        <v>0</v>
      </c>
      <c r="X395" s="12">
        <f t="shared" si="29"/>
        <v>0</v>
      </c>
      <c r="Y395" s="146" t="s">
        <v>1</v>
      </c>
      <c r="AR395" s="12" t="s">
        <v>149</v>
      </c>
      <c r="AT395" s="143" t="s">
        <v>147</v>
      </c>
      <c r="AU395" s="143" t="s">
        <v>84</v>
      </c>
      <c r="AY395" s="143" t="s">
        <v>145</v>
      </c>
      <c r="BE395" s="12">
        <f t="shared" si="30"/>
        <v>0</v>
      </c>
      <c r="BF395" s="12">
        <f t="shared" si="31"/>
        <v>0</v>
      </c>
      <c r="BG395" s="12">
        <f t="shared" si="32"/>
        <v>0</v>
      </c>
      <c r="BH395" s="12">
        <f t="shared" si="33"/>
        <v>0</v>
      </c>
      <c r="BI395" s="12">
        <f t="shared" si="34"/>
        <v>0</v>
      </c>
      <c r="BJ395" s="12" t="s">
        <v>84</v>
      </c>
      <c r="BK395" s="12">
        <f t="shared" si="35"/>
        <v>0</v>
      </c>
      <c r="BL395" s="12" t="s">
        <v>149</v>
      </c>
      <c r="BM395" s="12" t="s">
        <v>170</v>
      </c>
    </row>
    <row r="396" spans="2:65" s="1" customFormat="1" ht="12">
      <c r="B396" s="127"/>
      <c r="C396" s="128">
        <v>75</v>
      </c>
      <c r="D396" s="128" t="s">
        <v>147</v>
      </c>
      <c r="E396" s="129" t="s">
        <v>839</v>
      </c>
      <c r="F396" s="130" t="s">
        <v>840</v>
      </c>
      <c r="G396" s="131" t="s">
        <v>244</v>
      </c>
      <c r="H396" s="132">
        <v>253.59</v>
      </c>
      <c r="I396" s="133"/>
      <c r="J396" s="133"/>
      <c r="K396" s="133">
        <f>ROUND(P396*H396,2)</f>
        <v>0</v>
      </c>
      <c r="L396" s="130" t="s">
        <v>1</v>
      </c>
      <c r="M396" s="26"/>
      <c r="N396" s="134" t="s">
        <v>1</v>
      </c>
      <c r="O396" s="135" t="s">
        <v>39</v>
      </c>
      <c r="P396" s="136">
        <f t="shared" si="24"/>
        <v>0</v>
      </c>
      <c r="Q396" s="136">
        <f t="shared" si="25"/>
        <v>0</v>
      </c>
      <c r="R396" s="136">
        <f t="shared" si="26"/>
        <v>0</v>
      </c>
      <c r="S396" s="137">
        <v>0</v>
      </c>
      <c r="T396" s="137">
        <f t="shared" si="27"/>
        <v>0</v>
      </c>
      <c r="U396" s="137">
        <v>0</v>
      </c>
      <c r="V396" s="137">
        <f t="shared" si="28"/>
        <v>0</v>
      </c>
      <c r="W396" s="137">
        <v>0</v>
      </c>
      <c r="X396" s="137">
        <f t="shared" si="29"/>
        <v>0</v>
      </c>
      <c r="Y396" s="138" t="s">
        <v>1</v>
      </c>
      <c r="AR396" s="139" t="s">
        <v>149</v>
      </c>
      <c r="AT396" s="139" t="s">
        <v>147</v>
      </c>
      <c r="AU396" s="139" t="s">
        <v>84</v>
      </c>
      <c r="AY396" s="14" t="s">
        <v>145</v>
      </c>
      <c r="BE396" s="140">
        <f t="shared" si="30"/>
        <v>0</v>
      </c>
      <c r="BF396" s="140">
        <f t="shared" si="31"/>
        <v>0</v>
      </c>
      <c r="BG396" s="140">
        <f t="shared" si="32"/>
        <v>0</v>
      </c>
      <c r="BH396" s="140">
        <f t="shared" si="33"/>
        <v>0</v>
      </c>
      <c r="BI396" s="140">
        <f t="shared" si="34"/>
        <v>0</v>
      </c>
      <c r="BJ396" s="14" t="s">
        <v>84</v>
      </c>
      <c r="BK396" s="140">
        <f t="shared" si="35"/>
        <v>0</v>
      </c>
      <c r="BL396" s="14" t="s">
        <v>149</v>
      </c>
      <c r="BM396" s="139" t="s">
        <v>170</v>
      </c>
    </row>
    <row r="397" spans="2:65" s="12" customFormat="1">
      <c r="B397" s="141"/>
      <c r="D397" s="142"/>
      <c r="E397" s="143"/>
      <c r="F397" s="144" t="s">
        <v>841</v>
      </c>
      <c r="H397" s="143">
        <v>253.59</v>
      </c>
      <c r="L397" s="12" t="s">
        <v>1</v>
      </c>
      <c r="M397" s="141"/>
      <c r="N397" s="145" t="s">
        <v>1</v>
      </c>
      <c r="O397" s="12" t="s">
        <v>39</v>
      </c>
      <c r="P397" s="12">
        <f t="shared" si="24"/>
        <v>0</v>
      </c>
      <c r="Q397" s="12">
        <f t="shared" si="25"/>
        <v>0</v>
      </c>
      <c r="R397" s="12">
        <f t="shared" si="26"/>
        <v>0</v>
      </c>
      <c r="S397" s="12">
        <v>0</v>
      </c>
      <c r="T397" s="12">
        <f t="shared" si="27"/>
        <v>0</v>
      </c>
      <c r="U397" s="12">
        <v>0</v>
      </c>
      <c r="V397" s="12">
        <f t="shared" si="28"/>
        <v>0</v>
      </c>
      <c r="W397" s="12">
        <v>0</v>
      </c>
      <c r="X397" s="12">
        <f t="shared" si="29"/>
        <v>0</v>
      </c>
      <c r="Y397" s="146" t="s">
        <v>1</v>
      </c>
      <c r="AR397" s="12" t="s">
        <v>149</v>
      </c>
      <c r="AT397" s="143" t="s">
        <v>147</v>
      </c>
      <c r="AU397" s="143" t="s">
        <v>84</v>
      </c>
      <c r="AY397" s="143" t="s">
        <v>145</v>
      </c>
      <c r="BE397" s="12">
        <f t="shared" si="30"/>
        <v>0</v>
      </c>
      <c r="BF397" s="12">
        <f t="shared" si="31"/>
        <v>0</v>
      </c>
      <c r="BG397" s="12">
        <f t="shared" si="32"/>
        <v>0</v>
      </c>
      <c r="BH397" s="12">
        <f t="shared" si="33"/>
        <v>0</v>
      </c>
      <c r="BI397" s="12">
        <f t="shared" si="34"/>
        <v>0</v>
      </c>
      <c r="BJ397" s="12" t="s">
        <v>84</v>
      </c>
      <c r="BK397" s="12">
        <f t="shared" si="35"/>
        <v>0</v>
      </c>
      <c r="BL397" s="12" t="s">
        <v>149</v>
      </c>
      <c r="BM397" s="12" t="s">
        <v>170</v>
      </c>
    </row>
    <row r="398" spans="2:65" s="1" customFormat="1" ht="24">
      <c r="B398" s="127"/>
      <c r="C398" s="128">
        <v>76</v>
      </c>
      <c r="D398" s="128" t="s">
        <v>147</v>
      </c>
      <c r="E398" s="129" t="s">
        <v>842</v>
      </c>
      <c r="F398" s="130" t="s">
        <v>843</v>
      </c>
      <c r="G398" s="131" t="s">
        <v>244</v>
      </c>
      <c r="H398" s="132">
        <v>266.26949999999999</v>
      </c>
      <c r="I398" s="133"/>
      <c r="J398" s="133"/>
      <c r="K398" s="133">
        <f>ROUND(P398*H398,2)</f>
        <v>0</v>
      </c>
      <c r="L398" s="130" t="s">
        <v>1</v>
      </c>
      <c r="M398" s="26"/>
      <c r="N398" s="134" t="s">
        <v>1</v>
      </c>
      <c r="O398" s="135" t="s">
        <v>39</v>
      </c>
      <c r="P398" s="136">
        <f t="shared" si="24"/>
        <v>0</v>
      </c>
      <c r="Q398" s="136">
        <f t="shared" si="25"/>
        <v>0</v>
      </c>
      <c r="R398" s="136">
        <f t="shared" si="26"/>
        <v>0</v>
      </c>
      <c r="S398" s="137">
        <v>0</v>
      </c>
      <c r="T398" s="137">
        <f t="shared" si="27"/>
        <v>0</v>
      </c>
      <c r="U398" s="137">
        <v>0</v>
      </c>
      <c r="V398" s="137">
        <f t="shared" si="28"/>
        <v>0</v>
      </c>
      <c r="W398" s="137">
        <v>0</v>
      </c>
      <c r="X398" s="137">
        <f t="shared" si="29"/>
        <v>0</v>
      </c>
      <c r="Y398" s="138" t="s">
        <v>1</v>
      </c>
      <c r="AR398" s="139" t="s">
        <v>149</v>
      </c>
      <c r="AT398" s="139" t="s">
        <v>147</v>
      </c>
      <c r="AU398" s="139" t="s">
        <v>84</v>
      </c>
      <c r="AY398" s="14" t="s">
        <v>145</v>
      </c>
      <c r="BE398" s="140">
        <f t="shared" si="30"/>
        <v>0</v>
      </c>
      <c r="BF398" s="140">
        <f t="shared" si="31"/>
        <v>0</v>
      </c>
      <c r="BG398" s="140">
        <f t="shared" si="32"/>
        <v>0</v>
      </c>
      <c r="BH398" s="140">
        <f t="shared" si="33"/>
        <v>0</v>
      </c>
      <c r="BI398" s="140">
        <f t="shared" si="34"/>
        <v>0</v>
      </c>
      <c r="BJ398" s="14" t="s">
        <v>84</v>
      </c>
      <c r="BK398" s="140">
        <f t="shared" si="35"/>
        <v>0</v>
      </c>
      <c r="BL398" s="14" t="s">
        <v>149</v>
      </c>
      <c r="BM398" s="139" t="s">
        <v>170</v>
      </c>
    </row>
    <row r="399" spans="2:65" s="12" customFormat="1">
      <c r="B399" s="141"/>
      <c r="D399" s="142"/>
      <c r="E399" s="143"/>
      <c r="F399" s="144" t="s">
        <v>844</v>
      </c>
      <c r="H399" s="143">
        <v>253.59</v>
      </c>
      <c r="L399" s="12" t="s">
        <v>1</v>
      </c>
      <c r="M399" s="141"/>
      <c r="N399" s="145" t="s">
        <v>1</v>
      </c>
      <c r="O399" s="12" t="s">
        <v>39</v>
      </c>
      <c r="P399" s="12">
        <f t="shared" si="24"/>
        <v>0</v>
      </c>
      <c r="Q399" s="12">
        <f t="shared" si="25"/>
        <v>0</v>
      </c>
      <c r="R399" s="12">
        <f t="shared" si="26"/>
        <v>0</v>
      </c>
      <c r="S399" s="12">
        <v>0</v>
      </c>
      <c r="T399" s="12">
        <f t="shared" si="27"/>
        <v>0</v>
      </c>
      <c r="U399" s="12">
        <v>0</v>
      </c>
      <c r="V399" s="12">
        <f t="shared" si="28"/>
        <v>0</v>
      </c>
      <c r="W399" s="12">
        <v>0</v>
      </c>
      <c r="X399" s="12">
        <f t="shared" si="29"/>
        <v>0</v>
      </c>
      <c r="Y399" s="146" t="s">
        <v>1</v>
      </c>
      <c r="AR399" s="12" t="s">
        <v>149</v>
      </c>
      <c r="AT399" s="143" t="s">
        <v>147</v>
      </c>
      <c r="AU399" s="143" t="s">
        <v>84</v>
      </c>
      <c r="AY399" s="143" t="s">
        <v>145</v>
      </c>
      <c r="BE399" s="12">
        <f t="shared" si="30"/>
        <v>0</v>
      </c>
      <c r="BF399" s="12">
        <f t="shared" si="31"/>
        <v>0</v>
      </c>
      <c r="BG399" s="12">
        <f t="shared" si="32"/>
        <v>0</v>
      </c>
      <c r="BH399" s="12">
        <f t="shared" si="33"/>
        <v>0</v>
      </c>
      <c r="BI399" s="12">
        <f t="shared" si="34"/>
        <v>0</v>
      </c>
      <c r="BJ399" s="12" t="s">
        <v>84</v>
      </c>
      <c r="BK399" s="12">
        <f t="shared" si="35"/>
        <v>0</v>
      </c>
      <c r="BL399" s="12" t="s">
        <v>149</v>
      </c>
      <c r="BM399" s="12" t="s">
        <v>170</v>
      </c>
    </row>
    <row r="400" spans="2:65" s="12" customFormat="1">
      <c r="B400" s="141"/>
      <c r="D400" s="142"/>
      <c r="E400" s="143"/>
      <c r="F400" s="144" t="s">
        <v>792</v>
      </c>
      <c r="H400" s="143">
        <v>12.679500000000001</v>
      </c>
      <c r="L400" s="12" t="s">
        <v>1</v>
      </c>
      <c r="M400" s="141"/>
      <c r="N400" s="145" t="s">
        <v>1</v>
      </c>
      <c r="O400" s="12" t="s">
        <v>39</v>
      </c>
      <c r="P400" s="12">
        <f t="shared" si="24"/>
        <v>0</v>
      </c>
      <c r="Q400" s="12">
        <f t="shared" si="25"/>
        <v>0</v>
      </c>
      <c r="R400" s="12">
        <f t="shared" si="26"/>
        <v>0</v>
      </c>
      <c r="S400" s="12">
        <v>0</v>
      </c>
      <c r="T400" s="12">
        <f t="shared" si="27"/>
        <v>0</v>
      </c>
      <c r="U400" s="12">
        <v>0</v>
      </c>
      <c r="V400" s="12">
        <f t="shared" si="28"/>
        <v>0</v>
      </c>
      <c r="W400" s="12">
        <v>0</v>
      </c>
      <c r="X400" s="12">
        <f t="shared" si="29"/>
        <v>0</v>
      </c>
      <c r="Y400" s="146" t="s">
        <v>1</v>
      </c>
      <c r="AR400" s="12" t="s">
        <v>149</v>
      </c>
      <c r="AT400" s="143" t="s">
        <v>147</v>
      </c>
      <c r="AU400" s="143" t="s">
        <v>84</v>
      </c>
      <c r="AY400" s="143" t="s">
        <v>145</v>
      </c>
      <c r="BE400" s="12">
        <f t="shared" si="30"/>
        <v>0</v>
      </c>
      <c r="BF400" s="12">
        <f t="shared" si="31"/>
        <v>0</v>
      </c>
      <c r="BG400" s="12">
        <f t="shared" si="32"/>
        <v>0</v>
      </c>
      <c r="BH400" s="12">
        <f t="shared" si="33"/>
        <v>0</v>
      </c>
      <c r="BI400" s="12">
        <f t="shared" si="34"/>
        <v>0</v>
      </c>
      <c r="BJ400" s="12" t="s">
        <v>84</v>
      </c>
      <c r="BK400" s="12">
        <f t="shared" si="35"/>
        <v>0</v>
      </c>
      <c r="BL400" s="12" t="s">
        <v>149</v>
      </c>
      <c r="BM400" s="12" t="s">
        <v>170</v>
      </c>
    </row>
    <row r="401" spans="2:65" s="1" customFormat="1" ht="12">
      <c r="B401" s="127"/>
      <c r="C401" s="128">
        <v>77</v>
      </c>
      <c r="D401" s="128" t="s">
        <v>147</v>
      </c>
      <c r="E401" s="129" t="s">
        <v>845</v>
      </c>
      <c r="F401" s="130" t="s">
        <v>846</v>
      </c>
      <c r="G401" s="131" t="s">
        <v>257</v>
      </c>
      <c r="H401" s="132">
        <v>28.478999999999999</v>
      </c>
      <c r="I401" s="133"/>
      <c r="J401" s="133"/>
      <c r="K401" s="133">
        <f>ROUND(P401*H401,2)</f>
        <v>0</v>
      </c>
      <c r="L401" s="130" t="s">
        <v>1</v>
      </c>
      <c r="M401" s="26"/>
      <c r="N401" s="134" t="s">
        <v>1</v>
      </c>
      <c r="O401" s="135" t="s">
        <v>39</v>
      </c>
      <c r="P401" s="136">
        <f t="shared" si="24"/>
        <v>0</v>
      </c>
      <c r="Q401" s="136">
        <f t="shared" si="25"/>
        <v>0</v>
      </c>
      <c r="R401" s="136">
        <f t="shared" si="26"/>
        <v>0</v>
      </c>
      <c r="S401" s="137">
        <v>0</v>
      </c>
      <c r="T401" s="137">
        <f t="shared" si="27"/>
        <v>0</v>
      </c>
      <c r="U401" s="137">
        <v>0</v>
      </c>
      <c r="V401" s="137">
        <f t="shared" si="28"/>
        <v>0</v>
      </c>
      <c r="W401" s="137">
        <v>0</v>
      </c>
      <c r="X401" s="137">
        <f t="shared" si="29"/>
        <v>0</v>
      </c>
      <c r="Y401" s="138" t="s">
        <v>1</v>
      </c>
      <c r="AR401" s="139" t="s">
        <v>149</v>
      </c>
      <c r="AT401" s="139" t="s">
        <v>147</v>
      </c>
      <c r="AU401" s="139" t="s">
        <v>84</v>
      </c>
      <c r="AY401" s="14" t="s">
        <v>145</v>
      </c>
      <c r="BE401" s="140">
        <f t="shared" si="30"/>
        <v>0</v>
      </c>
      <c r="BF401" s="140">
        <f t="shared" si="31"/>
        <v>0</v>
      </c>
      <c r="BG401" s="140">
        <f t="shared" si="32"/>
        <v>0</v>
      </c>
      <c r="BH401" s="140">
        <f t="shared" si="33"/>
        <v>0</v>
      </c>
      <c r="BI401" s="140">
        <f t="shared" si="34"/>
        <v>0</v>
      </c>
      <c r="BJ401" s="14" t="s">
        <v>84</v>
      </c>
      <c r="BK401" s="140">
        <f t="shared" si="35"/>
        <v>0</v>
      </c>
      <c r="BL401" s="14" t="s">
        <v>149</v>
      </c>
      <c r="BM401" s="139" t="s">
        <v>170</v>
      </c>
    </row>
    <row r="402" spans="2:65" s="12" customFormat="1">
      <c r="B402" s="141"/>
      <c r="D402" s="142"/>
      <c r="E402" s="143"/>
      <c r="F402" s="144" t="s">
        <v>847</v>
      </c>
      <c r="H402" s="143">
        <v>25.359000000000002</v>
      </c>
      <c r="L402" s="12" t="s">
        <v>1</v>
      </c>
      <c r="M402" s="141"/>
      <c r="N402" s="145" t="s">
        <v>1</v>
      </c>
      <c r="O402" s="12" t="s">
        <v>39</v>
      </c>
      <c r="P402" s="12">
        <f t="shared" si="24"/>
        <v>0</v>
      </c>
      <c r="Q402" s="12">
        <f t="shared" si="25"/>
        <v>0</v>
      </c>
      <c r="R402" s="12">
        <f t="shared" si="26"/>
        <v>0</v>
      </c>
      <c r="S402" s="12">
        <v>0</v>
      </c>
      <c r="T402" s="12">
        <f t="shared" si="27"/>
        <v>0</v>
      </c>
      <c r="U402" s="12">
        <v>0</v>
      </c>
      <c r="V402" s="12">
        <f t="shared" si="28"/>
        <v>0</v>
      </c>
      <c r="W402" s="12">
        <v>0</v>
      </c>
      <c r="X402" s="12">
        <f t="shared" si="29"/>
        <v>0</v>
      </c>
      <c r="Y402" s="146" t="s">
        <v>1</v>
      </c>
      <c r="AR402" s="12" t="s">
        <v>149</v>
      </c>
      <c r="AT402" s="143" t="s">
        <v>147</v>
      </c>
      <c r="AU402" s="143" t="s">
        <v>84</v>
      </c>
      <c r="AY402" s="143" t="s">
        <v>145</v>
      </c>
      <c r="BE402" s="12">
        <f t="shared" si="30"/>
        <v>0</v>
      </c>
      <c r="BF402" s="12">
        <f t="shared" si="31"/>
        <v>0</v>
      </c>
      <c r="BG402" s="12">
        <f t="shared" si="32"/>
        <v>0</v>
      </c>
      <c r="BH402" s="12">
        <f t="shared" si="33"/>
        <v>0</v>
      </c>
      <c r="BI402" s="12">
        <f t="shared" si="34"/>
        <v>0</v>
      </c>
      <c r="BJ402" s="12" t="s">
        <v>84</v>
      </c>
      <c r="BK402" s="12">
        <f t="shared" si="35"/>
        <v>0</v>
      </c>
      <c r="BL402" s="12" t="s">
        <v>149</v>
      </c>
      <c r="BM402" s="12" t="s">
        <v>170</v>
      </c>
    </row>
    <row r="403" spans="2:65" s="12" customFormat="1">
      <c r="B403" s="141"/>
      <c r="D403" s="142"/>
      <c r="E403" s="143"/>
      <c r="F403" s="144" t="s">
        <v>848</v>
      </c>
      <c r="H403" s="143">
        <v>0.53100000000000003</v>
      </c>
      <c r="L403" s="12" t="s">
        <v>1</v>
      </c>
      <c r="M403" s="141"/>
      <c r="N403" s="145" t="s">
        <v>1</v>
      </c>
      <c r="O403" s="12" t="s">
        <v>39</v>
      </c>
      <c r="P403" s="12">
        <f t="shared" si="24"/>
        <v>0</v>
      </c>
      <c r="Q403" s="12">
        <f t="shared" si="25"/>
        <v>0</v>
      </c>
      <c r="R403" s="12">
        <f t="shared" si="26"/>
        <v>0</v>
      </c>
      <c r="S403" s="12">
        <v>0</v>
      </c>
      <c r="T403" s="12">
        <f t="shared" si="27"/>
        <v>0</v>
      </c>
      <c r="U403" s="12">
        <v>0</v>
      </c>
      <c r="V403" s="12">
        <f t="shared" si="28"/>
        <v>0</v>
      </c>
      <c r="W403" s="12">
        <v>0</v>
      </c>
      <c r="X403" s="12">
        <f t="shared" si="29"/>
        <v>0</v>
      </c>
      <c r="Y403" s="146" t="s">
        <v>1</v>
      </c>
      <c r="AR403" s="12" t="s">
        <v>149</v>
      </c>
      <c r="AT403" s="143" t="s">
        <v>147</v>
      </c>
      <c r="AU403" s="143" t="s">
        <v>84</v>
      </c>
      <c r="AY403" s="143" t="s">
        <v>145</v>
      </c>
      <c r="BE403" s="12">
        <f t="shared" si="30"/>
        <v>0</v>
      </c>
      <c r="BF403" s="12">
        <f t="shared" si="31"/>
        <v>0</v>
      </c>
      <c r="BG403" s="12">
        <f t="shared" si="32"/>
        <v>0</v>
      </c>
      <c r="BH403" s="12">
        <f t="shared" si="33"/>
        <v>0</v>
      </c>
      <c r="BI403" s="12">
        <f t="shared" si="34"/>
        <v>0</v>
      </c>
      <c r="BJ403" s="12" t="s">
        <v>84</v>
      </c>
      <c r="BK403" s="12">
        <f t="shared" si="35"/>
        <v>0</v>
      </c>
      <c r="BL403" s="12" t="s">
        <v>149</v>
      </c>
      <c r="BM403" s="12" t="s">
        <v>170</v>
      </c>
    </row>
    <row r="404" spans="2:65" s="12" customFormat="1">
      <c r="B404" s="141"/>
      <c r="D404" s="142"/>
      <c r="E404" s="143"/>
      <c r="F404" s="144" t="s">
        <v>849</v>
      </c>
      <c r="H404" s="143">
        <v>2.589</v>
      </c>
      <c r="L404" s="12" t="s">
        <v>1</v>
      </c>
      <c r="M404" s="141"/>
      <c r="N404" s="145" t="s">
        <v>1</v>
      </c>
      <c r="O404" s="12" t="s">
        <v>39</v>
      </c>
      <c r="P404" s="12">
        <f t="shared" si="24"/>
        <v>0</v>
      </c>
      <c r="Q404" s="12">
        <f t="shared" si="25"/>
        <v>0</v>
      </c>
      <c r="R404" s="12">
        <f t="shared" si="26"/>
        <v>0</v>
      </c>
      <c r="S404" s="12">
        <v>0</v>
      </c>
      <c r="T404" s="12">
        <f t="shared" si="27"/>
        <v>0</v>
      </c>
      <c r="U404" s="12">
        <v>0</v>
      </c>
      <c r="V404" s="12">
        <f t="shared" si="28"/>
        <v>0</v>
      </c>
      <c r="W404" s="12">
        <v>0</v>
      </c>
      <c r="X404" s="12">
        <f t="shared" si="29"/>
        <v>0</v>
      </c>
      <c r="Y404" s="146" t="s">
        <v>1</v>
      </c>
      <c r="AR404" s="12" t="s">
        <v>149</v>
      </c>
      <c r="AT404" s="143" t="s">
        <v>147</v>
      </c>
      <c r="AU404" s="143" t="s">
        <v>84</v>
      </c>
      <c r="AY404" s="143" t="s">
        <v>145</v>
      </c>
      <c r="BE404" s="12">
        <f t="shared" si="30"/>
        <v>0</v>
      </c>
      <c r="BF404" s="12">
        <f t="shared" si="31"/>
        <v>0</v>
      </c>
      <c r="BG404" s="12">
        <f t="shared" si="32"/>
        <v>0</v>
      </c>
      <c r="BH404" s="12">
        <f t="shared" si="33"/>
        <v>0</v>
      </c>
      <c r="BI404" s="12">
        <f t="shared" si="34"/>
        <v>0</v>
      </c>
      <c r="BJ404" s="12" t="s">
        <v>84</v>
      </c>
      <c r="BK404" s="12">
        <f t="shared" si="35"/>
        <v>0</v>
      </c>
      <c r="BL404" s="12" t="s">
        <v>149</v>
      </c>
      <c r="BM404" s="12" t="s">
        <v>170</v>
      </c>
    </row>
    <row r="405" spans="2:65" s="1" customFormat="1" ht="16.5" customHeight="1">
      <c r="B405" s="127"/>
      <c r="C405" s="151"/>
      <c r="D405" s="151"/>
      <c r="E405" s="152" t="s">
        <v>850</v>
      </c>
      <c r="F405" s="153" t="s">
        <v>851</v>
      </c>
      <c r="G405" s="154"/>
      <c r="H405" s="155"/>
      <c r="I405" s="156"/>
      <c r="J405" s="156"/>
      <c r="K405" s="156"/>
      <c r="L405" s="153"/>
      <c r="M405" s="26"/>
      <c r="N405" s="134" t="s">
        <v>1</v>
      </c>
      <c r="O405" s="135" t="s">
        <v>39</v>
      </c>
      <c r="P405" s="136">
        <f t="shared" si="24"/>
        <v>0</v>
      </c>
      <c r="Q405" s="136">
        <f t="shared" si="25"/>
        <v>0</v>
      </c>
      <c r="R405" s="136">
        <f t="shared" si="26"/>
        <v>0</v>
      </c>
      <c r="S405" s="137">
        <v>0</v>
      </c>
      <c r="T405" s="137">
        <f t="shared" si="27"/>
        <v>0</v>
      </c>
      <c r="U405" s="137">
        <v>0</v>
      </c>
      <c r="V405" s="137">
        <f t="shared" si="28"/>
        <v>0</v>
      </c>
      <c r="W405" s="137">
        <v>0</v>
      </c>
      <c r="X405" s="137">
        <f t="shared" si="29"/>
        <v>0</v>
      </c>
      <c r="Y405" s="138" t="s">
        <v>1</v>
      </c>
      <c r="AR405" s="139" t="s">
        <v>149</v>
      </c>
      <c r="AT405" s="139" t="s">
        <v>147</v>
      </c>
      <c r="AU405" s="139" t="s">
        <v>84</v>
      </c>
      <c r="AY405" s="14" t="s">
        <v>145</v>
      </c>
      <c r="BE405" s="140">
        <f t="shared" si="30"/>
        <v>0</v>
      </c>
      <c r="BF405" s="140">
        <f t="shared" si="31"/>
        <v>0</v>
      </c>
      <c r="BG405" s="140">
        <f t="shared" si="32"/>
        <v>0</v>
      </c>
      <c r="BH405" s="140">
        <f t="shared" si="33"/>
        <v>0</v>
      </c>
      <c r="BI405" s="140">
        <f t="shared" si="34"/>
        <v>0</v>
      </c>
      <c r="BJ405" s="14" t="s">
        <v>84</v>
      </c>
      <c r="BK405" s="140">
        <f t="shared" si="35"/>
        <v>0</v>
      </c>
      <c r="BL405" s="14" t="s">
        <v>149</v>
      </c>
      <c r="BM405" s="139" t="s">
        <v>169</v>
      </c>
    </row>
    <row r="406" spans="2:65" s="1" customFormat="1" ht="12">
      <c r="B406" s="127"/>
      <c r="C406" s="128">
        <v>78</v>
      </c>
      <c r="D406" s="128" t="s">
        <v>147</v>
      </c>
      <c r="E406" s="129" t="s">
        <v>852</v>
      </c>
      <c r="F406" s="130" t="s">
        <v>853</v>
      </c>
      <c r="G406" s="131" t="s">
        <v>458</v>
      </c>
      <c r="H406" s="132">
        <v>1</v>
      </c>
      <c r="I406" s="133"/>
      <c r="J406" s="133"/>
      <c r="K406" s="133">
        <f>ROUND(P406*H406,2)</f>
        <v>0</v>
      </c>
      <c r="L406" s="130" t="s">
        <v>1</v>
      </c>
      <c r="M406" s="26"/>
      <c r="N406" s="134" t="s">
        <v>1</v>
      </c>
      <c r="O406" s="135" t="s">
        <v>39</v>
      </c>
      <c r="P406" s="136">
        <f t="shared" si="24"/>
        <v>0</v>
      </c>
      <c r="Q406" s="136">
        <f t="shared" si="25"/>
        <v>0</v>
      </c>
      <c r="R406" s="136">
        <f t="shared" si="26"/>
        <v>0</v>
      </c>
      <c r="S406" s="137">
        <v>0</v>
      </c>
      <c r="T406" s="137">
        <f t="shared" si="27"/>
        <v>0</v>
      </c>
      <c r="U406" s="137">
        <v>0</v>
      </c>
      <c r="V406" s="137">
        <f t="shared" si="28"/>
        <v>0</v>
      </c>
      <c r="W406" s="137">
        <v>0</v>
      </c>
      <c r="X406" s="137">
        <f t="shared" si="29"/>
        <v>0</v>
      </c>
      <c r="Y406" s="138" t="s">
        <v>1</v>
      </c>
      <c r="AR406" s="139" t="s">
        <v>149</v>
      </c>
      <c r="AT406" s="139" t="s">
        <v>147</v>
      </c>
      <c r="AU406" s="139" t="s">
        <v>84</v>
      </c>
      <c r="AY406" s="14" t="s">
        <v>145</v>
      </c>
      <c r="BE406" s="140">
        <f t="shared" si="30"/>
        <v>0</v>
      </c>
      <c r="BF406" s="140">
        <f t="shared" si="31"/>
        <v>0</v>
      </c>
      <c r="BG406" s="140">
        <f t="shared" si="32"/>
        <v>0</v>
      </c>
      <c r="BH406" s="140">
        <f t="shared" si="33"/>
        <v>0</v>
      </c>
      <c r="BI406" s="140">
        <f t="shared" si="34"/>
        <v>0</v>
      </c>
      <c r="BJ406" s="14" t="s">
        <v>84</v>
      </c>
      <c r="BK406" s="140">
        <f t="shared" si="35"/>
        <v>0</v>
      </c>
      <c r="BL406" s="14" t="s">
        <v>149</v>
      </c>
      <c r="BM406" s="139" t="s">
        <v>170</v>
      </c>
    </row>
    <row r="407" spans="2:65" s="12" customFormat="1">
      <c r="B407" s="141"/>
      <c r="D407" s="142"/>
      <c r="E407" s="143"/>
      <c r="F407" s="144" t="s">
        <v>854</v>
      </c>
      <c r="H407" s="143">
        <v>1</v>
      </c>
      <c r="L407" s="12" t="s">
        <v>1</v>
      </c>
      <c r="M407" s="141"/>
      <c r="N407" s="145" t="s">
        <v>1</v>
      </c>
      <c r="O407" s="12" t="s">
        <v>39</v>
      </c>
      <c r="P407" s="12">
        <f t="shared" ref="P407:P441" si="36">I407+J407</f>
        <v>0</v>
      </c>
      <c r="Q407" s="12">
        <f t="shared" ref="Q407:Q441" si="37">ROUND(I407*H407,2)</f>
        <v>0</v>
      </c>
      <c r="R407" s="12">
        <f t="shared" ref="R407:R441" si="38">ROUND(J407*H407,2)</f>
        <v>0</v>
      </c>
      <c r="S407" s="12">
        <v>0</v>
      </c>
      <c r="T407" s="12">
        <f t="shared" ref="T407:T441" si="39">S407*H407</f>
        <v>0</v>
      </c>
      <c r="U407" s="12">
        <v>0</v>
      </c>
      <c r="V407" s="12">
        <f t="shared" ref="V407:V441" si="40">U407*H407</f>
        <v>0</v>
      </c>
      <c r="W407" s="12">
        <v>0</v>
      </c>
      <c r="X407" s="12">
        <f t="shared" ref="X407:X441" si="41">W407*H407</f>
        <v>0</v>
      </c>
      <c r="Y407" s="146" t="s">
        <v>1</v>
      </c>
      <c r="AR407" s="12" t="s">
        <v>149</v>
      </c>
      <c r="AT407" s="143" t="s">
        <v>147</v>
      </c>
      <c r="AU407" s="143" t="s">
        <v>84</v>
      </c>
      <c r="AY407" s="143" t="s">
        <v>145</v>
      </c>
      <c r="BE407" s="12">
        <f t="shared" ref="BE407:BE441" si="42">IF(O407="základní",K407,0)</f>
        <v>0</v>
      </c>
      <c r="BF407" s="12">
        <f t="shared" ref="BF407:BF441" si="43">IF(O407="snížená",K407,0)</f>
        <v>0</v>
      </c>
      <c r="BG407" s="12">
        <f t="shared" ref="BG407:BG441" si="44">IF(O407="zákl. přenesená",K407,0)</f>
        <v>0</v>
      </c>
      <c r="BH407" s="12">
        <f t="shared" ref="BH407:BH441" si="45">IF(O407="sníž. přenesená",K407,0)</f>
        <v>0</v>
      </c>
      <c r="BI407" s="12">
        <f t="shared" ref="BI407:BI441" si="46">IF(O407="nulová",K407,0)</f>
        <v>0</v>
      </c>
      <c r="BJ407" s="12" t="s">
        <v>84</v>
      </c>
      <c r="BK407" s="12">
        <f t="shared" ref="BK407:BK441" si="47">ROUND(P407*H407,2)</f>
        <v>0</v>
      </c>
      <c r="BL407" s="12" t="s">
        <v>149</v>
      </c>
      <c r="BM407" s="12" t="s">
        <v>170</v>
      </c>
    </row>
    <row r="408" spans="2:65" s="1" customFormat="1" ht="12">
      <c r="B408" s="127"/>
      <c r="C408" s="128">
        <v>79</v>
      </c>
      <c r="D408" s="128" t="s">
        <v>147</v>
      </c>
      <c r="E408" s="129" t="s">
        <v>855</v>
      </c>
      <c r="F408" s="130" t="s">
        <v>856</v>
      </c>
      <c r="G408" s="131" t="s">
        <v>458</v>
      </c>
      <c r="H408" s="132">
        <v>8</v>
      </c>
      <c r="I408" s="133"/>
      <c r="J408" s="133"/>
      <c r="K408" s="133">
        <f>ROUND(P408*H408,2)</f>
        <v>0</v>
      </c>
      <c r="L408" s="130" t="s">
        <v>1</v>
      </c>
      <c r="M408" s="26"/>
      <c r="N408" s="134" t="s">
        <v>1</v>
      </c>
      <c r="O408" s="135" t="s">
        <v>39</v>
      </c>
      <c r="P408" s="136">
        <f t="shared" si="36"/>
        <v>0</v>
      </c>
      <c r="Q408" s="136">
        <f t="shared" si="37"/>
        <v>0</v>
      </c>
      <c r="R408" s="136">
        <f t="shared" si="38"/>
        <v>0</v>
      </c>
      <c r="S408" s="137">
        <v>0</v>
      </c>
      <c r="T408" s="137">
        <f t="shared" si="39"/>
        <v>0</v>
      </c>
      <c r="U408" s="137">
        <v>0</v>
      </c>
      <c r="V408" s="137">
        <f t="shared" si="40"/>
        <v>0</v>
      </c>
      <c r="W408" s="137">
        <v>0</v>
      </c>
      <c r="X408" s="137">
        <f t="shared" si="41"/>
        <v>0</v>
      </c>
      <c r="Y408" s="138" t="s">
        <v>1</v>
      </c>
      <c r="AR408" s="139" t="s">
        <v>149</v>
      </c>
      <c r="AT408" s="139" t="s">
        <v>147</v>
      </c>
      <c r="AU408" s="139" t="s">
        <v>84</v>
      </c>
      <c r="AY408" s="14" t="s">
        <v>145</v>
      </c>
      <c r="BE408" s="140">
        <f t="shared" si="42"/>
        <v>0</v>
      </c>
      <c r="BF408" s="140">
        <f t="shared" si="43"/>
        <v>0</v>
      </c>
      <c r="BG408" s="140">
        <f t="shared" si="44"/>
        <v>0</v>
      </c>
      <c r="BH408" s="140">
        <f t="shared" si="45"/>
        <v>0</v>
      </c>
      <c r="BI408" s="140">
        <f t="shared" si="46"/>
        <v>0</v>
      </c>
      <c r="BJ408" s="14" t="s">
        <v>84</v>
      </c>
      <c r="BK408" s="140">
        <f t="shared" si="47"/>
        <v>0</v>
      </c>
      <c r="BL408" s="14" t="s">
        <v>149</v>
      </c>
      <c r="BM408" s="139" t="s">
        <v>170</v>
      </c>
    </row>
    <row r="409" spans="2:65" s="12" customFormat="1">
      <c r="B409" s="141"/>
      <c r="D409" s="142"/>
      <c r="E409" s="143"/>
      <c r="F409" s="144" t="s">
        <v>857</v>
      </c>
      <c r="H409" s="143">
        <v>8</v>
      </c>
      <c r="L409" s="12" t="s">
        <v>1</v>
      </c>
      <c r="M409" s="141"/>
      <c r="N409" s="145" t="s">
        <v>1</v>
      </c>
      <c r="O409" s="12" t="s">
        <v>39</v>
      </c>
      <c r="P409" s="12">
        <f t="shared" si="36"/>
        <v>0</v>
      </c>
      <c r="Q409" s="12">
        <f t="shared" si="37"/>
        <v>0</v>
      </c>
      <c r="R409" s="12">
        <f t="shared" si="38"/>
        <v>0</v>
      </c>
      <c r="S409" s="12">
        <v>0</v>
      </c>
      <c r="T409" s="12">
        <f t="shared" si="39"/>
        <v>0</v>
      </c>
      <c r="U409" s="12">
        <v>0</v>
      </c>
      <c r="V409" s="12">
        <f t="shared" si="40"/>
        <v>0</v>
      </c>
      <c r="W409" s="12">
        <v>0</v>
      </c>
      <c r="X409" s="12">
        <f t="shared" si="41"/>
        <v>0</v>
      </c>
      <c r="Y409" s="146" t="s">
        <v>1</v>
      </c>
      <c r="AR409" s="12" t="s">
        <v>149</v>
      </c>
      <c r="AT409" s="143" t="s">
        <v>147</v>
      </c>
      <c r="AU409" s="143" t="s">
        <v>84</v>
      </c>
      <c r="AY409" s="143" t="s">
        <v>145</v>
      </c>
      <c r="BE409" s="12">
        <f t="shared" si="42"/>
        <v>0</v>
      </c>
      <c r="BF409" s="12">
        <f t="shared" si="43"/>
        <v>0</v>
      </c>
      <c r="BG409" s="12">
        <f t="shared" si="44"/>
        <v>0</v>
      </c>
      <c r="BH409" s="12">
        <f t="shared" si="45"/>
        <v>0</v>
      </c>
      <c r="BI409" s="12">
        <f t="shared" si="46"/>
        <v>0</v>
      </c>
      <c r="BJ409" s="12" t="s">
        <v>84</v>
      </c>
      <c r="BK409" s="12">
        <f t="shared" si="47"/>
        <v>0</v>
      </c>
      <c r="BL409" s="12" t="s">
        <v>149</v>
      </c>
      <c r="BM409" s="12" t="s">
        <v>170</v>
      </c>
    </row>
    <row r="410" spans="2:65" s="1" customFormat="1" ht="12">
      <c r="B410" s="127"/>
      <c r="C410" s="128">
        <v>80</v>
      </c>
      <c r="D410" s="128" t="s">
        <v>147</v>
      </c>
      <c r="E410" s="129" t="s">
        <v>858</v>
      </c>
      <c r="F410" s="130" t="s">
        <v>859</v>
      </c>
      <c r="G410" s="131" t="s">
        <v>244</v>
      </c>
      <c r="H410" s="132">
        <v>3</v>
      </c>
      <c r="I410" s="133"/>
      <c r="J410" s="133"/>
      <c r="K410" s="133">
        <f>ROUND(P410*H410,2)</f>
        <v>0</v>
      </c>
      <c r="L410" s="130" t="s">
        <v>1</v>
      </c>
      <c r="M410" s="26"/>
      <c r="N410" s="134" t="s">
        <v>1</v>
      </c>
      <c r="O410" s="135" t="s">
        <v>39</v>
      </c>
      <c r="P410" s="136">
        <f t="shared" si="36"/>
        <v>0</v>
      </c>
      <c r="Q410" s="136">
        <f t="shared" si="37"/>
        <v>0</v>
      </c>
      <c r="R410" s="136">
        <f t="shared" si="38"/>
        <v>0</v>
      </c>
      <c r="S410" s="137">
        <v>0</v>
      </c>
      <c r="T410" s="137">
        <f t="shared" si="39"/>
        <v>0</v>
      </c>
      <c r="U410" s="137">
        <v>0</v>
      </c>
      <c r="V410" s="137">
        <f t="shared" si="40"/>
        <v>0</v>
      </c>
      <c r="W410" s="137">
        <v>0</v>
      </c>
      <c r="X410" s="137">
        <f t="shared" si="41"/>
        <v>0</v>
      </c>
      <c r="Y410" s="138" t="s">
        <v>1</v>
      </c>
      <c r="AR410" s="139" t="s">
        <v>149</v>
      </c>
      <c r="AT410" s="139" t="s">
        <v>147</v>
      </c>
      <c r="AU410" s="139" t="s">
        <v>84</v>
      </c>
      <c r="AY410" s="14" t="s">
        <v>145</v>
      </c>
      <c r="BE410" s="140">
        <f t="shared" si="42"/>
        <v>0</v>
      </c>
      <c r="BF410" s="140">
        <f t="shared" si="43"/>
        <v>0</v>
      </c>
      <c r="BG410" s="140">
        <f t="shared" si="44"/>
        <v>0</v>
      </c>
      <c r="BH410" s="140">
        <f t="shared" si="45"/>
        <v>0</v>
      </c>
      <c r="BI410" s="140">
        <f t="shared" si="46"/>
        <v>0</v>
      </c>
      <c r="BJ410" s="14" t="s">
        <v>84</v>
      </c>
      <c r="BK410" s="140">
        <f t="shared" si="47"/>
        <v>0</v>
      </c>
      <c r="BL410" s="14" t="s">
        <v>149</v>
      </c>
      <c r="BM410" s="139" t="s">
        <v>170</v>
      </c>
    </row>
    <row r="411" spans="2:65" s="12" customFormat="1">
      <c r="B411" s="141"/>
      <c r="D411" s="142"/>
      <c r="E411" s="143"/>
      <c r="F411" s="144" t="s">
        <v>860</v>
      </c>
      <c r="H411" s="143">
        <v>3</v>
      </c>
      <c r="L411" s="12" t="s">
        <v>1</v>
      </c>
      <c r="M411" s="141"/>
      <c r="N411" s="145" t="s">
        <v>1</v>
      </c>
      <c r="O411" s="12" t="s">
        <v>39</v>
      </c>
      <c r="P411" s="12">
        <f t="shared" si="36"/>
        <v>0</v>
      </c>
      <c r="Q411" s="12">
        <f t="shared" si="37"/>
        <v>0</v>
      </c>
      <c r="R411" s="12">
        <f t="shared" si="38"/>
        <v>0</v>
      </c>
      <c r="S411" s="12">
        <v>0</v>
      </c>
      <c r="T411" s="12">
        <f t="shared" si="39"/>
        <v>0</v>
      </c>
      <c r="U411" s="12">
        <v>0</v>
      </c>
      <c r="V411" s="12">
        <f t="shared" si="40"/>
        <v>0</v>
      </c>
      <c r="W411" s="12">
        <v>0</v>
      </c>
      <c r="X411" s="12">
        <f t="shared" si="41"/>
        <v>0</v>
      </c>
      <c r="Y411" s="146" t="s">
        <v>1</v>
      </c>
      <c r="AR411" s="12" t="s">
        <v>149</v>
      </c>
      <c r="AT411" s="143" t="s">
        <v>147</v>
      </c>
      <c r="AU411" s="143" t="s">
        <v>84</v>
      </c>
      <c r="AY411" s="143" t="s">
        <v>145</v>
      </c>
      <c r="BE411" s="12">
        <f t="shared" si="42"/>
        <v>0</v>
      </c>
      <c r="BF411" s="12">
        <f t="shared" si="43"/>
        <v>0</v>
      </c>
      <c r="BG411" s="12">
        <f t="shared" si="44"/>
        <v>0</v>
      </c>
      <c r="BH411" s="12">
        <f t="shared" si="45"/>
        <v>0</v>
      </c>
      <c r="BI411" s="12">
        <f t="shared" si="46"/>
        <v>0</v>
      </c>
      <c r="BJ411" s="12" t="s">
        <v>84</v>
      </c>
      <c r="BK411" s="12">
        <f t="shared" si="47"/>
        <v>0</v>
      </c>
      <c r="BL411" s="12" t="s">
        <v>149</v>
      </c>
      <c r="BM411" s="12" t="s">
        <v>170</v>
      </c>
    </row>
    <row r="412" spans="2:65" s="1" customFormat="1" ht="12">
      <c r="B412" s="127"/>
      <c r="C412" s="128">
        <v>81</v>
      </c>
      <c r="D412" s="128" t="s">
        <v>147</v>
      </c>
      <c r="E412" s="129" t="s">
        <v>861</v>
      </c>
      <c r="F412" s="130" t="s">
        <v>862</v>
      </c>
      <c r="G412" s="131" t="s">
        <v>372</v>
      </c>
      <c r="H412" s="132">
        <v>4</v>
      </c>
      <c r="I412" s="133"/>
      <c r="J412" s="133"/>
      <c r="K412" s="133">
        <f>ROUND(P412*H412,2)</f>
        <v>0</v>
      </c>
      <c r="L412" s="130" t="s">
        <v>1</v>
      </c>
      <c r="M412" s="26"/>
      <c r="N412" s="134" t="s">
        <v>1</v>
      </c>
      <c r="O412" s="135" t="s">
        <v>39</v>
      </c>
      <c r="P412" s="136">
        <f t="shared" si="36"/>
        <v>0</v>
      </c>
      <c r="Q412" s="136">
        <f t="shared" si="37"/>
        <v>0</v>
      </c>
      <c r="R412" s="136">
        <f t="shared" si="38"/>
        <v>0</v>
      </c>
      <c r="S412" s="137">
        <v>0</v>
      </c>
      <c r="T412" s="137">
        <f t="shared" si="39"/>
        <v>0</v>
      </c>
      <c r="U412" s="137">
        <v>0</v>
      </c>
      <c r="V412" s="137">
        <f t="shared" si="40"/>
        <v>0</v>
      </c>
      <c r="W412" s="137">
        <v>0</v>
      </c>
      <c r="X412" s="137">
        <f t="shared" si="41"/>
        <v>0</v>
      </c>
      <c r="Y412" s="138" t="s">
        <v>1</v>
      </c>
      <c r="AR412" s="139" t="s">
        <v>149</v>
      </c>
      <c r="AT412" s="139" t="s">
        <v>147</v>
      </c>
      <c r="AU412" s="139" t="s">
        <v>84</v>
      </c>
      <c r="AY412" s="14" t="s">
        <v>145</v>
      </c>
      <c r="BE412" s="140">
        <f t="shared" si="42"/>
        <v>0</v>
      </c>
      <c r="BF412" s="140">
        <f t="shared" si="43"/>
        <v>0</v>
      </c>
      <c r="BG412" s="140">
        <f t="shared" si="44"/>
        <v>0</v>
      </c>
      <c r="BH412" s="140">
        <f t="shared" si="45"/>
        <v>0</v>
      </c>
      <c r="BI412" s="140">
        <f t="shared" si="46"/>
        <v>0</v>
      </c>
      <c r="BJ412" s="14" t="s">
        <v>84</v>
      </c>
      <c r="BK412" s="140">
        <f t="shared" si="47"/>
        <v>0</v>
      </c>
      <c r="BL412" s="14" t="s">
        <v>149</v>
      </c>
      <c r="BM412" s="139" t="s">
        <v>170</v>
      </c>
    </row>
    <row r="413" spans="2:65" s="12" customFormat="1">
      <c r="B413" s="141"/>
      <c r="D413" s="142"/>
      <c r="E413" s="143"/>
      <c r="F413" s="144" t="s">
        <v>863</v>
      </c>
      <c r="H413" s="143">
        <v>4</v>
      </c>
      <c r="L413" s="12" t="s">
        <v>1</v>
      </c>
      <c r="M413" s="141"/>
      <c r="N413" s="145" t="s">
        <v>1</v>
      </c>
      <c r="O413" s="12" t="s">
        <v>39</v>
      </c>
      <c r="P413" s="12">
        <f t="shared" si="36"/>
        <v>0</v>
      </c>
      <c r="Q413" s="12">
        <f t="shared" si="37"/>
        <v>0</v>
      </c>
      <c r="R413" s="12">
        <f t="shared" si="38"/>
        <v>0</v>
      </c>
      <c r="S413" s="12">
        <v>0</v>
      </c>
      <c r="T413" s="12">
        <f t="shared" si="39"/>
        <v>0</v>
      </c>
      <c r="U413" s="12">
        <v>0</v>
      </c>
      <c r="V413" s="12">
        <f t="shared" si="40"/>
        <v>0</v>
      </c>
      <c r="W413" s="12">
        <v>0</v>
      </c>
      <c r="X413" s="12">
        <f t="shared" si="41"/>
        <v>0</v>
      </c>
      <c r="Y413" s="146" t="s">
        <v>1</v>
      </c>
      <c r="AR413" s="12" t="s">
        <v>149</v>
      </c>
      <c r="AT413" s="143" t="s">
        <v>147</v>
      </c>
      <c r="AU413" s="143" t="s">
        <v>84</v>
      </c>
      <c r="AY413" s="143" t="s">
        <v>145</v>
      </c>
      <c r="BE413" s="12">
        <f t="shared" si="42"/>
        <v>0</v>
      </c>
      <c r="BF413" s="12">
        <f t="shared" si="43"/>
        <v>0</v>
      </c>
      <c r="BG413" s="12">
        <f t="shared" si="44"/>
        <v>0</v>
      </c>
      <c r="BH413" s="12">
        <f t="shared" si="45"/>
        <v>0</v>
      </c>
      <c r="BI413" s="12">
        <f t="shared" si="46"/>
        <v>0</v>
      </c>
      <c r="BJ413" s="12" t="s">
        <v>84</v>
      </c>
      <c r="BK413" s="12">
        <f t="shared" si="47"/>
        <v>0</v>
      </c>
      <c r="BL413" s="12" t="s">
        <v>149</v>
      </c>
      <c r="BM413" s="12" t="s">
        <v>170</v>
      </c>
    </row>
    <row r="414" spans="2:65" s="1" customFormat="1" ht="24">
      <c r="B414" s="127"/>
      <c r="C414" s="128">
        <v>82</v>
      </c>
      <c r="D414" s="128" t="s">
        <v>147</v>
      </c>
      <c r="E414" s="129" t="s">
        <v>864</v>
      </c>
      <c r="F414" s="130" t="s">
        <v>865</v>
      </c>
      <c r="G414" s="131" t="s">
        <v>458</v>
      </c>
      <c r="H414" s="132">
        <v>15</v>
      </c>
      <c r="I414" s="133"/>
      <c r="J414" s="133"/>
      <c r="K414" s="133">
        <f>ROUND(P414*H414,2)</f>
        <v>0</v>
      </c>
      <c r="L414" s="130" t="s">
        <v>1</v>
      </c>
      <c r="M414" s="26"/>
      <c r="N414" s="134" t="s">
        <v>1</v>
      </c>
      <c r="O414" s="135" t="s">
        <v>39</v>
      </c>
      <c r="P414" s="136">
        <f t="shared" si="36"/>
        <v>0</v>
      </c>
      <c r="Q414" s="136">
        <f t="shared" si="37"/>
        <v>0</v>
      </c>
      <c r="R414" s="136">
        <f t="shared" si="38"/>
        <v>0</v>
      </c>
      <c r="S414" s="137">
        <v>0</v>
      </c>
      <c r="T414" s="137">
        <f t="shared" si="39"/>
        <v>0</v>
      </c>
      <c r="U414" s="137">
        <v>0</v>
      </c>
      <c r="V414" s="137">
        <f t="shared" si="40"/>
        <v>0</v>
      </c>
      <c r="W414" s="137">
        <v>0</v>
      </c>
      <c r="X414" s="137">
        <f t="shared" si="41"/>
        <v>0</v>
      </c>
      <c r="Y414" s="138" t="s">
        <v>1</v>
      </c>
      <c r="AR414" s="139" t="s">
        <v>149</v>
      </c>
      <c r="AT414" s="139" t="s">
        <v>147</v>
      </c>
      <c r="AU414" s="139" t="s">
        <v>84</v>
      </c>
      <c r="AY414" s="14" t="s">
        <v>145</v>
      </c>
      <c r="BE414" s="140">
        <f t="shared" si="42"/>
        <v>0</v>
      </c>
      <c r="BF414" s="140">
        <f t="shared" si="43"/>
        <v>0</v>
      </c>
      <c r="BG414" s="140">
        <f t="shared" si="44"/>
        <v>0</v>
      </c>
      <c r="BH414" s="140">
        <f t="shared" si="45"/>
        <v>0</v>
      </c>
      <c r="BI414" s="140">
        <f t="shared" si="46"/>
        <v>0</v>
      </c>
      <c r="BJ414" s="14" t="s">
        <v>84</v>
      </c>
      <c r="BK414" s="140">
        <f t="shared" si="47"/>
        <v>0</v>
      </c>
      <c r="BL414" s="14" t="s">
        <v>149</v>
      </c>
      <c r="BM414" s="139" t="s">
        <v>170</v>
      </c>
    </row>
    <row r="415" spans="2:65" s="12" customFormat="1">
      <c r="B415" s="141"/>
      <c r="D415" s="142"/>
      <c r="E415" s="143"/>
      <c r="F415" s="144" t="s">
        <v>866</v>
      </c>
      <c r="H415" s="143">
        <v>15</v>
      </c>
      <c r="L415" s="12" t="s">
        <v>1</v>
      </c>
      <c r="M415" s="141"/>
      <c r="N415" s="145" t="s">
        <v>1</v>
      </c>
      <c r="O415" s="12" t="s">
        <v>39</v>
      </c>
      <c r="P415" s="12">
        <f t="shared" si="36"/>
        <v>0</v>
      </c>
      <c r="Q415" s="12">
        <f t="shared" si="37"/>
        <v>0</v>
      </c>
      <c r="R415" s="12">
        <f t="shared" si="38"/>
        <v>0</v>
      </c>
      <c r="S415" s="12">
        <v>0</v>
      </c>
      <c r="T415" s="12">
        <f t="shared" si="39"/>
        <v>0</v>
      </c>
      <c r="U415" s="12">
        <v>0</v>
      </c>
      <c r="V415" s="12">
        <f t="shared" si="40"/>
        <v>0</v>
      </c>
      <c r="W415" s="12">
        <v>0</v>
      </c>
      <c r="X415" s="12">
        <f t="shared" si="41"/>
        <v>0</v>
      </c>
      <c r="Y415" s="146" t="s">
        <v>1</v>
      </c>
      <c r="AR415" s="12" t="s">
        <v>149</v>
      </c>
      <c r="AT415" s="143" t="s">
        <v>147</v>
      </c>
      <c r="AU415" s="143" t="s">
        <v>84</v>
      </c>
      <c r="AY415" s="143" t="s">
        <v>145</v>
      </c>
      <c r="BE415" s="12">
        <f t="shared" si="42"/>
        <v>0</v>
      </c>
      <c r="BF415" s="12">
        <f t="shared" si="43"/>
        <v>0</v>
      </c>
      <c r="BG415" s="12">
        <f t="shared" si="44"/>
        <v>0</v>
      </c>
      <c r="BH415" s="12">
        <f t="shared" si="45"/>
        <v>0</v>
      </c>
      <c r="BI415" s="12">
        <f t="shared" si="46"/>
        <v>0</v>
      </c>
      <c r="BJ415" s="12" t="s">
        <v>84</v>
      </c>
      <c r="BK415" s="12">
        <f t="shared" si="47"/>
        <v>0</v>
      </c>
      <c r="BL415" s="12" t="s">
        <v>149</v>
      </c>
      <c r="BM415" s="12" t="s">
        <v>170</v>
      </c>
    </row>
    <row r="416" spans="2:65" s="1" customFormat="1" ht="12">
      <c r="B416" s="127"/>
      <c r="C416" s="128">
        <v>83</v>
      </c>
      <c r="D416" s="128" t="s">
        <v>147</v>
      </c>
      <c r="E416" s="129" t="s">
        <v>867</v>
      </c>
      <c r="F416" s="130" t="s">
        <v>868</v>
      </c>
      <c r="G416" s="131" t="s">
        <v>458</v>
      </c>
      <c r="H416" s="132">
        <v>16.5</v>
      </c>
      <c r="I416" s="133"/>
      <c r="J416" s="133"/>
      <c r="K416" s="133">
        <f>ROUND(P416*H416,2)</f>
        <v>0</v>
      </c>
      <c r="L416" s="130" t="s">
        <v>1</v>
      </c>
      <c r="M416" s="26"/>
      <c r="N416" s="134" t="s">
        <v>1</v>
      </c>
      <c r="O416" s="135" t="s">
        <v>39</v>
      </c>
      <c r="P416" s="136">
        <f t="shared" si="36"/>
        <v>0</v>
      </c>
      <c r="Q416" s="136">
        <f t="shared" si="37"/>
        <v>0</v>
      </c>
      <c r="R416" s="136">
        <f t="shared" si="38"/>
        <v>0</v>
      </c>
      <c r="S416" s="137">
        <v>0</v>
      </c>
      <c r="T416" s="137">
        <f t="shared" si="39"/>
        <v>0</v>
      </c>
      <c r="U416" s="137">
        <v>0</v>
      </c>
      <c r="V416" s="137">
        <f t="shared" si="40"/>
        <v>0</v>
      </c>
      <c r="W416" s="137">
        <v>0</v>
      </c>
      <c r="X416" s="137">
        <f t="shared" si="41"/>
        <v>0</v>
      </c>
      <c r="Y416" s="138" t="s">
        <v>1</v>
      </c>
      <c r="AR416" s="139" t="s">
        <v>149</v>
      </c>
      <c r="AT416" s="139" t="s">
        <v>147</v>
      </c>
      <c r="AU416" s="139" t="s">
        <v>84</v>
      </c>
      <c r="AY416" s="14" t="s">
        <v>145</v>
      </c>
      <c r="BE416" s="140">
        <f t="shared" si="42"/>
        <v>0</v>
      </c>
      <c r="BF416" s="140">
        <f t="shared" si="43"/>
        <v>0</v>
      </c>
      <c r="BG416" s="140">
        <f t="shared" si="44"/>
        <v>0</v>
      </c>
      <c r="BH416" s="140">
        <f t="shared" si="45"/>
        <v>0</v>
      </c>
      <c r="BI416" s="140">
        <f t="shared" si="46"/>
        <v>0</v>
      </c>
      <c r="BJ416" s="14" t="s">
        <v>84</v>
      </c>
      <c r="BK416" s="140">
        <f t="shared" si="47"/>
        <v>0</v>
      </c>
      <c r="BL416" s="14" t="s">
        <v>149</v>
      </c>
      <c r="BM416" s="139" t="s">
        <v>170</v>
      </c>
    </row>
    <row r="417" spans="2:65" s="12" customFormat="1">
      <c r="B417" s="141"/>
      <c r="D417" s="142"/>
      <c r="E417" s="143"/>
      <c r="F417" s="144" t="s">
        <v>869</v>
      </c>
      <c r="H417" s="143">
        <v>16.5</v>
      </c>
      <c r="L417" s="12" t="s">
        <v>1</v>
      </c>
      <c r="M417" s="141"/>
      <c r="N417" s="145" t="s">
        <v>1</v>
      </c>
      <c r="O417" s="12" t="s">
        <v>39</v>
      </c>
      <c r="P417" s="12">
        <f t="shared" si="36"/>
        <v>0</v>
      </c>
      <c r="Q417" s="12">
        <f t="shared" si="37"/>
        <v>0</v>
      </c>
      <c r="R417" s="12">
        <f t="shared" si="38"/>
        <v>0</v>
      </c>
      <c r="S417" s="12">
        <v>0</v>
      </c>
      <c r="T417" s="12">
        <f t="shared" si="39"/>
        <v>0</v>
      </c>
      <c r="U417" s="12">
        <v>0</v>
      </c>
      <c r="V417" s="12">
        <f t="shared" si="40"/>
        <v>0</v>
      </c>
      <c r="W417" s="12">
        <v>0</v>
      </c>
      <c r="X417" s="12">
        <f t="shared" si="41"/>
        <v>0</v>
      </c>
      <c r="Y417" s="146" t="s">
        <v>1</v>
      </c>
      <c r="AR417" s="12" t="s">
        <v>149</v>
      </c>
      <c r="AT417" s="143" t="s">
        <v>147</v>
      </c>
      <c r="AU417" s="143" t="s">
        <v>84</v>
      </c>
      <c r="AY417" s="143" t="s">
        <v>145</v>
      </c>
      <c r="BE417" s="12">
        <f t="shared" si="42"/>
        <v>0</v>
      </c>
      <c r="BF417" s="12">
        <f t="shared" si="43"/>
        <v>0</v>
      </c>
      <c r="BG417" s="12">
        <f t="shared" si="44"/>
        <v>0</v>
      </c>
      <c r="BH417" s="12">
        <f t="shared" si="45"/>
        <v>0</v>
      </c>
      <c r="BI417" s="12">
        <f t="shared" si="46"/>
        <v>0</v>
      </c>
      <c r="BJ417" s="12" t="s">
        <v>84</v>
      </c>
      <c r="BK417" s="12">
        <f t="shared" si="47"/>
        <v>0</v>
      </c>
      <c r="BL417" s="12" t="s">
        <v>149</v>
      </c>
      <c r="BM417" s="12" t="s">
        <v>170</v>
      </c>
    </row>
    <row r="418" spans="2:65" s="1" customFormat="1" ht="16.5" customHeight="1">
      <c r="B418" s="127"/>
      <c r="C418" s="151"/>
      <c r="D418" s="151"/>
      <c r="E418" s="152" t="s">
        <v>870</v>
      </c>
      <c r="F418" s="153" t="s">
        <v>871</v>
      </c>
      <c r="G418" s="154"/>
      <c r="H418" s="155"/>
      <c r="I418" s="156"/>
      <c r="J418" s="156"/>
      <c r="K418" s="156"/>
      <c r="L418" s="153"/>
      <c r="M418" s="26"/>
      <c r="N418" s="134" t="s">
        <v>1</v>
      </c>
      <c r="O418" s="135" t="s">
        <v>39</v>
      </c>
      <c r="P418" s="136">
        <f t="shared" si="36"/>
        <v>0</v>
      </c>
      <c r="Q418" s="136">
        <f t="shared" si="37"/>
        <v>0</v>
      </c>
      <c r="R418" s="136">
        <f t="shared" si="38"/>
        <v>0</v>
      </c>
      <c r="S418" s="137">
        <v>0</v>
      </c>
      <c r="T418" s="137">
        <f t="shared" si="39"/>
        <v>0</v>
      </c>
      <c r="U418" s="137">
        <v>0</v>
      </c>
      <c r="V418" s="137">
        <f t="shared" si="40"/>
        <v>0</v>
      </c>
      <c r="W418" s="137">
        <v>0</v>
      </c>
      <c r="X418" s="137">
        <f t="shared" si="41"/>
        <v>0</v>
      </c>
      <c r="Y418" s="138" t="s">
        <v>1</v>
      </c>
      <c r="AR418" s="139" t="s">
        <v>149</v>
      </c>
      <c r="AT418" s="139" t="s">
        <v>147</v>
      </c>
      <c r="AU418" s="139" t="s">
        <v>84</v>
      </c>
      <c r="AY418" s="14" t="s">
        <v>145</v>
      </c>
      <c r="BE418" s="140">
        <f t="shared" si="42"/>
        <v>0</v>
      </c>
      <c r="BF418" s="140">
        <f t="shared" si="43"/>
        <v>0</v>
      </c>
      <c r="BG418" s="140">
        <f t="shared" si="44"/>
        <v>0</v>
      </c>
      <c r="BH418" s="140">
        <f t="shared" si="45"/>
        <v>0</v>
      </c>
      <c r="BI418" s="140">
        <f t="shared" si="46"/>
        <v>0</v>
      </c>
      <c r="BJ418" s="14" t="s">
        <v>84</v>
      </c>
      <c r="BK418" s="140">
        <f t="shared" si="47"/>
        <v>0</v>
      </c>
      <c r="BL418" s="14" t="s">
        <v>149</v>
      </c>
      <c r="BM418" s="139" t="s">
        <v>169</v>
      </c>
    </row>
    <row r="419" spans="2:65" s="1" customFormat="1" ht="12">
      <c r="B419" s="127"/>
      <c r="C419" s="189">
        <v>84</v>
      </c>
      <c r="D419" s="189" t="s">
        <v>147</v>
      </c>
      <c r="E419" s="190" t="s">
        <v>872</v>
      </c>
      <c r="F419" s="191" t="s">
        <v>873</v>
      </c>
      <c r="G419" s="192" t="s">
        <v>244</v>
      </c>
      <c r="H419" s="193">
        <v>28.32</v>
      </c>
      <c r="I419" s="194"/>
      <c r="J419" s="194"/>
      <c r="K419" s="194">
        <f>ROUND(P419*H419,2)</f>
        <v>0</v>
      </c>
      <c r="L419" s="191" t="s">
        <v>1</v>
      </c>
      <c r="M419" s="26"/>
      <c r="N419" s="134" t="s">
        <v>1</v>
      </c>
      <c r="O419" s="135" t="s">
        <v>39</v>
      </c>
      <c r="P419" s="136">
        <f t="shared" si="36"/>
        <v>0</v>
      </c>
      <c r="Q419" s="136">
        <f t="shared" si="37"/>
        <v>0</v>
      </c>
      <c r="R419" s="136">
        <f t="shared" si="38"/>
        <v>0</v>
      </c>
      <c r="S419" s="137">
        <v>0</v>
      </c>
      <c r="T419" s="137">
        <f t="shared" si="39"/>
        <v>0</v>
      </c>
      <c r="U419" s="137">
        <v>0</v>
      </c>
      <c r="V419" s="137">
        <f t="shared" si="40"/>
        <v>0</v>
      </c>
      <c r="W419" s="137">
        <v>0</v>
      </c>
      <c r="X419" s="137">
        <f t="shared" si="41"/>
        <v>0</v>
      </c>
      <c r="Y419" s="138" t="s">
        <v>1</v>
      </c>
      <c r="AR419" s="139" t="s">
        <v>149</v>
      </c>
      <c r="AT419" s="139" t="s">
        <v>147</v>
      </c>
      <c r="AU419" s="139" t="s">
        <v>84</v>
      </c>
      <c r="AY419" s="14" t="s">
        <v>145</v>
      </c>
      <c r="BE419" s="140">
        <f t="shared" si="42"/>
        <v>0</v>
      </c>
      <c r="BF419" s="140">
        <f t="shared" si="43"/>
        <v>0</v>
      </c>
      <c r="BG419" s="140">
        <f t="shared" si="44"/>
        <v>0</v>
      </c>
      <c r="BH419" s="140">
        <f t="shared" si="45"/>
        <v>0</v>
      </c>
      <c r="BI419" s="140">
        <f t="shared" si="46"/>
        <v>0</v>
      </c>
      <c r="BJ419" s="14" t="s">
        <v>84</v>
      </c>
      <c r="BK419" s="140">
        <f t="shared" si="47"/>
        <v>0</v>
      </c>
      <c r="BL419" s="14" t="s">
        <v>149</v>
      </c>
      <c r="BM419" s="139" t="s">
        <v>170</v>
      </c>
    </row>
    <row r="420" spans="2:65" s="12" customFormat="1">
      <c r="B420" s="141"/>
      <c r="D420" s="142"/>
      <c r="E420" s="143"/>
      <c r="F420" s="150" t="s">
        <v>1815</v>
      </c>
      <c r="H420" s="143">
        <v>28.32</v>
      </c>
      <c r="L420" s="12" t="s">
        <v>1</v>
      </c>
      <c r="M420" s="141"/>
      <c r="N420" s="145" t="s">
        <v>1</v>
      </c>
      <c r="O420" s="12" t="s">
        <v>39</v>
      </c>
      <c r="P420" s="12">
        <f t="shared" ref="P420" si="48">I420+J420</f>
        <v>0</v>
      </c>
      <c r="Q420" s="12">
        <f t="shared" ref="Q420" si="49">ROUND(I420*H420,2)</f>
        <v>0</v>
      </c>
      <c r="R420" s="12">
        <f t="shared" ref="R420" si="50">ROUND(J420*H420,2)</f>
        <v>0</v>
      </c>
      <c r="S420" s="12">
        <v>0</v>
      </c>
      <c r="T420" s="12">
        <f t="shared" ref="T420" si="51">S420*H420</f>
        <v>0</v>
      </c>
      <c r="U420" s="12">
        <v>0</v>
      </c>
      <c r="V420" s="12">
        <f t="shared" ref="V420" si="52">U420*H420</f>
        <v>0</v>
      </c>
      <c r="W420" s="12">
        <v>0</v>
      </c>
      <c r="X420" s="12">
        <f t="shared" ref="X420" si="53">W420*H420</f>
        <v>0</v>
      </c>
      <c r="Y420" s="146" t="s">
        <v>1</v>
      </c>
      <c r="AR420" s="12" t="s">
        <v>149</v>
      </c>
      <c r="AT420" s="143" t="s">
        <v>147</v>
      </c>
      <c r="AU420" s="143" t="s">
        <v>84</v>
      </c>
      <c r="AY420" s="143" t="s">
        <v>145</v>
      </c>
      <c r="BE420" s="12">
        <f t="shared" ref="BE420" si="54">IF(O420="základní",K420,0)</f>
        <v>0</v>
      </c>
      <c r="BF420" s="12">
        <f t="shared" ref="BF420" si="55">IF(O420="snížená",K420,0)</f>
        <v>0</v>
      </c>
      <c r="BG420" s="12">
        <f t="shared" ref="BG420" si="56">IF(O420="zákl. přenesená",K420,0)</f>
        <v>0</v>
      </c>
      <c r="BH420" s="12">
        <f t="shared" ref="BH420" si="57">IF(O420="sníž. přenesená",K420,0)</f>
        <v>0</v>
      </c>
      <c r="BI420" s="12">
        <f t="shared" ref="BI420" si="58">IF(O420="nulová",K420,0)</f>
        <v>0</v>
      </c>
      <c r="BJ420" s="12" t="s">
        <v>84</v>
      </c>
      <c r="BK420" s="12">
        <f t="shared" ref="BK420" si="59">ROUND(P420*H420,2)</f>
        <v>0</v>
      </c>
      <c r="BL420" s="12" t="s">
        <v>149</v>
      </c>
      <c r="BM420" s="12" t="s">
        <v>170</v>
      </c>
    </row>
    <row r="421" spans="2:65" s="12" customFormat="1">
      <c r="B421" s="141"/>
      <c r="D421" s="142"/>
      <c r="E421" s="143"/>
      <c r="F421" s="144" t="s">
        <v>1816</v>
      </c>
      <c r="H421" s="143">
        <v>-216.83199999999999</v>
      </c>
      <c r="L421" s="12" t="s">
        <v>1</v>
      </c>
      <c r="M421" s="141"/>
      <c r="N421" s="145" t="s">
        <v>1</v>
      </c>
      <c r="O421" s="12" t="s">
        <v>39</v>
      </c>
      <c r="P421" s="12">
        <f t="shared" si="36"/>
        <v>0</v>
      </c>
      <c r="Q421" s="12">
        <f t="shared" si="37"/>
        <v>0</v>
      </c>
      <c r="R421" s="12">
        <f t="shared" si="38"/>
        <v>0</v>
      </c>
      <c r="S421" s="12">
        <v>0</v>
      </c>
      <c r="T421" s="12">
        <f t="shared" si="39"/>
        <v>0</v>
      </c>
      <c r="U421" s="12">
        <v>0</v>
      </c>
      <c r="V421" s="12">
        <f t="shared" si="40"/>
        <v>0</v>
      </c>
      <c r="W421" s="12">
        <v>0</v>
      </c>
      <c r="X421" s="12">
        <f t="shared" si="41"/>
        <v>0</v>
      </c>
      <c r="Y421" s="146" t="s">
        <v>1</v>
      </c>
      <c r="AR421" s="12" t="s">
        <v>149</v>
      </c>
      <c r="AT421" s="143" t="s">
        <v>147</v>
      </c>
      <c r="AU421" s="143" t="s">
        <v>84</v>
      </c>
      <c r="AY421" s="143" t="s">
        <v>145</v>
      </c>
      <c r="BE421" s="12">
        <f t="shared" si="42"/>
        <v>0</v>
      </c>
      <c r="BF421" s="12">
        <f t="shared" si="43"/>
        <v>0</v>
      </c>
      <c r="BG421" s="12">
        <f t="shared" si="44"/>
        <v>0</v>
      </c>
      <c r="BH421" s="12">
        <f t="shared" si="45"/>
        <v>0</v>
      </c>
      <c r="BI421" s="12">
        <f t="shared" si="46"/>
        <v>0</v>
      </c>
      <c r="BJ421" s="12" t="s">
        <v>84</v>
      </c>
      <c r="BK421" s="12">
        <f t="shared" si="47"/>
        <v>0</v>
      </c>
      <c r="BL421" s="12" t="s">
        <v>149</v>
      </c>
      <c r="BM421" s="12" t="s">
        <v>170</v>
      </c>
    </row>
    <row r="422" spans="2:65" s="1" customFormat="1" ht="12">
      <c r="B422" s="127"/>
      <c r="C422" s="128">
        <v>85</v>
      </c>
      <c r="D422" s="128" t="s">
        <v>147</v>
      </c>
      <c r="E422" s="129" t="s">
        <v>875</v>
      </c>
      <c r="F422" s="130" t="s">
        <v>876</v>
      </c>
      <c r="G422" s="131" t="s">
        <v>244</v>
      </c>
      <c r="H422" s="132">
        <v>8.7750000000000004</v>
      </c>
      <c r="I422" s="133"/>
      <c r="J422" s="133"/>
      <c r="K422" s="133">
        <f>ROUND(P422*H422,2)</f>
        <v>0</v>
      </c>
      <c r="L422" s="130" t="s">
        <v>1</v>
      </c>
      <c r="M422" s="26"/>
      <c r="N422" s="134" t="s">
        <v>1</v>
      </c>
      <c r="O422" s="135" t="s">
        <v>39</v>
      </c>
      <c r="P422" s="136">
        <f t="shared" si="36"/>
        <v>0</v>
      </c>
      <c r="Q422" s="136">
        <f t="shared" si="37"/>
        <v>0</v>
      </c>
      <c r="R422" s="136">
        <f t="shared" si="38"/>
        <v>0</v>
      </c>
      <c r="S422" s="137">
        <v>0</v>
      </c>
      <c r="T422" s="137">
        <f t="shared" si="39"/>
        <v>0</v>
      </c>
      <c r="U422" s="137">
        <v>0</v>
      </c>
      <c r="V422" s="137">
        <f t="shared" si="40"/>
        <v>0</v>
      </c>
      <c r="W422" s="137">
        <v>0</v>
      </c>
      <c r="X422" s="137">
        <f t="shared" si="41"/>
        <v>0</v>
      </c>
      <c r="Y422" s="138" t="s">
        <v>1</v>
      </c>
      <c r="AR422" s="139" t="s">
        <v>149</v>
      </c>
      <c r="AT422" s="139" t="s">
        <v>147</v>
      </c>
      <c r="AU422" s="139" t="s">
        <v>84</v>
      </c>
      <c r="AY422" s="14" t="s">
        <v>145</v>
      </c>
      <c r="BE422" s="140">
        <f t="shared" si="42"/>
        <v>0</v>
      </c>
      <c r="BF422" s="140">
        <f t="shared" si="43"/>
        <v>0</v>
      </c>
      <c r="BG422" s="140">
        <f t="shared" si="44"/>
        <v>0</v>
      </c>
      <c r="BH422" s="140">
        <f t="shared" si="45"/>
        <v>0</v>
      </c>
      <c r="BI422" s="140">
        <f t="shared" si="46"/>
        <v>0</v>
      </c>
      <c r="BJ422" s="14" t="s">
        <v>84</v>
      </c>
      <c r="BK422" s="140">
        <f t="shared" si="47"/>
        <v>0</v>
      </c>
      <c r="BL422" s="14" t="s">
        <v>149</v>
      </c>
      <c r="BM422" s="139" t="s">
        <v>170</v>
      </c>
    </row>
    <row r="423" spans="2:65" s="12" customFormat="1">
      <c r="B423" s="141"/>
      <c r="D423" s="142"/>
      <c r="E423" s="143"/>
      <c r="F423" s="144" t="s">
        <v>877</v>
      </c>
      <c r="H423" s="143">
        <v>1.625</v>
      </c>
      <c r="M423" s="141"/>
      <c r="N423" s="145" t="s">
        <v>1</v>
      </c>
      <c r="O423" s="12" t="s">
        <v>39</v>
      </c>
      <c r="P423" s="12">
        <f t="shared" si="36"/>
        <v>0</v>
      </c>
      <c r="Q423" s="12">
        <f t="shared" si="37"/>
        <v>0</v>
      </c>
      <c r="R423" s="12">
        <f t="shared" si="38"/>
        <v>0</v>
      </c>
      <c r="S423" s="12">
        <v>0</v>
      </c>
      <c r="T423" s="12">
        <f t="shared" si="39"/>
        <v>0</v>
      </c>
      <c r="U423" s="12">
        <v>0</v>
      </c>
      <c r="V423" s="12">
        <f t="shared" si="40"/>
        <v>0</v>
      </c>
      <c r="W423" s="12">
        <v>0</v>
      </c>
      <c r="X423" s="12">
        <f t="shared" si="41"/>
        <v>0</v>
      </c>
      <c r="Y423" s="146" t="s">
        <v>1</v>
      </c>
      <c r="AR423" s="12" t="s">
        <v>149</v>
      </c>
      <c r="AT423" s="143" t="s">
        <v>147</v>
      </c>
      <c r="AU423" s="143" t="s">
        <v>84</v>
      </c>
      <c r="AY423" s="143" t="s">
        <v>145</v>
      </c>
      <c r="BE423" s="12">
        <f t="shared" si="42"/>
        <v>0</v>
      </c>
      <c r="BF423" s="12">
        <f t="shared" si="43"/>
        <v>0</v>
      </c>
      <c r="BG423" s="12">
        <f t="shared" si="44"/>
        <v>0</v>
      </c>
      <c r="BH423" s="12">
        <f t="shared" si="45"/>
        <v>0</v>
      </c>
      <c r="BI423" s="12">
        <f t="shared" si="46"/>
        <v>0</v>
      </c>
      <c r="BJ423" s="12" t="s">
        <v>84</v>
      </c>
      <c r="BK423" s="12">
        <f t="shared" si="47"/>
        <v>0</v>
      </c>
      <c r="BL423" s="12" t="s">
        <v>149</v>
      </c>
      <c r="BM423" s="12" t="s">
        <v>170</v>
      </c>
    </row>
    <row r="424" spans="2:65" s="12" customFormat="1">
      <c r="B424" s="141"/>
      <c r="D424" s="142"/>
      <c r="E424" s="143"/>
      <c r="F424" s="144" t="s">
        <v>878</v>
      </c>
      <c r="H424" s="143">
        <v>1.625</v>
      </c>
      <c r="M424" s="141"/>
      <c r="N424" s="145" t="s">
        <v>1</v>
      </c>
      <c r="O424" s="12" t="s">
        <v>39</v>
      </c>
      <c r="P424" s="12">
        <f t="shared" si="36"/>
        <v>0</v>
      </c>
      <c r="Q424" s="12">
        <f t="shared" si="37"/>
        <v>0</v>
      </c>
      <c r="R424" s="12">
        <f t="shared" si="38"/>
        <v>0</v>
      </c>
      <c r="S424" s="12">
        <v>0</v>
      </c>
      <c r="T424" s="12">
        <f t="shared" si="39"/>
        <v>0</v>
      </c>
      <c r="U424" s="12">
        <v>0</v>
      </c>
      <c r="V424" s="12">
        <f t="shared" si="40"/>
        <v>0</v>
      </c>
      <c r="W424" s="12">
        <v>0</v>
      </c>
      <c r="X424" s="12">
        <f t="shared" si="41"/>
        <v>0</v>
      </c>
      <c r="Y424" s="146" t="s">
        <v>1</v>
      </c>
      <c r="AR424" s="12" t="s">
        <v>149</v>
      </c>
      <c r="AT424" s="143" t="s">
        <v>147</v>
      </c>
      <c r="AU424" s="143" t="s">
        <v>84</v>
      </c>
      <c r="AY424" s="143" t="s">
        <v>145</v>
      </c>
      <c r="BE424" s="12">
        <f t="shared" si="42"/>
        <v>0</v>
      </c>
      <c r="BF424" s="12">
        <f t="shared" si="43"/>
        <v>0</v>
      </c>
      <c r="BG424" s="12">
        <f t="shared" si="44"/>
        <v>0</v>
      </c>
      <c r="BH424" s="12">
        <f t="shared" si="45"/>
        <v>0</v>
      </c>
      <c r="BI424" s="12">
        <f t="shared" si="46"/>
        <v>0</v>
      </c>
      <c r="BJ424" s="12" t="s">
        <v>84</v>
      </c>
      <c r="BK424" s="12">
        <f t="shared" si="47"/>
        <v>0</v>
      </c>
      <c r="BL424" s="12" t="s">
        <v>149</v>
      </c>
      <c r="BM424" s="12" t="s">
        <v>170</v>
      </c>
    </row>
    <row r="425" spans="2:65" s="12" customFormat="1">
      <c r="B425" s="141"/>
      <c r="D425" s="142"/>
      <c r="E425" s="143"/>
      <c r="F425" s="144" t="s">
        <v>879</v>
      </c>
      <c r="H425" s="143">
        <v>3.25</v>
      </c>
      <c r="M425" s="141"/>
      <c r="N425" s="145" t="s">
        <v>1</v>
      </c>
      <c r="O425" s="12" t="s">
        <v>39</v>
      </c>
      <c r="P425" s="12">
        <f t="shared" si="36"/>
        <v>0</v>
      </c>
      <c r="Q425" s="12">
        <f t="shared" si="37"/>
        <v>0</v>
      </c>
      <c r="R425" s="12">
        <f t="shared" si="38"/>
        <v>0</v>
      </c>
      <c r="S425" s="12">
        <v>0</v>
      </c>
      <c r="T425" s="12">
        <f t="shared" si="39"/>
        <v>0</v>
      </c>
      <c r="U425" s="12">
        <v>0</v>
      </c>
      <c r="V425" s="12">
        <f t="shared" si="40"/>
        <v>0</v>
      </c>
      <c r="W425" s="12">
        <v>0</v>
      </c>
      <c r="X425" s="12">
        <f t="shared" si="41"/>
        <v>0</v>
      </c>
      <c r="Y425" s="146" t="s">
        <v>1</v>
      </c>
      <c r="AR425" s="12" t="s">
        <v>149</v>
      </c>
      <c r="AT425" s="143" t="s">
        <v>147</v>
      </c>
      <c r="AU425" s="143" t="s">
        <v>84</v>
      </c>
      <c r="AY425" s="143" t="s">
        <v>145</v>
      </c>
      <c r="BE425" s="12">
        <f t="shared" si="42"/>
        <v>0</v>
      </c>
      <c r="BF425" s="12">
        <f t="shared" si="43"/>
        <v>0</v>
      </c>
      <c r="BG425" s="12">
        <f t="shared" si="44"/>
        <v>0</v>
      </c>
      <c r="BH425" s="12">
        <f t="shared" si="45"/>
        <v>0</v>
      </c>
      <c r="BI425" s="12">
        <f t="shared" si="46"/>
        <v>0</v>
      </c>
      <c r="BJ425" s="12" t="s">
        <v>84</v>
      </c>
      <c r="BK425" s="12">
        <f t="shared" si="47"/>
        <v>0</v>
      </c>
      <c r="BL425" s="12" t="s">
        <v>149</v>
      </c>
      <c r="BM425" s="12" t="s">
        <v>170</v>
      </c>
    </row>
    <row r="426" spans="2:65" s="12" customFormat="1">
      <c r="B426" s="141"/>
      <c r="D426" s="142"/>
      <c r="E426" s="143"/>
      <c r="F426" s="144" t="s">
        <v>880</v>
      </c>
      <c r="H426" s="143">
        <v>2.2749999999999999</v>
      </c>
      <c r="M426" s="141"/>
      <c r="N426" s="145" t="s">
        <v>1</v>
      </c>
      <c r="O426" s="12" t="s">
        <v>39</v>
      </c>
      <c r="P426" s="12">
        <f t="shared" si="36"/>
        <v>0</v>
      </c>
      <c r="Q426" s="12">
        <f t="shared" si="37"/>
        <v>0</v>
      </c>
      <c r="R426" s="12">
        <f t="shared" si="38"/>
        <v>0</v>
      </c>
      <c r="S426" s="12">
        <v>0</v>
      </c>
      <c r="T426" s="12">
        <f t="shared" si="39"/>
        <v>0</v>
      </c>
      <c r="U426" s="12">
        <v>0</v>
      </c>
      <c r="V426" s="12">
        <f t="shared" si="40"/>
        <v>0</v>
      </c>
      <c r="W426" s="12">
        <v>0</v>
      </c>
      <c r="X426" s="12">
        <f t="shared" si="41"/>
        <v>0</v>
      </c>
      <c r="Y426" s="146" t="s">
        <v>1</v>
      </c>
      <c r="AR426" s="12" t="s">
        <v>149</v>
      </c>
      <c r="AT426" s="143" t="s">
        <v>147</v>
      </c>
      <c r="AU426" s="143" t="s">
        <v>84</v>
      </c>
      <c r="AY426" s="143" t="s">
        <v>145</v>
      </c>
      <c r="BE426" s="12">
        <f t="shared" si="42"/>
        <v>0</v>
      </c>
      <c r="BF426" s="12">
        <f t="shared" si="43"/>
        <v>0</v>
      </c>
      <c r="BG426" s="12">
        <f t="shared" si="44"/>
        <v>0</v>
      </c>
      <c r="BH426" s="12">
        <f t="shared" si="45"/>
        <v>0</v>
      </c>
      <c r="BI426" s="12">
        <f t="shared" si="46"/>
        <v>0</v>
      </c>
      <c r="BJ426" s="12" t="s">
        <v>84</v>
      </c>
      <c r="BK426" s="12">
        <f t="shared" si="47"/>
        <v>0</v>
      </c>
      <c r="BL426" s="12" t="s">
        <v>149</v>
      </c>
      <c r="BM426" s="12" t="s">
        <v>170</v>
      </c>
    </row>
    <row r="427" spans="2:65" s="1" customFormat="1" ht="24">
      <c r="B427" s="127"/>
      <c r="C427" s="128">
        <v>86</v>
      </c>
      <c r="D427" s="128" t="s">
        <v>147</v>
      </c>
      <c r="E427" s="129" t="s">
        <v>881</v>
      </c>
      <c r="F427" s="130" t="s">
        <v>882</v>
      </c>
      <c r="G427" s="131" t="s">
        <v>458</v>
      </c>
      <c r="H427" s="132">
        <v>13.5</v>
      </c>
      <c r="I427" s="133"/>
      <c r="J427" s="133"/>
      <c r="K427" s="133">
        <f>ROUND(P427*H427,2)</f>
        <v>0</v>
      </c>
      <c r="L427" s="130" t="s">
        <v>1</v>
      </c>
      <c r="M427" s="26"/>
      <c r="N427" s="134" t="s">
        <v>1</v>
      </c>
      <c r="O427" s="135" t="s">
        <v>39</v>
      </c>
      <c r="P427" s="136">
        <f t="shared" si="36"/>
        <v>0</v>
      </c>
      <c r="Q427" s="136">
        <f t="shared" si="37"/>
        <v>0</v>
      </c>
      <c r="R427" s="136">
        <f t="shared" si="38"/>
        <v>0</v>
      </c>
      <c r="S427" s="137">
        <v>0</v>
      </c>
      <c r="T427" s="137">
        <f t="shared" si="39"/>
        <v>0</v>
      </c>
      <c r="U427" s="137">
        <v>0</v>
      </c>
      <c r="V427" s="137">
        <f t="shared" si="40"/>
        <v>0</v>
      </c>
      <c r="W427" s="137">
        <v>0</v>
      </c>
      <c r="X427" s="137">
        <f t="shared" si="41"/>
        <v>0</v>
      </c>
      <c r="Y427" s="138" t="s">
        <v>1</v>
      </c>
      <c r="AR427" s="139" t="s">
        <v>149</v>
      </c>
      <c r="AT427" s="139" t="s">
        <v>147</v>
      </c>
      <c r="AU427" s="139" t="s">
        <v>84</v>
      </c>
      <c r="AY427" s="14" t="s">
        <v>145</v>
      </c>
      <c r="BE427" s="140">
        <f t="shared" si="42"/>
        <v>0</v>
      </c>
      <c r="BF427" s="140">
        <f t="shared" si="43"/>
        <v>0</v>
      </c>
      <c r="BG427" s="140">
        <f t="shared" si="44"/>
        <v>0</v>
      </c>
      <c r="BH427" s="140">
        <f t="shared" si="45"/>
        <v>0</v>
      </c>
      <c r="BI427" s="140">
        <f t="shared" si="46"/>
        <v>0</v>
      </c>
      <c r="BJ427" s="14" t="s">
        <v>84</v>
      </c>
      <c r="BK427" s="140">
        <f t="shared" si="47"/>
        <v>0</v>
      </c>
      <c r="BL427" s="14" t="s">
        <v>149</v>
      </c>
      <c r="BM427" s="139" t="s">
        <v>170</v>
      </c>
    </row>
    <row r="428" spans="2:65" s="12" customFormat="1">
      <c r="B428" s="141"/>
      <c r="D428" s="142"/>
      <c r="E428" s="143"/>
      <c r="F428" s="144" t="s">
        <v>883</v>
      </c>
      <c r="H428" s="143">
        <v>2.5</v>
      </c>
      <c r="M428" s="141"/>
      <c r="N428" s="145" t="s">
        <v>1</v>
      </c>
      <c r="O428" s="12" t="s">
        <v>39</v>
      </c>
      <c r="P428" s="12">
        <f t="shared" si="36"/>
        <v>0</v>
      </c>
      <c r="Q428" s="12">
        <f t="shared" si="37"/>
        <v>0</v>
      </c>
      <c r="R428" s="12">
        <f t="shared" si="38"/>
        <v>0</v>
      </c>
      <c r="S428" s="12">
        <v>0</v>
      </c>
      <c r="T428" s="12">
        <f t="shared" si="39"/>
        <v>0</v>
      </c>
      <c r="U428" s="12">
        <v>0</v>
      </c>
      <c r="V428" s="12">
        <f t="shared" si="40"/>
        <v>0</v>
      </c>
      <c r="W428" s="12">
        <v>0</v>
      </c>
      <c r="X428" s="12">
        <f t="shared" si="41"/>
        <v>0</v>
      </c>
      <c r="Y428" s="146" t="s">
        <v>1</v>
      </c>
      <c r="AR428" s="12" t="s">
        <v>149</v>
      </c>
      <c r="AT428" s="143" t="s">
        <v>147</v>
      </c>
      <c r="AU428" s="143" t="s">
        <v>84</v>
      </c>
      <c r="AY428" s="143" t="s">
        <v>145</v>
      </c>
      <c r="BE428" s="12">
        <f t="shared" si="42"/>
        <v>0</v>
      </c>
      <c r="BF428" s="12">
        <f t="shared" si="43"/>
        <v>0</v>
      </c>
      <c r="BG428" s="12">
        <f t="shared" si="44"/>
        <v>0</v>
      </c>
      <c r="BH428" s="12">
        <f t="shared" si="45"/>
        <v>0</v>
      </c>
      <c r="BI428" s="12">
        <f t="shared" si="46"/>
        <v>0</v>
      </c>
      <c r="BJ428" s="12" t="s">
        <v>84</v>
      </c>
      <c r="BK428" s="12">
        <f t="shared" si="47"/>
        <v>0</v>
      </c>
      <c r="BL428" s="12" t="s">
        <v>149</v>
      </c>
      <c r="BM428" s="12" t="s">
        <v>170</v>
      </c>
    </row>
    <row r="429" spans="2:65" s="12" customFormat="1">
      <c r="B429" s="141"/>
      <c r="D429" s="142"/>
      <c r="E429" s="143"/>
      <c r="F429" s="144" t="s">
        <v>884</v>
      </c>
      <c r="H429" s="143">
        <v>2.5</v>
      </c>
      <c r="M429" s="141"/>
      <c r="N429" s="145" t="s">
        <v>1</v>
      </c>
      <c r="O429" s="12" t="s">
        <v>39</v>
      </c>
      <c r="P429" s="12">
        <f t="shared" si="36"/>
        <v>0</v>
      </c>
      <c r="Q429" s="12">
        <f t="shared" si="37"/>
        <v>0</v>
      </c>
      <c r="R429" s="12">
        <f t="shared" si="38"/>
        <v>0</v>
      </c>
      <c r="S429" s="12">
        <v>0</v>
      </c>
      <c r="T429" s="12">
        <f t="shared" si="39"/>
        <v>0</v>
      </c>
      <c r="U429" s="12">
        <v>0</v>
      </c>
      <c r="V429" s="12">
        <f t="shared" si="40"/>
        <v>0</v>
      </c>
      <c r="W429" s="12">
        <v>0</v>
      </c>
      <c r="X429" s="12">
        <f t="shared" si="41"/>
        <v>0</v>
      </c>
      <c r="Y429" s="146" t="s">
        <v>1</v>
      </c>
      <c r="AR429" s="12" t="s">
        <v>149</v>
      </c>
      <c r="AT429" s="143" t="s">
        <v>147</v>
      </c>
      <c r="AU429" s="143" t="s">
        <v>84</v>
      </c>
      <c r="AY429" s="143" t="s">
        <v>145</v>
      </c>
      <c r="BE429" s="12">
        <f t="shared" si="42"/>
        <v>0</v>
      </c>
      <c r="BF429" s="12">
        <f t="shared" si="43"/>
        <v>0</v>
      </c>
      <c r="BG429" s="12">
        <f t="shared" si="44"/>
        <v>0</v>
      </c>
      <c r="BH429" s="12">
        <f t="shared" si="45"/>
        <v>0</v>
      </c>
      <c r="BI429" s="12">
        <f t="shared" si="46"/>
        <v>0</v>
      </c>
      <c r="BJ429" s="12" t="s">
        <v>84</v>
      </c>
      <c r="BK429" s="12">
        <f t="shared" si="47"/>
        <v>0</v>
      </c>
      <c r="BL429" s="12" t="s">
        <v>149</v>
      </c>
      <c r="BM429" s="12" t="s">
        <v>170</v>
      </c>
    </row>
    <row r="430" spans="2:65" s="12" customFormat="1">
      <c r="B430" s="141"/>
      <c r="D430" s="142"/>
      <c r="E430" s="143"/>
      <c r="F430" s="144" t="s">
        <v>885</v>
      </c>
      <c r="H430" s="143">
        <v>5</v>
      </c>
      <c r="M430" s="141"/>
      <c r="N430" s="145" t="s">
        <v>1</v>
      </c>
      <c r="O430" s="12" t="s">
        <v>39</v>
      </c>
      <c r="P430" s="12">
        <f t="shared" si="36"/>
        <v>0</v>
      </c>
      <c r="Q430" s="12">
        <f t="shared" si="37"/>
        <v>0</v>
      </c>
      <c r="R430" s="12">
        <f t="shared" si="38"/>
        <v>0</v>
      </c>
      <c r="S430" s="12">
        <v>0</v>
      </c>
      <c r="T430" s="12">
        <f t="shared" si="39"/>
        <v>0</v>
      </c>
      <c r="U430" s="12">
        <v>0</v>
      </c>
      <c r="V430" s="12">
        <f t="shared" si="40"/>
        <v>0</v>
      </c>
      <c r="W430" s="12">
        <v>0</v>
      </c>
      <c r="X430" s="12">
        <f t="shared" si="41"/>
        <v>0</v>
      </c>
      <c r="Y430" s="146" t="s">
        <v>1</v>
      </c>
      <c r="AR430" s="12" t="s">
        <v>149</v>
      </c>
      <c r="AT430" s="143" t="s">
        <v>147</v>
      </c>
      <c r="AU430" s="143" t="s">
        <v>84</v>
      </c>
      <c r="AY430" s="143" t="s">
        <v>145</v>
      </c>
      <c r="BE430" s="12">
        <f t="shared" si="42"/>
        <v>0</v>
      </c>
      <c r="BF430" s="12">
        <f t="shared" si="43"/>
        <v>0</v>
      </c>
      <c r="BG430" s="12">
        <f t="shared" si="44"/>
        <v>0</v>
      </c>
      <c r="BH430" s="12">
        <f t="shared" si="45"/>
        <v>0</v>
      </c>
      <c r="BI430" s="12">
        <f t="shared" si="46"/>
        <v>0</v>
      </c>
      <c r="BJ430" s="12" t="s">
        <v>84</v>
      </c>
      <c r="BK430" s="12">
        <f t="shared" si="47"/>
        <v>0</v>
      </c>
      <c r="BL430" s="12" t="s">
        <v>149</v>
      </c>
      <c r="BM430" s="12" t="s">
        <v>170</v>
      </c>
    </row>
    <row r="431" spans="2:65" s="12" customFormat="1">
      <c r="B431" s="141"/>
      <c r="D431" s="142"/>
      <c r="E431" s="143"/>
      <c r="F431" s="144" t="s">
        <v>886</v>
      </c>
      <c r="H431" s="143">
        <v>3.5</v>
      </c>
      <c r="M431" s="141"/>
      <c r="N431" s="145" t="s">
        <v>1</v>
      </c>
      <c r="O431" s="12" t="s">
        <v>39</v>
      </c>
      <c r="P431" s="12">
        <f t="shared" si="36"/>
        <v>0</v>
      </c>
      <c r="Q431" s="12">
        <f t="shared" si="37"/>
        <v>0</v>
      </c>
      <c r="R431" s="12">
        <f t="shared" si="38"/>
        <v>0</v>
      </c>
      <c r="S431" s="12">
        <v>0</v>
      </c>
      <c r="T431" s="12">
        <f t="shared" si="39"/>
        <v>0</v>
      </c>
      <c r="U431" s="12">
        <v>0</v>
      </c>
      <c r="V431" s="12">
        <f t="shared" si="40"/>
        <v>0</v>
      </c>
      <c r="W431" s="12">
        <v>0</v>
      </c>
      <c r="X431" s="12">
        <f t="shared" si="41"/>
        <v>0</v>
      </c>
      <c r="Y431" s="146" t="s">
        <v>1</v>
      </c>
      <c r="AR431" s="12" t="s">
        <v>149</v>
      </c>
      <c r="AT431" s="143" t="s">
        <v>147</v>
      </c>
      <c r="AU431" s="143" t="s">
        <v>84</v>
      </c>
      <c r="AY431" s="143" t="s">
        <v>145</v>
      </c>
      <c r="BE431" s="12">
        <f t="shared" si="42"/>
        <v>0</v>
      </c>
      <c r="BF431" s="12">
        <f t="shared" si="43"/>
        <v>0</v>
      </c>
      <c r="BG431" s="12">
        <f t="shared" si="44"/>
        <v>0</v>
      </c>
      <c r="BH431" s="12">
        <f t="shared" si="45"/>
        <v>0</v>
      </c>
      <c r="BI431" s="12">
        <f t="shared" si="46"/>
        <v>0</v>
      </c>
      <c r="BJ431" s="12" t="s">
        <v>84</v>
      </c>
      <c r="BK431" s="12">
        <f t="shared" si="47"/>
        <v>0</v>
      </c>
      <c r="BL431" s="12" t="s">
        <v>149</v>
      </c>
      <c r="BM431" s="12" t="s">
        <v>170</v>
      </c>
    </row>
    <row r="432" spans="2:65" s="1" customFormat="1" ht="24">
      <c r="B432" s="127"/>
      <c r="C432" s="189">
        <v>87</v>
      </c>
      <c r="D432" s="189" t="s">
        <v>147</v>
      </c>
      <c r="E432" s="190" t="s">
        <v>887</v>
      </c>
      <c r="F432" s="191" t="s">
        <v>888</v>
      </c>
      <c r="G432" s="192" t="s">
        <v>244</v>
      </c>
      <c r="H432" s="193">
        <v>32.076799999999992</v>
      </c>
      <c r="I432" s="194"/>
      <c r="J432" s="194"/>
      <c r="K432" s="194">
        <f>ROUND(P432*H432,2)</f>
        <v>0</v>
      </c>
      <c r="L432" s="191" t="s">
        <v>1</v>
      </c>
      <c r="M432" s="26"/>
      <c r="N432" s="134" t="s">
        <v>1</v>
      </c>
      <c r="O432" s="135" t="s">
        <v>39</v>
      </c>
      <c r="P432" s="136">
        <f t="shared" si="36"/>
        <v>0</v>
      </c>
      <c r="Q432" s="136">
        <f t="shared" si="37"/>
        <v>0</v>
      </c>
      <c r="R432" s="136">
        <f t="shared" si="38"/>
        <v>0</v>
      </c>
      <c r="S432" s="137">
        <v>0</v>
      </c>
      <c r="T432" s="137">
        <f t="shared" si="39"/>
        <v>0</v>
      </c>
      <c r="U432" s="137">
        <v>0</v>
      </c>
      <c r="V432" s="137">
        <f t="shared" si="40"/>
        <v>0</v>
      </c>
      <c r="W432" s="137">
        <v>0</v>
      </c>
      <c r="X432" s="137">
        <f t="shared" si="41"/>
        <v>0</v>
      </c>
      <c r="Y432" s="138" t="s">
        <v>1</v>
      </c>
      <c r="AR432" s="139" t="s">
        <v>149</v>
      </c>
      <c r="AT432" s="139" t="s">
        <v>147</v>
      </c>
      <c r="AU432" s="139" t="s">
        <v>84</v>
      </c>
      <c r="AY432" s="14" t="s">
        <v>145</v>
      </c>
      <c r="BE432" s="140">
        <f t="shared" si="42"/>
        <v>0</v>
      </c>
      <c r="BF432" s="140">
        <f t="shared" si="43"/>
        <v>0</v>
      </c>
      <c r="BG432" s="140">
        <f t="shared" si="44"/>
        <v>0</v>
      </c>
      <c r="BH432" s="140">
        <f t="shared" si="45"/>
        <v>0</v>
      </c>
      <c r="BI432" s="140">
        <f t="shared" si="46"/>
        <v>0</v>
      </c>
      <c r="BJ432" s="14" t="s">
        <v>84</v>
      </c>
      <c r="BK432" s="140">
        <f t="shared" si="47"/>
        <v>0</v>
      </c>
      <c r="BL432" s="14" t="s">
        <v>149</v>
      </c>
      <c r="BM432" s="139" t="s">
        <v>170</v>
      </c>
    </row>
    <row r="433" spans="2:65" s="12" customFormat="1">
      <c r="B433" s="141"/>
      <c r="D433" s="142"/>
      <c r="E433" s="143"/>
      <c r="F433" s="144" t="s">
        <v>874</v>
      </c>
      <c r="H433" s="143">
        <v>216.83199999999999</v>
      </c>
      <c r="L433" s="12" t="s">
        <v>1</v>
      </c>
      <c r="M433" s="141"/>
      <c r="N433" s="145" t="s">
        <v>1</v>
      </c>
      <c r="O433" s="12" t="s">
        <v>39</v>
      </c>
      <c r="P433" s="12">
        <f t="shared" si="36"/>
        <v>0</v>
      </c>
      <c r="Q433" s="12">
        <f t="shared" si="37"/>
        <v>0</v>
      </c>
      <c r="R433" s="12">
        <f t="shared" si="38"/>
        <v>0</v>
      </c>
      <c r="S433" s="12">
        <v>0</v>
      </c>
      <c r="T433" s="12">
        <f t="shared" si="39"/>
        <v>0</v>
      </c>
      <c r="U433" s="12">
        <v>0</v>
      </c>
      <c r="V433" s="12">
        <f t="shared" si="40"/>
        <v>0</v>
      </c>
      <c r="W433" s="12">
        <v>0</v>
      </c>
      <c r="X433" s="12">
        <f t="shared" si="41"/>
        <v>0</v>
      </c>
      <c r="Y433" s="146" t="s">
        <v>1</v>
      </c>
      <c r="AR433" s="12" t="s">
        <v>149</v>
      </c>
      <c r="AT433" s="143" t="s">
        <v>147</v>
      </c>
      <c r="AU433" s="143" t="s">
        <v>84</v>
      </c>
      <c r="AY433" s="143" t="s">
        <v>145</v>
      </c>
      <c r="BE433" s="12">
        <f t="shared" si="42"/>
        <v>0</v>
      </c>
      <c r="BF433" s="12">
        <f t="shared" si="43"/>
        <v>0</v>
      </c>
      <c r="BG433" s="12">
        <f t="shared" si="44"/>
        <v>0</v>
      </c>
      <c r="BH433" s="12">
        <f t="shared" si="45"/>
        <v>0</v>
      </c>
      <c r="BI433" s="12">
        <f t="shared" si="46"/>
        <v>0</v>
      </c>
      <c r="BJ433" s="12" t="s">
        <v>84</v>
      </c>
      <c r="BK433" s="12">
        <f t="shared" si="47"/>
        <v>0</v>
      </c>
      <c r="BL433" s="12" t="s">
        <v>149</v>
      </c>
      <c r="BM433" s="12" t="s">
        <v>170</v>
      </c>
    </row>
    <row r="434" spans="2:65" s="12" customFormat="1">
      <c r="B434" s="141"/>
      <c r="D434" s="142"/>
      <c r="E434" s="143"/>
      <c r="F434" s="144" t="s">
        <v>889</v>
      </c>
      <c r="H434" s="143">
        <v>32.524799999999999</v>
      </c>
      <c r="L434" s="12" t="s">
        <v>1</v>
      </c>
      <c r="M434" s="141"/>
      <c r="N434" s="145" t="s">
        <v>1</v>
      </c>
      <c r="O434" s="12" t="s">
        <v>39</v>
      </c>
      <c r="P434" s="12">
        <f t="shared" si="36"/>
        <v>0</v>
      </c>
      <c r="Q434" s="12">
        <f t="shared" si="37"/>
        <v>0</v>
      </c>
      <c r="R434" s="12">
        <f t="shared" si="38"/>
        <v>0</v>
      </c>
      <c r="S434" s="12">
        <v>0</v>
      </c>
      <c r="T434" s="12">
        <f t="shared" si="39"/>
        <v>0</v>
      </c>
      <c r="U434" s="12">
        <v>0</v>
      </c>
      <c r="V434" s="12">
        <f t="shared" si="40"/>
        <v>0</v>
      </c>
      <c r="W434" s="12">
        <v>0</v>
      </c>
      <c r="X434" s="12">
        <f t="shared" si="41"/>
        <v>0</v>
      </c>
      <c r="Y434" s="146" t="s">
        <v>1</v>
      </c>
      <c r="AR434" s="12" t="s">
        <v>149</v>
      </c>
      <c r="AT434" s="143" t="s">
        <v>147</v>
      </c>
      <c r="AU434" s="143" t="s">
        <v>84</v>
      </c>
      <c r="AY434" s="143" t="s">
        <v>145</v>
      </c>
      <c r="BE434" s="12">
        <f t="shared" si="42"/>
        <v>0</v>
      </c>
      <c r="BF434" s="12">
        <f t="shared" si="43"/>
        <v>0</v>
      </c>
      <c r="BG434" s="12">
        <f t="shared" si="44"/>
        <v>0</v>
      </c>
      <c r="BH434" s="12">
        <f t="shared" si="45"/>
        <v>0</v>
      </c>
      <c r="BI434" s="12">
        <f t="shared" si="46"/>
        <v>0</v>
      </c>
      <c r="BJ434" s="12" t="s">
        <v>84</v>
      </c>
      <c r="BK434" s="12">
        <f t="shared" si="47"/>
        <v>0</v>
      </c>
      <c r="BL434" s="12" t="s">
        <v>149</v>
      </c>
      <c r="BM434" s="12" t="s">
        <v>170</v>
      </c>
    </row>
    <row r="435" spans="2:65" s="12" customFormat="1">
      <c r="B435" s="141"/>
      <c r="D435" s="142"/>
      <c r="E435" s="143"/>
      <c r="F435" s="144" t="s">
        <v>1817</v>
      </c>
      <c r="H435" s="143">
        <v>-188.512</v>
      </c>
      <c r="L435" s="12" t="s">
        <v>1</v>
      </c>
      <c r="M435" s="141"/>
      <c r="N435" s="145" t="s">
        <v>1</v>
      </c>
      <c r="O435" s="12" t="s">
        <v>39</v>
      </c>
      <c r="P435" s="12">
        <f t="shared" ref="P435:P436" si="60">I435+J435</f>
        <v>0</v>
      </c>
      <c r="Q435" s="12">
        <f t="shared" ref="Q435:Q436" si="61">ROUND(I435*H435,2)</f>
        <v>0</v>
      </c>
      <c r="R435" s="12">
        <f t="shared" ref="R435:R436" si="62">ROUND(J435*H435,2)</f>
        <v>0</v>
      </c>
      <c r="S435" s="12">
        <v>0</v>
      </c>
      <c r="T435" s="12">
        <f t="shared" ref="T435:T436" si="63">S435*H435</f>
        <v>0</v>
      </c>
      <c r="U435" s="12">
        <v>0</v>
      </c>
      <c r="V435" s="12">
        <f t="shared" ref="V435:V436" si="64">U435*H435</f>
        <v>0</v>
      </c>
      <c r="W435" s="12">
        <v>0</v>
      </c>
      <c r="X435" s="12">
        <f t="shared" ref="X435:X436" si="65">W435*H435</f>
        <v>0</v>
      </c>
      <c r="Y435" s="146" t="s">
        <v>1</v>
      </c>
      <c r="AR435" s="12" t="s">
        <v>149</v>
      </c>
      <c r="AT435" s="143" t="s">
        <v>147</v>
      </c>
      <c r="AU435" s="143" t="s">
        <v>84</v>
      </c>
      <c r="AY435" s="143" t="s">
        <v>145</v>
      </c>
      <c r="BE435" s="12">
        <f t="shared" ref="BE435:BE436" si="66">IF(O435="základní",K435,0)</f>
        <v>0</v>
      </c>
      <c r="BF435" s="12">
        <f t="shared" ref="BF435:BF436" si="67">IF(O435="snížená",K435,0)</f>
        <v>0</v>
      </c>
      <c r="BG435" s="12">
        <f t="shared" ref="BG435:BG436" si="68">IF(O435="zákl. přenesená",K435,0)</f>
        <v>0</v>
      </c>
      <c r="BH435" s="12">
        <f t="shared" ref="BH435:BH436" si="69">IF(O435="sníž. přenesená",K435,0)</f>
        <v>0</v>
      </c>
      <c r="BI435" s="12">
        <f t="shared" ref="BI435:BI436" si="70">IF(O435="nulová",K435,0)</f>
        <v>0</v>
      </c>
      <c r="BJ435" s="12" t="s">
        <v>84</v>
      </c>
      <c r="BK435" s="12">
        <f t="shared" ref="BK435:BK436" si="71">ROUND(P435*H435,2)</f>
        <v>0</v>
      </c>
      <c r="BL435" s="12" t="s">
        <v>149</v>
      </c>
      <c r="BM435" s="12" t="s">
        <v>170</v>
      </c>
    </row>
    <row r="436" spans="2:65" s="12" customFormat="1">
      <c r="B436" s="141"/>
      <c r="D436" s="142"/>
      <c r="E436" s="143"/>
      <c r="F436" s="144" t="s">
        <v>1818</v>
      </c>
      <c r="H436" s="143">
        <v>-28.768000000000001</v>
      </c>
      <c r="L436" s="12" t="s">
        <v>1</v>
      </c>
      <c r="M436" s="141"/>
      <c r="N436" s="145" t="s">
        <v>1</v>
      </c>
      <c r="O436" s="12" t="s">
        <v>39</v>
      </c>
      <c r="P436" s="12">
        <f t="shared" si="60"/>
        <v>0</v>
      </c>
      <c r="Q436" s="12">
        <f t="shared" si="61"/>
        <v>0</v>
      </c>
      <c r="R436" s="12">
        <f t="shared" si="62"/>
        <v>0</v>
      </c>
      <c r="S436" s="12">
        <v>0</v>
      </c>
      <c r="T436" s="12">
        <f t="shared" si="63"/>
        <v>0</v>
      </c>
      <c r="U436" s="12">
        <v>0</v>
      </c>
      <c r="V436" s="12">
        <f t="shared" si="64"/>
        <v>0</v>
      </c>
      <c r="W436" s="12">
        <v>0</v>
      </c>
      <c r="X436" s="12">
        <f t="shared" si="65"/>
        <v>0</v>
      </c>
      <c r="Y436" s="146" t="s">
        <v>1</v>
      </c>
      <c r="AR436" s="12" t="s">
        <v>149</v>
      </c>
      <c r="AT436" s="143" t="s">
        <v>147</v>
      </c>
      <c r="AU436" s="143" t="s">
        <v>84</v>
      </c>
      <c r="AY436" s="143" t="s">
        <v>145</v>
      </c>
      <c r="BE436" s="12">
        <f t="shared" si="66"/>
        <v>0</v>
      </c>
      <c r="BF436" s="12">
        <f t="shared" si="67"/>
        <v>0</v>
      </c>
      <c r="BG436" s="12">
        <f t="shared" si="68"/>
        <v>0</v>
      </c>
      <c r="BH436" s="12">
        <f t="shared" si="69"/>
        <v>0</v>
      </c>
      <c r="BI436" s="12">
        <f t="shared" si="70"/>
        <v>0</v>
      </c>
      <c r="BJ436" s="12" t="s">
        <v>84</v>
      </c>
      <c r="BK436" s="12">
        <f t="shared" si="71"/>
        <v>0</v>
      </c>
      <c r="BL436" s="12" t="s">
        <v>149</v>
      </c>
      <c r="BM436" s="12" t="s">
        <v>170</v>
      </c>
    </row>
    <row r="437" spans="2:65" s="1" customFormat="1" ht="16.5" customHeight="1">
      <c r="B437" s="127"/>
      <c r="C437" s="151"/>
      <c r="D437" s="151"/>
      <c r="E437" s="152" t="s">
        <v>890</v>
      </c>
      <c r="F437" s="153" t="s">
        <v>891</v>
      </c>
      <c r="G437" s="154"/>
      <c r="H437" s="155"/>
      <c r="I437" s="156"/>
      <c r="J437" s="156"/>
      <c r="K437" s="156"/>
      <c r="L437" s="153"/>
      <c r="M437" s="26"/>
      <c r="N437" s="134" t="s">
        <v>1</v>
      </c>
      <c r="O437" s="135" t="s">
        <v>39</v>
      </c>
      <c r="P437" s="136">
        <f t="shared" si="36"/>
        <v>0</v>
      </c>
      <c r="Q437" s="136">
        <f t="shared" si="37"/>
        <v>0</v>
      </c>
      <c r="R437" s="136">
        <f t="shared" si="38"/>
        <v>0</v>
      </c>
      <c r="S437" s="137">
        <v>0</v>
      </c>
      <c r="T437" s="137">
        <f t="shared" si="39"/>
        <v>0</v>
      </c>
      <c r="U437" s="137">
        <v>0</v>
      </c>
      <c r="V437" s="137">
        <f t="shared" si="40"/>
        <v>0</v>
      </c>
      <c r="W437" s="137">
        <v>0</v>
      </c>
      <c r="X437" s="137">
        <f t="shared" si="41"/>
        <v>0</v>
      </c>
      <c r="Y437" s="138" t="s">
        <v>1</v>
      </c>
      <c r="AR437" s="139" t="s">
        <v>149</v>
      </c>
      <c r="AT437" s="139" t="s">
        <v>147</v>
      </c>
      <c r="AU437" s="139" t="s">
        <v>84</v>
      </c>
      <c r="AY437" s="14" t="s">
        <v>145</v>
      </c>
      <c r="BE437" s="140">
        <f t="shared" si="42"/>
        <v>0</v>
      </c>
      <c r="BF437" s="140">
        <f t="shared" si="43"/>
        <v>0</v>
      </c>
      <c r="BG437" s="140">
        <f t="shared" si="44"/>
        <v>0</v>
      </c>
      <c r="BH437" s="140">
        <f t="shared" si="45"/>
        <v>0</v>
      </c>
      <c r="BI437" s="140">
        <f t="shared" si="46"/>
        <v>0</v>
      </c>
      <c r="BJ437" s="14" t="s">
        <v>84</v>
      </c>
      <c r="BK437" s="140">
        <f t="shared" si="47"/>
        <v>0</v>
      </c>
      <c r="BL437" s="14" t="s">
        <v>149</v>
      </c>
      <c r="BM437" s="139" t="s">
        <v>169</v>
      </c>
    </row>
    <row r="438" spans="2:65" s="1" customFormat="1" ht="12">
      <c r="B438" s="127"/>
      <c r="C438" s="128">
        <v>88</v>
      </c>
      <c r="D438" s="128" t="s">
        <v>147</v>
      </c>
      <c r="E438" s="129" t="s">
        <v>892</v>
      </c>
      <c r="F438" s="130" t="s">
        <v>893</v>
      </c>
      <c r="G438" s="131" t="s">
        <v>244</v>
      </c>
      <c r="H438" s="132">
        <v>272.20249999999999</v>
      </c>
      <c r="I438" s="133"/>
      <c r="J438" s="133"/>
      <c r="K438" s="133">
        <f>ROUND(P438*H438,2)</f>
        <v>0</v>
      </c>
      <c r="L438" s="130" t="s">
        <v>1</v>
      </c>
      <c r="M438" s="26"/>
      <c r="N438" s="134" t="s">
        <v>1</v>
      </c>
      <c r="O438" s="135" t="s">
        <v>39</v>
      </c>
      <c r="P438" s="136">
        <f t="shared" si="36"/>
        <v>0</v>
      </c>
      <c r="Q438" s="136">
        <f t="shared" si="37"/>
        <v>0</v>
      </c>
      <c r="R438" s="136">
        <f t="shared" si="38"/>
        <v>0</v>
      </c>
      <c r="S438" s="137">
        <v>0</v>
      </c>
      <c r="T438" s="137">
        <f t="shared" si="39"/>
        <v>0</v>
      </c>
      <c r="U438" s="137">
        <v>0</v>
      </c>
      <c r="V438" s="137">
        <f t="shared" si="40"/>
        <v>0</v>
      </c>
      <c r="W438" s="137">
        <v>0</v>
      </c>
      <c r="X438" s="137">
        <f t="shared" si="41"/>
        <v>0</v>
      </c>
      <c r="Y438" s="138" t="s">
        <v>1</v>
      </c>
      <c r="AR438" s="139" t="s">
        <v>149</v>
      </c>
      <c r="AT438" s="139" t="s">
        <v>147</v>
      </c>
      <c r="AU438" s="139" t="s">
        <v>84</v>
      </c>
      <c r="AY438" s="14" t="s">
        <v>145</v>
      </c>
      <c r="BE438" s="140">
        <f t="shared" si="42"/>
        <v>0</v>
      </c>
      <c r="BF438" s="140">
        <f t="shared" si="43"/>
        <v>0</v>
      </c>
      <c r="BG438" s="140">
        <f t="shared" si="44"/>
        <v>0</v>
      </c>
      <c r="BH438" s="140">
        <f t="shared" si="45"/>
        <v>0</v>
      </c>
      <c r="BI438" s="140">
        <f t="shared" si="46"/>
        <v>0</v>
      </c>
      <c r="BJ438" s="14" t="s">
        <v>84</v>
      </c>
      <c r="BK438" s="140">
        <f t="shared" si="47"/>
        <v>0</v>
      </c>
      <c r="BL438" s="14" t="s">
        <v>149</v>
      </c>
      <c r="BM438" s="139" t="s">
        <v>170</v>
      </c>
    </row>
    <row r="439" spans="2:65" s="12" customFormat="1">
      <c r="B439" s="141"/>
      <c r="D439" s="142"/>
      <c r="E439" s="143"/>
      <c r="F439" s="144" t="s">
        <v>894</v>
      </c>
      <c r="H439" s="143">
        <v>99.897499999999994</v>
      </c>
      <c r="L439" s="12" t="s">
        <v>1</v>
      </c>
      <c r="M439" s="141"/>
      <c r="N439" s="145" t="s">
        <v>1</v>
      </c>
      <c r="O439" s="12" t="s">
        <v>39</v>
      </c>
      <c r="P439" s="12">
        <f t="shared" si="36"/>
        <v>0</v>
      </c>
      <c r="Q439" s="12">
        <f t="shared" si="37"/>
        <v>0</v>
      </c>
      <c r="R439" s="12">
        <f t="shared" si="38"/>
        <v>0</v>
      </c>
      <c r="S439" s="12">
        <v>0</v>
      </c>
      <c r="T439" s="12">
        <f t="shared" si="39"/>
        <v>0</v>
      </c>
      <c r="U439" s="12">
        <v>0</v>
      </c>
      <c r="V439" s="12">
        <f t="shared" si="40"/>
        <v>0</v>
      </c>
      <c r="W439" s="12">
        <v>0</v>
      </c>
      <c r="X439" s="12">
        <f t="shared" si="41"/>
        <v>0</v>
      </c>
      <c r="Y439" s="146" t="s">
        <v>1</v>
      </c>
      <c r="AR439" s="12" t="s">
        <v>149</v>
      </c>
      <c r="AT439" s="143" t="s">
        <v>147</v>
      </c>
      <c r="AU439" s="143" t="s">
        <v>84</v>
      </c>
      <c r="AY439" s="143" t="s">
        <v>145</v>
      </c>
      <c r="BE439" s="12">
        <f t="shared" si="42"/>
        <v>0</v>
      </c>
      <c r="BF439" s="12">
        <f t="shared" si="43"/>
        <v>0</v>
      </c>
      <c r="BG439" s="12">
        <f t="shared" si="44"/>
        <v>0</v>
      </c>
      <c r="BH439" s="12">
        <f t="shared" si="45"/>
        <v>0</v>
      </c>
      <c r="BI439" s="12">
        <f t="shared" si="46"/>
        <v>0</v>
      </c>
      <c r="BJ439" s="12" t="s">
        <v>84</v>
      </c>
      <c r="BK439" s="12">
        <f t="shared" si="47"/>
        <v>0</v>
      </c>
      <c r="BL439" s="12" t="s">
        <v>149</v>
      </c>
      <c r="BM439" s="12" t="s">
        <v>170</v>
      </c>
    </row>
    <row r="440" spans="2:65" s="12" customFormat="1">
      <c r="B440" s="141"/>
      <c r="D440" s="142"/>
      <c r="E440" s="143"/>
      <c r="F440" s="144" t="s">
        <v>895</v>
      </c>
      <c r="H440" s="143">
        <v>42.41</v>
      </c>
      <c r="L440" s="12" t="s">
        <v>1</v>
      </c>
      <c r="M440" s="141"/>
      <c r="N440" s="145" t="s">
        <v>1</v>
      </c>
      <c r="O440" s="12" t="s">
        <v>39</v>
      </c>
      <c r="P440" s="12">
        <f t="shared" si="36"/>
        <v>0</v>
      </c>
      <c r="Q440" s="12">
        <f t="shared" si="37"/>
        <v>0</v>
      </c>
      <c r="R440" s="12">
        <f t="shared" si="38"/>
        <v>0</v>
      </c>
      <c r="S440" s="12">
        <v>0</v>
      </c>
      <c r="T440" s="12">
        <f t="shared" si="39"/>
        <v>0</v>
      </c>
      <c r="U440" s="12">
        <v>0</v>
      </c>
      <c r="V440" s="12">
        <f t="shared" si="40"/>
        <v>0</v>
      </c>
      <c r="W440" s="12">
        <v>0</v>
      </c>
      <c r="X440" s="12">
        <f t="shared" si="41"/>
        <v>0</v>
      </c>
      <c r="Y440" s="146" t="s">
        <v>1</v>
      </c>
      <c r="AR440" s="12" t="s">
        <v>149</v>
      </c>
      <c r="AT440" s="143" t="s">
        <v>147</v>
      </c>
      <c r="AU440" s="143" t="s">
        <v>84</v>
      </c>
      <c r="AY440" s="143" t="s">
        <v>145</v>
      </c>
      <c r="BE440" s="12">
        <f t="shared" si="42"/>
        <v>0</v>
      </c>
      <c r="BF440" s="12">
        <f t="shared" si="43"/>
        <v>0</v>
      </c>
      <c r="BG440" s="12">
        <f t="shared" si="44"/>
        <v>0</v>
      </c>
      <c r="BH440" s="12">
        <f t="shared" si="45"/>
        <v>0</v>
      </c>
      <c r="BI440" s="12">
        <f t="shared" si="46"/>
        <v>0</v>
      </c>
      <c r="BJ440" s="12" t="s">
        <v>84</v>
      </c>
      <c r="BK440" s="12">
        <f t="shared" si="47"/>
        <v>0</v>
      </c>
      <c r="BL440" s="12" t="s">
        <v>149</v>
      </c>
      <c r="BM440" s="12" t="s">
        <v>170</v>
      </c>
    </row>
    <row r="441" spans="2:65" s="12" customFormat="1">
      <c r="B441" s="141"/>
      <c r="D441" s="142"/>
      <c r="E441" s="143"/>
      <c r="F441" s="144" t="s">
        <v>896</v>
      </c>
      <c r="H441" s="143">
        <v>85.875</v>
      </c>
      <c r="L441" s="12" t="s">
        <v>1</v>
      </c>
      <c r="M441" s="141"/>
      <c r="N441" s="145" t="s">
        <v>1</v>
      </c>
      <c r="O441" s="12" t="s">
        <v>39</v>
      </c>
      <c r="P441" s="12">
        <f t="shared" si="36"/>
        <v>0</v>
      </c>
      <c r="Q441" s="12">
        <f t="shared" si="37"/>
        <v>0</v>
      </c>
      <c r="R441" s="12">
        <f t="shared" si="38"/>
        <v>0</v>
      </c>
      <c r="S441" s="12">
        <v>0</v>
      </c>
      <c r="T441" s="12">
        <f t="shared" si="39"/>
        <v>0</v>
      </c>
      <c r="U441" s="12">
        <v>0</v>
      </c>
      <c r="V441" s="12">
        <f t="shared" si="40"/>
        <v>0</v>
      </c>
      <c r="W441" s="12">
        <v>0</v>
      </c>
      <c r="X441" s="12">
        <f t="shared" si="41"/>
        <v>0</v>
      </c>
      <c r="Y441" s="146" t="s">
        <v>1</v>
      </c>
      <c r="AR441" s="12" t="s">
        <v>149</v>
      </c>
      <c r="AT441" s="143" t="s">
        <v>147</v>
      </c>
      <c r="AU441" s="143" t="s">
        <v>84</v>
      </c>
      <c r="AY441" s="143" t="s">
        <v>145</v>
      </c>
      <c r="BE441" s="12">
        <f t="shared" si="42"/>
        <v>0</v>
      </c>
      <c r="BF441" s="12">
        <f t="shared" si="43"/>
        <v>0</v>
      </c>
      <c r="BG441" s="12">
        <f t="shared" si="44"/>
        <v>0</v>
      </c>
      <c r="BH441" s="12">
        <f t="shared" si="45"/>
        <v>0</v>
      </c>
      <c r="BI441" s="12">
        <f t="shared" si="46"/>
        <v>0</v>
      </c>
      <c r="BJ441" s="12" t="s">
        <v>84</v>
      </c>
      <c r="BK441" s="12">
        <f t="shared" si="47"/>
        <v>0</v>
      </c>
      <c r="BL441" s="12" t="s">
        <v>149</v>
      </c>
      <c r="BM441" s="12" t="s">
        <v>170</v>
      </c>
    </row>
    <row r="442" spans="2:65" s="12" customFormat="1">
      <c r="B442" s="141"/>
      <c r="D442" s="142"/>
      <c r="E442" s="143"/>
      <c r="F442" s="144" t="s">
        <v>897</v>
      </c>
      <c r="H442" s="143">
        <v>44.02</v>
      </c>
      <c r="L442" s="12" t="s">
        <v>1</v>
      </c>
      <c r="M442" s="141"/>
      <c r="N442" s="145" t="s">
        <v>1</v>
      </c>
      <c r="O442" s="12" t="s">
        <v>39</v>
      </c>
      <c r="P442" s="12">
        <f t="shared" ref="P442:P473" si="72">I442+J442</f>
        <v>0</v>
      </c>
      <c r="Q442" s="12">
        <f t="shared" ref="Q442:Q473" si="73">ROUND(I442*H442,2)</f>
        <v>0</v>
      </c>
      <c r="R442" s="12">
        <f t="shared" ref="R442:R473" si="74">ROUND(J442*H442,2)</f>
        <v>0</v>
      </c>
      <c r="S442" s="12">
        <v>0</v>
      </c>
      <c r="T442" s="12">
        <f t="shared" ref="T442:T473" si="75">S442*H442</f>
        <v>0</v>
      </c>
      <c r="U442" s="12">
        <v>0</v>
      </c>
      <c r="V442" s="12">
        <f t="shared" ref="V442:V473" si="76">U442*H442</f>
        <v>0</v>
      </c>
      <c r="W442" s="12">
        <v>0</v>
      </c>
      <c r="X442" s="12">
        <f t="shared" ref="X442:X473" si="77">W442*H442</f>
        <v>0</v>
      </c>
      <c r="Y442" s="146" t="s">
        <v>1</v>
      </c>
      <c r="AR442" s="12" t="s">
        <v>149</v>
      </c>
      <c r="AT442" s="143" t="s">
        <v>147</v>
      </c>
      <c r="AU442" s="143" t="s">
        <v>84</v>
      </c>
      <c r="AY442" s="143" t="s">
        <v>145</v>
      </c>
      <c r="BE442" s="12">
        <f t="shared" ref="BE442:BE473" si="78">IF(O442="základní",K442,0)</f>
        <v>0</v>
      </c>
      <c r="BF442" s="12">
        <f t="shared" ref="BF442:BF473" si="79">IF(O442="snížená",K442,0)</f>
        <v>0</v>
      </c>
      <c r="BG442" s="12">
        <f t="shared" ref="BG442:BG473" si="80">IF(O442="zákl. přenesená",K442,0)</f>
        <v>0</v>
      </c>
      <c r="BH442" s="12">
        <f t="shared" ref="BH442:BH473" si="81">IF(O442="sníž. přenesená",K442,0)</f>
        <v>0</v>
      </c>
      <c r="BI442" s="12">
        <f t="shared" ref="BI442:BI473" si="82">IF(O442="nulová",K442,0)</f>
        <v>0</v>
      </c>
      <c r="BJ442" s="12" t="s">
        <v>84</v>
      </c>
      <c r="BK442" s="12">
        <f t="shared" ref="BK442:BK473" si="83">ROUND(P442*H442,2)</f>
        <v>0</v>
      </c>
      <c r="BL442" s="12" t="s">
        <v>149</v>
      </c>
      <c r="BM442" s="12" t="s">
        <v>170</v>
      </c>
    </row>
    <row r="443" spans="2:65" s="1" customFormat="1" ht="12">
      <c r="B443" s="127"/>
      <c r="C443" s="128">
        <v>89</v>
      </c>
      <c r="D443" s="128" t="s">
        <v>147</v>
      </c>
      <c r="E443" s="129" t="s">
        <v>898</v>
      </c>
      <c r="F443" s="130" t="s">
        <v>899</v>
      </c>
      <c r="G443" s="131" t="s">
        <v>343</v>
      </c>
      <c r="H443" s="132">
        <v>2</v>
      </c>
      <c r="I443" s="133"/>
      <c r="J443" s="133"/>
      <c r="K443" s="133">
        <f>ROUND(P443*H443,2)</f>
        <v>0</v>
      </c>
      <c r="L443" s="130" t="s">
        <v>1</v>
      </c>
      <c r="M443" s="26"/>
      <c r="N443" s="134" t="s">
        <v>1</v>
      </c>
      <c r="O443" s="135" t="s">
        <v>39</v>
      </c>
      <c r="P443" s="136">
        <f t="shared" si="72"/>
        <v>0</v>
      </c>
      <c r="Q443" s="136">
        <f t="shared" si="73"/>
        <v>0</v>
      </c>
      <c r="R443" s="136">
        <f t="shared" si="74"/>
        <v>0</v>
      </c>
      <c r="S443" s="137">
        <v>0</v>
      </c>
      <c r="T443" s="137">
        <f t="shared" si="75"/>
        <v>0</v>
      </c>
      <c r="U443" s="137">
        <v>0</v>
      </c>
      <c r="V443" s="137">
        <f t="shared" si="76"/>
        <v>0</v>
      </c>
      <c r="W443" s="137">
        <v>0</v>
      </c>
      <c r="X443" s="137">
        <f t="shared" si="77"/>
        <v>0</v>
      </c>
      <c r="Y443" s="138" t="s">
        <v>1</v>
      </c>
      <c r="AR443" s="139" t="s">
        <v>149</v>
      </c>
      <c r="AT443" s="139" t="s">
        <v>147</v>
      </c>
      <c r="AU443" s="139" t="s">
        <v>84</v>
      </c>
      <c r="AY443" s="14" t="s">
        <v>145</v>
      </c>
      <c r="BE443" s="140">
        <f t="shared" si="78"/>
        <v>0</v>
      </c>
      <c r="BF443" s="140">
        <f t="shared" si="79"/>
        <v>0</v>
      </c>
      <c r="BG443" s="140">
        <f t="shared" si="80"/>
        <v>0</v>
      </c>
      <c r="BH443" s="140">
        <f t="shared" si="81"/>
        <v>0</v>
      </c>
      <c r="BI443" s="140">
        <f t="shared" si="82"/>
        <v>0</v>
      </c>
      <c r="BJ443" s="14" t="s">
        <v>84</v>
      </c>
      <c r="BK443" s="140">
        <f t="shared" si="83"/>
        <v>0</v>
      </c>
      <c r="BL443" s="14" t="s">
        <v>149</v>
      </c>
      <c r="BM443" s="139" t="s">
        <v>170</v>
      </c>
    </row>
    <row r="444" spans="2:65" s="1" customFormat="1" ht="12">
      <c r="B444" s="127"/>
      <c r="C444" s="128">
        <v>90</v>
      </c>
      <c r="D444" s="128" t="s">
        <v>147</v>
      </c>
      <c r="E444" s="129" t="s">
        <v>900</v>
      </c>
      <c r="F444" s="130" t="s">
        <v>901</v>
      </c>
      <c r="G444" s="131" t="s">
        <v>391</v>
      </c>
      <c r="H444" s="132">
        <v>2550.4839999999999</v>
      </c>
      <c r="I444" s="133"/>
      <c r="J444" s="133"/>
      <c r="K444" s="133">
        <f>ROUND(P444*H444,2)</f>
        <v>0</v>
      </c>
      <c r="L444" s="130" t="s">
        <v>1</v>
      </c>
      <c r="M444" s="26"/>
      <c r="N444" s="134" t="s">
        <v>1</v>
      </c>
      <c r="O444" s="135" t="s">
        <v>39</v>
      </c>
      <c r="P444" s="136">
        <f t="shared" si="72"/>
        <v>0</v>
      </c>
      <c r="Q444" s="136">
        <f t="shared" si="73"/>
        <v>0</v>
      </c>
      <c r="R444" s="136">
        <f t="shared" si="74"/>
        <v>0</v>
      </c>
      <c r="S444" s="137">
        <v>0</v>
      </c>
      <c r="T444" s="137">
        <f t="shared" si="75"/>
        <v>0</v>
      </c>
      <c r="U444" s="137">
        <v>0</v>
      </c>
      <c r="V444" s="137">
        <f t="shared" si="76"/>
        <v>0</v>
      </c>
      <c r="W444" s="137">
        <v>0</v>
      </c>
      <c r="X444" s="137">
        <f t="shared" si="77"/>
        <v>0</v>
      </c>
      <c r="Y444" s="138" t="s">
        <v>1</v>
      </c>
      <c r="AR444" s="139" t="s">
        <v>149</v>
      </c>
      <c r="AT444" s="139" t="s">
        <v>147</v>
      </c>
      <c r="AU444" s="139" t="s">
        <v>84</v>
      </c>
      <c r="AY444" s="14" t="s">
        <v>145</v>
      </c>
      <c r="BE444" s="140">
        <f t="shared" si="78"/>
        <v>0</v>
      </c>
      <c r="BF444" s="140">
        <f t="shared" si="79"/>
        <v>0</v>
      </c>
      <c r="BG444" s="140">
        <f t="shared" si="80"/>
        <v>0</v>
      </c>
      <c r="BH444" s="140">
        <f t="shared" si="81"/>
        <v>0</v>
      </c>
      <c r="BI444" s="140">
        <f t="shared" si="82"/>
        <v>0</v>
      </c>
      <c r="BJ444" s="14" t="s">
        <v>84</v>
      </c>
      <c r="BK444" s="140">
        <f t="shared" si="83"/>
        <v>0</v>
      </c>
      <c r="BL444" s="14" t="s">
        <v>149</v>
      </c>
      <c r="BM444" s="139" t="s">
        <v>170</v>
      </c>
    </row>
    <row r="445" spans="2:65" s="12" customFormat="1">
      <c r="B445" s="141"/>
      <c r="D445" s="142"/>
      <c r="E445" s="143"/>
      <c r="F445" s="144" t="s">
        <v>902</v>
      </c>
      <c r="H445" s="143">
        <v>2550.4839999999999</v>
      </c>
      <c r="M445" s="141"/>
      <c r="N445" s="145" t="s">
        <v>1</v>
      </c>
      <c r="O445" s="12" t="s">
        <v>39</v>
      </c>
      <c r="P445" s="12">
        <f t="shared" si="72"/>
        <v>0</v>
      </c>
      <c r="Q445" s="12">
        <f t="shared" si="73"/>
        <v>0</v>
      </c>
      <c r="R445" s="12">
        <f t="shared" si="74"/>
        <v>0</v>
      </c>
      <c r="S445" s="12">
        <v>0</v>
      </c>
      <c r="T445" s="12">
        <f t="shared" si="75"/>
        <v>0</v>
      </c>
      <c r="U445" s="12">
        <v>0</v>
      </c>
      <c r="V445" s="12">
        <f t="shared" si="76"/>
        <v>0</v>
      </c>
      <c r="W445" s="12">
        <v>0</v>
      </c>
      <c r="X445" s="12">
        <f t="shared" si="77"/>
        <v>0</v>
      </c>
      <c r="Y445" s="146" t="s">
        <v>1</v>
      </c>
      <c r="AR445" s="12" t="s">
        <v>149</v>
      </c>
      <c r="AT445" s="143" t="s">
        <v>147</v>
      </c>
      <c r="AU445" s="143" t="s">
        <v>84</v>
      </c>
      <c r="AY445" s="143" t="s">
        <v>145</v>
      </c>
      <c r="BE445" s="12">
        <f t="shared" si="78"/>
        <v>0</v>
      </c>
      <c r="BF445" s="12">
        <f t="shared" si="79"/>
        <v>0</v>
      </c>
      <c r="BG445" s="12">
        <f t="shared" si="80"/>
        <v>0</v>
      </c>
      <c r="BH445" s="12">
        <f t="shared" si="81"/>
        <v>0</v>
      </c>
      <c r="BI445" s="12">
        <f t="shared" si="82"/>
        <v>0</v>
      </c>
      <c r="BJ445" s="12" t="s">
        <v>84</v>
      </c>
      <c r="BK445" s="12">
        <f t="shared" si="83"/>
        <v>0</v>
      </c>
      <c r="BL445" s="12" t="s">
        <v>149</v>
      </c>
      <c r="BM445" s="12" t="s">
        <v>170</v>
      </c>
    </row>
    <row r="446" spans="2:65" s="1" customFormat="1" ht="12">
      <c r="B446" s="127"/>
      <c r="C446" s="128">
        <v>91</v>
      </c>
      <c r="D446" s="128" t="s">
        <v>147</v>
      </c>
      <c r="E446" s="129" t="s">
        <v>903</v>
      </c>
      <c r="F446" s="130" t="s">
        <v>904</v>
      </c>
      <c r="G446" s="131" t="s">
        <v>244</v>
      </c>
      <c r="H446" s="132">
        <v>117.01</v>
      </c>
      <c r="I446" s="133"/>
      <c r="J446" s="133"/>
      <c r="K446" s="133">
        <f>ROUND(P446*H446,2)</f>
        <v>0</v>
      </c>
      <c r="L446" s="130" t="s">
        <v>1</v>
      </c>
      <c r="M446" s="26"/>
      <c r="N446" s="134" t="s">
        <v>1</v>
      </c>
      <c r="O446" s="135" t="s">
        <v>39</v>
      </c>
      <c r="P446" s="136">
        <f t="shared" si="72"/>
        <v>0</v>
      </c>
      <c r="Q446" s="136">
        <f t="shared" si="73"/>
        <v>0</v>
      </c>
      <c r="R446" s="136">
        <f t="shared" si="74"/>
        <v>0</v>
      </c>
      <c r="S446" s="137">
        <v>0</v>
      </c>
      <c r="T446" s="137">
        <f t="shared" si="75"/>
        <v>0</v>
      </c>
      <c r="U446" s="137">
        <v>0</v>
      </c>
      <c r="V446" s="137">
        <f t="shared" si="76"/>
        <v>0</v>
      </c>
      <c r="W446" s="137">
        <v>0</v>
      </c>
      <c r="X446" s="137">
        <f t="shared" si="77"/>
        <v>0</v>
      </c>
      <c r="Y446" s="138" t="s">
        <v>1</v>
      </c>
      <c r="AR446" s="139" t="s">
        <v>149</v>
      </c>
      <c r="AT446" s="139" t="s">
        <v>147</v>
      </c>
      <c r="AU446" s="139" t="s">
        <v>84</v>
      </c>
      <c r="AY446" s="14" t="s">
        <v>145</v>
      </c>
      <c r="BE446" s="140">
        <f t="shared" si="78"/>
        <v>0</v>
      </c>
      <c r="BF446" s="140">
        <f t="shared" si="79"/>
        <v>0</v>
      </c>
      <c r="BG446" s="140">
        <f t="shared" si="80"/>
        <v>0</v>
      </c>
      <c r="BH446" s="140">
        <f t="shared" si="81"/>
        <v>0</v>
      </c>
      <c r="BI446" s="140">
        <f t="shared" si="82"/>
        <v>0</v>
      </c>
      <c r="BJ446" s="14" t="s">
        <v>84</v>
      </c>
      <c r="BK446" s="140">
        <f t="shared" si="83"/>
        <v>0</v>
      </c>
      <c r="BL446" s="14" t="s">
        <v>149</v>
      </c>
      <c r="BM446" s="139" t="s">
        <v>170</v>
      </c>
    </row>
    <row r="447" spans="2:65" s="12" customFormat="1">
      <c r="B447" s="141"/>
      <c r="D447" s="142"/>
      <c r="E447" s="143"/>
      <c r="F447" s="144" t="s">
        <v>905</v>
      </c>
      <c r="H447" s="143">
        <v>7.81</v>
      </c>
      <c r="M447" s="141"/>
      <c r="N447" s="145" t="s">
        <v>1</v>
      </c>
      <c r="O447" s="12" t="s">
        <v>39</v>
      </c>
      <c r="P447" s="12">
        <f t="shared" si="72"/>
        <v>0</v>
      </c>
      <c r="Q447" s="12">
        <f t="shared" si="73"/>
        <v>0</v>
      </c>
      <c r="R447" s="12">
        <f t="shared" si="74"/>
        <v>0</v>
      </c>
      <c r="S447" s="12">
        <v>0</v>
      </c>
      <c r="T447" s="12">
        <f t="shared" si="75"/>
        <v>0</v>
      </c>
      <c r="U447" s="12">
        <v>0</v>
      </c>
      <c r="V447" s="12">
        <f t="shared" si="76"/>
        <v>0</v>
      </c>
      <c r="W447" s="12">
        <v>0</v>
      </c>
      <c r="X447" s="12">
        <f t="shared" si="77"/>
        <v>0</v>
      </c>
      <c r="Y447" s="146" t="s">
        <v>1</v>
      </c>
      <c r="AR447" s="12" t="s">
        <v>149</v>
      </c>
      <c r="AT447" s="143" t="s">
        <v>147</v>
      </c>
      <c r="AU447" s="143" t="s">
        <v>84</v>
      </c>
      <c r="AY447" s="143" t="s">
        <v>145</v>
      </c>
      <c r="BE447" s="12">
        <f t="shared" si="78"/>
        <v>0</v>
      </c>
      <c r="BF447" s="12">
        <f t="shared" si="79"/>
        <v>0</v>
      </c>
      <c r="BG447" s="12">
        <f t="shared" si="80"/>
        <v>0</v>
      </c>
      <c r="BH447" s="12">
        <f t="shared" si="81"/>
        <v>0</v>
      </c>
      <c r="BI447" s="12">
        <f t="shared" si="82"/>
        <v>0</v>
      </c>
      <c r="BJ447" s="12" t="s">
        <v>84</v>
      </c>
      <c r="BK447" s="12">
        <f t="shared" si="83"/>
        <v>0</v>
      </c>
      <c r="BL447" s="12" t="s">
        <v>149</v>
      </c>
      <c r="BM447" s="12" t="s">
        <v>170</v>
      </c>
    </row>
    <row r="448" spans="2:65" s="12" customFormat="1">
      <c r="B448" s="141"/>
      <c r="D448" s="142"/>
      <c r="E448" s="143"/>
      <c r="F448" s="144" t="s">
        <v>906</v>
      </c>
      <c r="H448" s="143">
        <v>17.059999999999999</v>
      </c>
      <c r="M448" s="141"/>
      <c r="N448" s="145" t="s">
        <v>1</v>
      </c>
      <c r="O448" s="12" t="s">
        <v>39</v>
      </c>
      <c r="P448" s="12">
        <f t="shared" si="72"/>
        <v>0</v>
      </c>
      <c r="Q448" s="12">
        <f t="shared" si="73"/>
        <v>0</v>
      </c>
      <c r="R448" s="12">
        <f t="shared" si="74"/>
        <v>0</v>
      </c>
      <c r="S448" s="12">
        <v>0</v>
      </c>
      <c r="T448" s="12">
        <f t="shared" si="75"/>
        <v>0</v>
      </c>
      <c r="U448" s="12">
        <v>0</v>
      </c>
      <c r="V448" s="12">
        <f t="shared" si="76"/>
        <v>0</v>
      </c>
      <c r="W448" s="12">
        <v>0</v>
      </c>
      <c r="X448" s="12">
        <f t="shared" si="77"/>
        <v>0</v>
      </c>
      <c r="Y448" s="146" t="s">
        <v>1</v>
      </c>
      <c r="AR448" s="12" t="s">
        <v>149</v>
      </c>
      <c r="AT448" s="143" t="s">
        <v>147</v>
      </c>
      <c r="AU448" s="143" t="s">
        <v>84</v>
      </c>
      <c r="AY448" s="143" t="s">
        <v>145</v>
      </c>
      <c r="BE448" s="12">
        <f t="shared" si="78"/>
        <v>0</v>
      </c>
      <c r="BF448" s="12">
        <f t="shared" si="79"/>
        <v>0</v>
      </c>
      <c r="BG448" s="12">
        <f t="shared" si="80"/>
        <v>0</v>
      </c>
      <c r="BH448" s="12">
        <f t="shared" si="81"/>
        <v>0</v>
      </c>
      <c r="BI448" s="12">
        <f t="shared" si="82"/>
        <v>0</v>
      </c>
      <c r="BJ448" s="12" t="s">
        <v>84</v>
      </c>
      <c r="BK448" s="12">
        <f t="shared" si="83"/>
        <v>0</v>
      </c>
      <c r="BL448" s="12" t="s">
        <v>149</v>
      </c>
      <c r="BM448" s="12" t="s">
        <v>170</v>
      </c>
    </row>
    <row r="449" spans="2:65" s="12" customFormat="1">
      <c r="B449" s="141"/>
      <c r="D449" s="142"/>
      <c r="E449" s="143"/>
      <c r="F449" s="144" t="s">
        <v>907</v>
      </c>
      <c r="H449" s="143">
        <v>12.64</v>
      </c>
      <c r="M449" s="141"/>
      <c r="N449" s="145" t="s">
        <v>1</v>
      </c>
      <c r="O449" s="12" t="s">
        <v>39</v>
      </c>
      <c r="P449" s="12">
        <f t="shared" si="72"/>
        <v>0</v>
      </c>
      <c r="Q449" s="12">
        <f t="shared" si="73"/>
        <v>0</v>
      </c>
      <c r="R449" s="12">
        <f t="shared" si="74"/>
        <v>0</v>
      </c>
      <c r="S449" s="12">
        <v>0</v>
      </c>
      <c r="T449" s="12">
        <f t="shared" si="75"/>
        <v>0</v>
      </c>
      <c r="U449" s="12">
        <v>0</v>
      </c>
      <c r="V449" s="12">
        <f t="shared" si="76"/>
        <v>0</v>
      </c>
      <c r="W449" s="12">
        <v>0</v>
      </c>
      <c r="X449" s="12">
        <f t="shared" si="77"/>
        <v>0</v>
      </c>
      <c r="Y449" s="146" t="s">
        <v>1</v>
      </c>
      <c r="AR449" s="12" t="s">
        <v>149</v>
      </c>
      <c r="AT449" s="143" t="s">
        <v>147</v>
      </c>
      <c r="AU449" s="143" t="s">
        <v>84</v>
      </c>
      <c r="AY449" s="143" t="s">
        <v>145</v>
      </c>
      <c r="BE449" s="12">
        <f t="shared" si="78"/>
        <v>0</v>
      </c>
      <c r="BF449" s="12">
        <f t="shared" si="79"/>
        <v>0</v>
      </c>
      <c r="BG449" s="12">
        <f t="shared" si="80"/>
        <v>0</v>
      </c>
      <c r="BH449" s="12">
        <f t="shared" si="81"/>
        <v>0</v>
      </c>
      <c r="BI449" s="12">
        <f t="shared" si="82"/>
        <v>0</v>
      </c>
      <c r="BJ449" s="12" t="s">
        <v>84</v>
      </c>
      <c r="BK449" s="12">
        <f t="shared" si="83"/>
        <v>0</v>
      </c>
      <c r="BL449" s="12" t="s">
        <v>149</v>
      </c>
      <c r="BM449" s="12" t="s">
        <v>170</v>
      </c>
    </row>
    <row r="450" spans="2:65" s="12" customFormat="1">
      <c r="B450" s="141"/>
      <c r="D450" s="142"/>
      <c r="E450" s="143"/>
      <c r="F450" s="144" t="s">
        <v>908</v>
      </c>
      <c r="H450" s="143">
        <v>45.03</v>
      </c>
      <c r="M450" s="141"/>
      <c r="N450" s="145" t="s">
        <v>1</v>
      </c>
      <c r="O450" s="12" t="s">
        <v>39</v>
      </c>
      <c r="P450" s="12">
        <f t="shared" si="72"/>
        <v>0</v>
      </c>
      <c r="Q450" s="12">
        <f t="shared" si="73"/>
        <v>0</v>
      </c>
      <c r="R450" s="12">
        <f t="shared" si="74"/>
        <v>0</v>
      </c>
      <c r="S450" s="12">
        <v>0</v>
      </c>
      <c r="T450" s="12">
        <f t="shared" si="75"/>
        <v>0</v>
      </c>
      <c r="U450" s="12">
        <v>0</v>
      </c>
      <c r="V450" s="12">
        <f t="shared" si="76"/>
        <v>0</v>
      </c>
      <c r="W450" s="12">
        <v>0</v>
      </c>
      <c r="X450" s="12">
        <f t="shared" si="77"/>
        <v>0</v>
      </c>
      <c r="Y450" s="146" t="s">
        <v>1</v>
      </c>
      <c r="AR450" s="12" t="s">
        <v>149</v>
      </c>
      <c r="AT450" s="143" t="s">
        <v>147</v>
      </c>
      <c r="AU450" s="143" t="s">
        <v>84</v>
      </c>
      <c r="AY450" s="143" t="s">
        <v>145</v>
      </c>
      <c r="BE450" s="12">
        <f t="shared" si="78"/>
        <v>0</v>
      </c>
      <c r="BF450" s="12">
        <f t="shared" si="79"/>
        <v>0</v>
      </c>
      <c r="BG450" s="12">
        <f t="shared" si="80"/>
        <v>0</v>
      </c>
      <c r="BH450" s="12">
        <f t="shared" si="81"/>
        <v>0</v>
      </c>
      <c r="BI450" s="12">
        <f t="shared" si="82"/>
        <v>0</v>
      </c>
      <c r="BJ450" s="12" t="s">
        <v>84</v>
      </c>
      <c r="BK450" s="12">
        <f t="shared" si="83"/>
        <v>0</v>
      </c>
      <c r="BL450" s="12" t="s">
        <v>149</v>
      </c>
      <c r="BM450" s="12" t="s">
        <v>170</v>
      </c>
    </row>
    <row r="451" spans="2:65" s="12" customFormat="1">
      <c r="B451" s="141"/>
      <c r="D451" s="142"/>
      <c r="E451" s="143"/>
      <c r="F451" s="144" t="s">
        <v>909</v>
      </c>
      <c r="H451" s="143">
        <v>26.39</v>
      </c>
      <c r="M451" s="141"/>
      <c r="N451" s="145" t="s">
        <v>1</v>
      </c>
      <c r="O451" s="12" t="s">
        <v>39</v>
      </c>
      <c r="P451" s="12">
        <f t="shared" si="72"/>
        <v>0</v>
      </c>
      <c r="Q451" s="12">
        <f t="shared" si="73"/>
        <v>0</v>
      </c>
      <c r="R451" s="12">
        <f t="shared" si="74"/>
        <v>0</v>
      </c>
      <c r="S451" s="12">
        <v>0</v>
      </c>
      <c r="T451" s="12">
        <f t="shared" si="75"/>
        <v>0</v>
      </c>
      <c r="U451" s="12">
        <v>0</v>
      </c>
      <c r="V451" s="12">
        <f t="shared" si="76"/>
        <v>0</v>
      </c>
      <c r="W451" s="12">
        <v>0</v>
      </c>
      <c r="X451" s="12">
        <f t="shared" si="77"/>
        <v>0</v>
      </c>
      <c r="Y451" s="146" t="s">
        <v>1</v>
      </c>
      <c r="AR451" s="12" t="s">
        <v>149</v>
      </c>
      <c r="AT451" s="143" t="s">
        <v>147</v>
      </c>
      <c r="AU451" s="143" t="s">
        <v>84</v>
      </c>
      <c r="AY451" s="143" t="s">
        <v>145</v>
      </c>
      <c r="BE451" s="12">
        <f t="shared" si="78"/>
        <v>0</v>
      </c>
      <c r="BF451" s="12">
        <f t="shared" si="79"/>
        <v>0</v>
      </c>
      <c r="BG451" s="12">
        <f t="shared" si="80"/>
        <v>0</v>
      </c>
      <c r="BH451" s="12">
        <f t="shared" si="81"/>
        <v>0</v>
      </c>
      <c r="BI451" s="12">
        <f t="shared" si="82"/>
        <v>0</v>
      </c>
      <c r="BJ451" s="12" t="s">
        <v>84</v>
      </c>
      <c r="BK451" s="12">
        <f t="shared" si="83"/>
        <v>0</v>
      </c>
      <c r="BL451" s="12" t="s">
        <v>149</v>
      </c>
      <c r="BM451" s="12" t="s">
        <v>170</v>
      </c>
    </row>
    <row r="452" spans="2:65" s="12" customFormat="1">
      <c r="B452" s="141"/>
      <c r="D452" s="142"/>
      <c r="E452" s="143"/>
      <c r="F452" s="144" t="s">
        <v>910</v>
      </c>
      <c r="H452" s="143">
        <v>8.08</v>
      </c>
      <c r="M452" s="141"/>
      <c r="N452" s="145" t="s">
        <v>1</v>
      </c>
      <c r="O452" s="12" t="s">
        <v>39</v>
      </c>
      <c r="P452" s="12">
        <f t="shared" si="72"/>
        <v>0</v>
      </c>
      <c r="Q452" s="12">
        <f t="shared" si="73"/>
        <v>0</v>
      </c>
      <c r="R452" s="12">
        <f t="shared" si="74"/>
        <v>0</v>
      </c>
      <c r="S452" s="12">
        <v>0</v>
      </c>
      <c r="T452" s="12">
        <f t="shared" si="75"/>
        <v>0</v>
      </c>
      <c r="U452" s="12">
        <v>0</v>
      </c>
      <c r="V452" s="12">
        <f t="shared" si="76"/>
        <v>0</v>
      </c>
      <c r="W452" s="12">
        <v>0</v>
      </c>
      <c r="X452" s="12">
        <f t="shared" si="77"/>
        <v>0</v>
      </c>
      <c r="Y452" s="146" t="s">
        <v>1</v>
      </c>
      <c r="AR452" s="12" t="s">
        <v>149</v>
      </c>
      <c r="AT452" s="143" t="s">
        <v>147</v>
      </c>
      <c r="AU452" s="143" t="s">
        <v>84</v>
      </c>
      <c r="AY452" s="143" t="s">
        <v>145</v>
      </c>
      <c r="BE452" s="12">
        <f t="shared" si="78"/>
        <v>0</v>
      </c>
      <c r="BF452" s="12">
        <f t="shared" si="79"/>
        <v>0</v>
      </c>
      <c r="BG452" s="12">
        <f t="shared" si="80"/>
        <v>0</v>
      </c>
      <c r="BH452" s="12">
        <f t="shared" si="81"/>
        <v>0</v>
      </c>
      <c r="BI452" s="12">
        <f t="shared" si="82"/>
        <v>0</v>
      </c>
      <c r="BJ452" s="12" t="s">
        <v>84</v>
      </c>
      <c r="BK452" s="12">
        <f t="shared" si="83"/>
        <v>0</v>
      </c>
      <c r="BL452" s="12" t="s">
        <v>149</v>
      </c>
      <c r="BM452" s="12" t="s">
        <v>170</v>
      </c>
    </row>
    <row r="453" spans="2:65" s="1" customFormat="1" ht="12">
      <c r="B453" s="127"/>
      <c r="C453" s="128">
        <v>92</v>
      </c>
      <c r="D453" s="128" t="s">
        <v>147</v>
      </c>
      <c r="E453" s="129" t="s">
        <v>911</v>
      </c>
      <c r="F453" s="130" t="s">
        <v>912</v>
      </c>
      <c r="G453" s="131" t="s">
        <v>372</v>
      </c>
      <c r="H453" s="132">
        <v>7</v>
      </c>
      <c r="I453" s="133"/>
      <c r="J453" s="133"/>
      <c r="K453" s="133">
        <f>ROUND(P453*H453,2)</f>
        <v>0</v>
      </c>
      <c r="L453" s="130" t="s">
        <v>1</v>
      </c>
      <c r="M453" s="26"/>
      <c r="N453" s="134" t="s">
        <v>1</v>
      </c>
      <c r="O453" s="135" t="s">
        <v>39</v>
      </c>
      <c r="P453" s="136">
        <f t="shared" si="72"/>
        <v>0</v>
      </c>
      <c r="Q453" s="136">
        <f t="shared" si="73"/>
        <v>0</v>
      </c>
      <c r="R453" s="136">
        <f t="shared" si="74"/>
        <v>0</v>
      </c>
      <c r="S453" s="137">
        <v>0</v>
      </c>
      <c r="T453" s="137">
        <f t="shared" si="75"/>
        <v>0</v>
      </c>
      <c r="U453" s="137">
        <v>0</v>
      </c>
      <c r="V453" s="137">
        <f t="shared" si="76"/>
        <v>0</v>
      </c>
      <c r="W453" s="137">
        <v>0</v>
      </c>
      <c r="X453" s="137">
        <f t="shared" si="77"/>
        <v>0</v>
      </c>
      <c r="Y453" s="138" t="s">
        <v>1</v>
      </c>
      <c r="AR453" s="139" t="s">
        <v>149</v>
      </c>
      <c r="AT453" s="139" t="s">
        <v>147</v>
      </c>
      <c r="AU453" s="139" t="s">
        <v>84</v>
      </c>
      <c r="AY453" s="14" t="s">
        <v>145</v>
      </c>
      <c r="BE453" s="140">
        <f t="shared" si="78"/>
        <v>0</v>
      </c>
      <c r="BF453" s="140">
        <f t="shared" si="79"/>
        <v>0</v>
      </c>
      <c r="BG453" s="140">
        <f t="shared" si="80"/>
        <v>0</v>
      </c>
      <c r="BH453" s="140">
        <f t="shared" si="81"/>
        <v>0</v>
      </c>
      <c r="BI453" s="140">
        <f t="shared" si="82"/>
        <v>0</v>
      </c>
      <c r="BJ453" s="14" t="s">
        <v>84</v>
      </c>
      <c r="BK453" s="140">
        <f t="shared" si="83"/>
        <v>0</v>
      </c>
      <c r="BL453" s="14" t="s">
        <v>149</v>
      </c>
      <c r="BM453" s="139" t="s">
        <v>170</v>
      </c>
    </row>
    <row r="454" spans="2:65" s="12" customFormat="1">
      <c r="B454" s="141"/>
      <c r="D454" s="142"/>
      <c r="E454" s="143"/>
      <c r="F454" s="144" t="s">
        <v>729</v>
      </c>
      <c r="H454" s="143">
        <v>1</v>
      </c>
      <c r="M454" s="141"/>
      <c r="N454" s="145" t="s">
        <v>1</v>
      </c>
      <c r="O454" s="12" t="s">
        <v>39</v>
      </c>
      <c r="P454" s="12">
        <f t="shared" si="72"/>
        <v>0</v>
      </c>
      <c r="Q454" s="12">
        <f t="shared" si="73"/>
        <v>0</v>
      </c>
      <c r="R454" s="12">
        <f t="shared" si="74"/>
        <v>0</v>
      </c>
      <c r="S454" s="12">
        <v>0</v>
      </c>
      <c r="T454" s="12">
        <f t="shared" si="75"/>
        <v>0</v>
      </c>
      <c r="U454" s="12">
        <v>0</v>
      </c>
      <c r="V454" s="12">
        <f t="shared" si="76"/>
        <v>0</v>
      </c>
      <c r="W454" s="12">
        <v>0</v>
      </c>
      <c r="X454" s="12">
        <f t="shared" si="77"/>
        <v>0</v>
      </c>
      <c r="Y454" s="146" t="s">
        <v>1</v>
      </c>
      <c r="AR454" s="12" t="s">
        <v>149</v>
      </c>
      <c r="AT454" s="143" t="s">
        <v>147</v>
      </c>
      <c r="AU454" s="143" t="s">
        <v>84</v>
      </c>
      <c r="AY454" s="143" t="s">
        <v>145</v>
      </c>
      <c r="BE454" s="12">
        <f t="shared" si="78"/>
        <v>0</v>
      </c>
      <c r="BF454" s="12">
        <f t="shared" si="79"/>
        <v>0</v>
      </c>
      <c r="BG454" s="12">
        <f t="shared" si="80"/>
        <v>0</v>
      </c>
      <c r="BH454" s="12">
        <f t="shared" si="81"/>
        <v>0</v>
      </c>
      <c r="BI454" s="12">
        <f t="shared" si="82"/>
        <v>0</v>
      </c>
      <c r="BJ454" s="12" t="s">
        <v>84</v>
      </c>
      <c r="BK454" s="12">
        <f t="shared" si="83"/>
        <v>0</v>
      </c>
      <c r="BL454" s="12" t="s">
        <v>149</v>
      </c>
      <c r="BM454" s="12" t="s">
        <v>170</v>
      </c>
    </row>
    <row r="455" spans="2:65" s="12" customFormat="1">
      <c r="B455" s="141"/>
      <c r="D455" s="142"/>
      <c r="E455" s="143"/>
      <c r="F455" s="144" t="s">
        <v>730</v>
      </c>
      <c r="H455" s="143">
        <v>1</v>
      </c>
      <c r="M455" s="141"/>
      <c r="N455" s="145" t="s">
        <v>1</v>
      </c>
      <c r="O455" s="12" t="s">
        <v>39</v>
      </c>
      <c r="P455" s="12">
        <f t="shared" si="72"/>
        <v>0</v>
      </c>
      <c r="Q455" s="12">
        <f t="shared" si="73"/>
        <v>0</v>
      </c>
      <c r="R455" s="12">
        <f t="shared" si="74"/>
        <v>0</v>
      </c>
      <c r="S455" s="12">
        <v>0</v>
      </c>
      <c r="T455" s="12">
        <f t="shared" si="75"/>
        <v>0</v>
      </c>
      <c r="U455" s="12">
        <v>0</v>
      </c>
      <c r="V455" s="12">
        <f t="shared" si="76"/>
        <v>0</v>
      </c>
      <c r="W455" s="12">
        <v>0</v>
      </c>
      <c r="X455" s="12">
        <f t="shared" si="77"/>
        <v>0</v>
      </c>
      <c r="Y455" s="146" t="s">
        <v>1</v>
      </c>
      <c r="AR455" s="12" t="s">
        <v>149</v>
      </c>
      <c r="AT455" s="143" t="s">
        <v>147</v>
      </c>
      <c r="AU455" s="143" t="s">
        <v>84</v>
      </c>
      <c r="AY455" s="143" t="s">
        <v>145</v>
      </c>
      <c r="BE455" s="12">
        <f t="shared" si="78"/>
        <v>0</v>
      </c>
      <c r="BF455" s="12">
        <f t="shared" si="79"/>
        <v>0</v>
      </c>
      <c r="BG455" s="12">
        <f t="shared" si="80"/>
        <v>0</v>
      </c>
      <c r="BH455" s="12">
        <f t="shared" si="81"/>
        <v>0</v>
      </c>
      <c r="BI455" s="12">
        <f t="shared" si="82"/>
        <v>0</v>
      </c>
      <c r="BJ455" s="12" t="s">
        <v>84</v>
      </c>
      <c r="BK455" s="12">
        <f t="shared" si="83"/>
        <v>0</v>
      </c>
      <c r="BL455" s="12" t="s">
        <v>149</v>
      </c>
      <c r="BM455" s="12" t="s">
        <v>170</v>
      </c>
    </row>
    <row r="456" spans="2:65" s="12" customFormat="1">
      <c r="B456" s="141"/>
      <c r="D456" s="142"/>
      <c r="E456" s="143"/>
      <c r="F456" s="144" t="s">
        <v>731</v>
      </c>
      <c r="H456" s="143">
        <v>1</v>
      </c>
      <c r="M456" s="141"/>
      <c r="N456" s="145" t="s">
        <v>1</v>
      </c>
      <c r="O456" s="12" t="s">
        <v>39</v>
      </c>
      <c r="P456" s="12">
        <f t="shared" si="72"/>
        <v>0</v>
      </c>
      <c r="Q456" s="12">
        <f t="shared" si="73"/>
        <v>0</v>
      </c>
      <c r="R456" s="12">
        <f t="shared" si="74"/>
        <v>0</v>
      </c>
      <c r="S456" s="12">
        <v>0</v>
      </c>
      <c r="T456" s="12">
        <f t="shared" si="75"/>
        <v>0</v>
      </c>
      <c r="U456" s="12">
        <v>0</v>
      </c>
      <c r="V456" s="12">
        <f t="shared" si="76"/>
        <v>0</v>
      </c>
      <c r="W456" s="12">
        <v>0</v>
      </c>
      <c r="X456" s="12">
        <f t="shared" si="77"/>
        <v>0</v>
      </c>
      <c r="Y456" s="146" t="s">
        <v>1</v>
      </c>
      <c r="AR456" s="12" t="s">
        <v>149</v>
      </c>
      <c r="AT456" s="143" t="s">
        <v>147</v>
      </c>
      <c r="AU456" s="143" t="s">
        <v>84</v>
      </c>
      <c r="AY456" s="143" t="s">
        <v>145</v>
      </c>
      <c r="BE456" s="12">
        <f t="shared" si="78"/>
        <v>0</v>
      </c>
      <c r="BF456" s="12">
        <f t="shared" si="79"/>
        <v>0</v>
      </c>
      <c r="BG456" s="12">
        <f t="shared" si="80"/>
        <v>0</v>
      </c>
      <c r="BH456" s="12">
        <f t="shared" si="81"/>
        <v>0</v>
      </c>
      <c r="BI456" s="12">
        <f t="shared" si="82"/>
        <v>0</v>
      </c>
      <c r="BJ456" s="12" t="s">
        <v>84</v>
      </c>
      <c r="BK456" s="12">
        <f t="shared" si="83"/>
        <v>0</v>
      </c>
      <c r="BL456" s="12" t="s">
        <v>149</v>
      </c>
      <c r="BM456" s="12" t="s">
        <v>170</v>
      </c>
    </row>
    <row r="457" spans="2:65" s="12" customFormat="1">
      <c r="B457" s="141"/>
      <c r="D457" s="142"/>
      <c r="E457" s="143"/>
      <c r="F457" s="144" t="s">
        <v>732</v>
      </c>
      <c r="H457" s="143">
        <v>3</v>
      </c>
      <c r="M457" s="141"/>
      <c r="N457" s="145" t="s">
        <v>1</v>
      </c>
      <c r="O457" s="12" t="s">
        <v>39</v>
      </c>
      <c r="P457" s="12">
        <f t="shared" si="72"/>
        <v>0</v>
      </c>
      <c r="Q457" s="12">
        <f t="shared" si="73"/>
        <v>0</v>
      </c>
      <c r="R457" s="12">
        <f t="shared" si="74"/>
        <v>0</v>
      </c>
      <c r="S457" s="12">
        <v>0</v>
      </c>
      <c r="T457" s="12">
        <f t="shared" si="75"/>
        <v>0</v>
      </c>
      <c r="U457" s="12">
        <v>0</v>
      </c>
      <c r="V457" s="12">
        <f t="shared" si="76"/>
        <v>0</v>
      </c>
      <c r="W457" s="12">
        <v>0</v>
      </c>
      <c r="X457" s="12">
        <f t="shared" si="77"/>
        <v>0</v>
      </c>
      <c r="Y457" s="146" t="s">
        <v>1</v>
      </c>
      <c r="AR457" s="12" t="s">
        <v>149</v>
      </c>
      <c r="AT457" s="143" t="s">
        <v>147</v>
      </c>
      <c r="AU457" s="143" t="s">
        <v>84</v>
      </c>
      <c r="AY457" s="143" t="s">
        <v>145</v>
      </c>
      <c r="BE457" s="12">
        <f t="shared" si="78"/>
        <v>0</v>
      </c>
      <c r="BF457" s="12">
        <f t="shared" si="79"/>
        <v>0</v>
      </c>
      <c r="BG457" s="12">
        <f t="shared" si="80"/>
        <v>0</v>
      </c>
      <c r="BH457" s="12">
        <f t="shared" si="81"/>
        <v>0</v>
      </c>
      <c r="BI457" s="12">
        <f t="shared" si="82"/>
        <v>0</v>
      </c>
      <c r="BJ457" s="12" t="s">
        <v>84</v>
      </c>
      <c r="BK457" s="12">
        <f t="shared" si="83"/>
        <v>0</v>
      </c>
      <c r="BL457" s="12" t="s">
        <v>149</v>
      </c>
      <c r="BM457" s="12" t="s">
        <v>170</v>
      </c>
    </row>
    <row r="458" spans="2:65" s="12" customFormat="1">
      <c r="B458" s="141"/>
      <c r="D458" s="142"/>
      <c r="E458" s="143"/>
      <c r="F458" s="144" t="s">
        <v>735</v>
      </c>
      <c r="H458" s="143">
        <v>1</v>
      </c>
      <c r="M458" s="141"/>
      <c r="N458" s="145" t="s">
        <v>1</v>
      </c>
      <c r="O458" s="12" t="s">
        <v>39</v>
      </c>
      <c r="P458" s="12">
        <f t="shared" si="72"/>
        <v>0</v>
      </c>
      <c r="Q458" s="12">
        <f t="shared" si="73"/>
        <v>0</v>
      </c>
      <c r="R458" s="12">
        <f t="shared" si="74"/>
        <v>0</v>
      </c>
      <c r="S458" s="12">
        <v>0</v>
      </c>
      <c r="T458" s="12">
        <f t="shared" si="75"/>
        <v>0</v>
      </c>
      <c r="U458" s="12">
        <v>0</v>
      </c>
      <c r="V458" s="12">
        <f t="shared" si="76"/>
        <v>0</v>
      </c>
      <c r="W458" s="12">
        <v>0</v>
      </c>
      <c r="X458" s="12">
        <f t="shared" si="77"/>
        <v>0</v>
      </c>
      <c r="Y458" s="146" t="s">
        <v>1</v>
      </c>
      <c r="AR458" s="12" t="s">
        <v>149</v>
      </c>
      <c r="AT458" s="143" t="s">
        <v>147</v>
      </c>
      <c r="AU458" s="143" t="s">
        <v>84</v>
      </c>
      <c r="AY458" s="143" t="s">
        <v>145</v>
      </c>
      <c r="BE458" s="12">
        <f t="shared" si="78"/>
        <v>0</v>
      </c>
      <c r="BF458" s="12">
        <f t="shared" si="79"/>
        <v>0</v>
      </c>
      <c r="BG458" s="12">
        <f t="shared" si="80"/>
        <v>0</v>
      </c>
      <c r="BH458" s="12">
        <f t="shared" si="81"/>
        <v>0</v>
      </c>
      <c r="BI458" s="12">
        <f t="shared" si="82"/>
        <v>0</v>
      </c>
      <c r="BJ458" s="12" t="s">
        <v>84</v>
      </c>
      <c r="BK458" s="12">
        <f t="shared" si="83"/>
        <v>0</v>
      </c>
      <c r="BL458" s="12" t="s">
        <v>149</v>
      </c>
      <c r="BM458" s="12" t="s">
        <v>170</v>
      </c>
    </row>
    <row r="459" spans="2:65" s="1" customFormat="1" ht="12">
      <c r="B459" s="127"/>
      <c r="C459" s="128">
        <v>93</v>
      </c>
      <c r="D459" s="128" t="s">
        <v>147</v>
      </c>
      <c r="E459" s="129" t="s">
        <v>913</v>
      </c>
      <c r="F459" s="130" t="s">
        <v>914</v>
      </c>
      <c r="G459" s="131" t="s">
        <v>372</v>
      </c>
      <c r="H459" s="132">
        <v>5</v>
      </c>
      <c r="I459" s="133"/>
      <c r="J459" s="133"/>
      <c r="K459" s="133">
        <f>ROUND(P459*H459,2)</f>
        <v>0</v>
      </c>
      <c r="L459" s="130" t="s">
        <v>1</v>
      </c>
      <c r="M459" s="26"/>
      <c r="N459" s="134" t="s">
        <v>1</v>
      </c>
      <c r="O459" s="135" t="s">
        <v>39</v>
      </c>
      <c r="P459" s="136">
        <f t="shared" si="72"/>
        <v>0</v>
      </c>
      <c r="Q459" s="136">
        <f t="shared" si="73"/>
        <v>0</v>
      </c>
      <c r="R459" s="136">
        <f t="shared" si="74"/>
        <v>0</v>
      </c>
      <c r="S459" s="137">
        <v>0</v>
      </c>
      <c r="T459" s="137">
        <f t="shared" si="75"/>
        <v>0</v>
      </c>
      <c r="U459" s="137">
        <v>0</v>
      </c>
      <c r="V459" s="137">
        <f t="shared" si="76"/>
        <v>0</v>
      </c>
      <c r="W459" s="137">
        <v>0</v>
      </c>
      <c r="X459" s="137">
        <f t="shared" si="77"/>
        <v>0</v>
      </c>
      <c r="Y459" s="138" t="s">
        <v>1</v>
      </c>
      <c r="AR459" s="139" t="s">
        <v>149</v>
      </c>
      <c r="AT459" s="139" t="s">
        <v>147</v>
      </c>
      <c r="AU459" s="139" t="s">
        <v>84</v>
      </c>
      <c r="AY459" s="14" t="s">
        <v>145</v>
      </c>
      <c r="BE459" s="140">
        <f t="shared" si="78"/>
        <v>0</v>
      </c>
      <c r="BF459" s="140">
        <f t="shared" si="79"/>
        <v>0</v>
      </c>
      <c r="BG459" s="140">
        <f t="shared" si="80"/>
        <v>0</v>
      </c>
      <c r="BH459" s="140">
        <f t="shared" si="81"/>
        <v>0</v>
      </c>
      <c r="BI459" s="140">
        <f t="shared" si="82"/>
        <v>0</v>
      </c>
      <c r="BJ459" s="14" t="s">
        <v>84</v>
      </c>
      <c r="BK459" s="140">
        <f t="shared" si="83"/>
        <v>0</v>
      </c>
      <c r="BL459" s="14" t="s">
        <v>149</v>
      </c>
      <c r="BM459" s="139" t="s">
        <v>170</v>
      </c>
    </row>
    <row r="460" spans="2:65" s="12" customFormat="1">
      <c r="B460" s="141"/>
      <c r="D460" s="142"/>
      <c r="E460" s="143"/>
      <c r="F460" s="144" t="s">
        <v>733</v>
      </c>
      <c r="H460" s="143">
        <v>2</v>
      </c>
      <c r="M460" s="141"/>
      <c r="N460" s="145" t="s">
        <v>1</v>
      </c>
      <c r="O460" s="12" t="s">
        <v>39</v>
      </c>
      <c r="P460" s="12">
        <f t="shared" si="72"/>
        <v>0</v>
      </c>
      <c r="Q460" s="12">
        <f t="shared" si="73"/>
        <v>0</v>
      </c>
      <c r="R460" s="12">
        <f t="shared" si="74"/>
        <v>0</v>
      </c>
      <c r="S460" s="12">
        <v>0</v>
      </c>
      <c r="T460" s="12">
        <f t="shared" si="75"/>
        <v>0</v>
      </c>
      <c r="U460" s="12">
        <v>0</v>
      </c>
      <c r="V460" s="12">
        <f t="shared" si="76"/>
        <v>0</v>
      </c>
      <c r="W460" s="12">
        <v>0</v>
      </c>
      <c r="X460" s="12">
        <f t="shared" si="77"/>
        <v>0</v>
      </c>
      <c r="Y460" s="146" t="s">
        <v>1</v>
      </c>
      <c r="AR460" s="12" t="s">
        <v>149</v>
      </c>
      <c r="AT460" s="143" t="s">
        <v>147</v>
      </c>
      <c r="AU460" s="143" t="s">
        <v>84</v>
      </c>
      <c r="AY460" s="143" t="s">
        <v>145</v>
      </c>
      <c r="BE460" s="12">
        <f t="shared" si="78"/>
        <v>0</v>
      </c>
      <c r="BF460" s="12">
        <f t="shared" si="79"/>
        <v>0</v>
      </c>
      <c r="BG460" s="12">
        <f t="shared" si="80"/>
        <v>0</v>
      </c>
      <c r="BH460" s="12">
        <f t="shared" si="81"/>
        <v>0</v>
      </c>
      <c r="BI460" s="12">
        <f t="shared" si="82"/>
        <v>0</v>
      </c>
      <c r="BJ460" s="12" t="s">
        <v>84</v>
      </c>
      <c r="BK460" s="12">
        <f t="shared" si="83"/>
        <v>0</v>
      </c>
      <c r="BL460" s="12" t="s">
        <v>149</v>
      </c>
      <c r="BM460" s="12" t="s">
        <v>170</v>
      </c>
    </row>
    <row r="461" spans="2:65" s="12" customFormat="1">
      <c r="B461" s="141"/>
      <c r="D461" s="142"/>
      <c r="E461" s="143"/>
      <c r="F461" s="144" t="s">
        <v>734</v>
      </c>
      <c r="H461" s="143">
        <v>3</v>
      </c>
      <c r="M461" s="141"/>
      <c r="N461" s="145" t="s">
        <v>1</v>
      </c>
      <c r="O461" s="12" t="s">
        <v>39</v>
      </c>
      <c r="P461" s="12">
        <f t="shared" si="72"/>
        <v>0</v>
      </c>
      <c r="Q461" s="12">
        <f t="shared" si="73"/>
        <v>0</v>
      </c>
      <c r="R461" s="12">
        <f t="shared" si="74"/>
        <v>0</v>
      </c>
      <c r="S461" s="12">
        <v>0</v>
      </c>
      <c r="T461" s="12">
        <f t="shared" si="75"/>
        <v>0</v>
      </c>
      <c r="U461" s="12">
        <v>0</v>
      </c>
      <c r="V461" s="12">
        <f t="shared" si="76"/>
        <v>0</v>
      </c>
      <c r="W461" s="12">
        <v>0</v>
      </c>
      <c r="X461" s="12">
        <f t="shared" si="77"/>
        <v>0</v>
      </c>
      <c r="Y461" s="146" t="s">
        <v>1</v>
      </c>
      <c r="AR461" s="12" t="s">
        <v>149</v>
      </c>
      <c r="AT461" s="143" t="s">
        <v>147</v>
      </c>
      <c r="AU461" s="143" t="s">
        <v>84</v>
      </c>
      <c r="AY461" s="143" t="s">
        <v>145</v>
      </c>
      <c r="BE461" s="12">
        <f t="shared" si="78"/>
        <v>0</v>
      </c>
      <c r="BF461" s="12">
        <f t="shared" si="79"/>
        <v>0</v>
      </c>
      <c r="BG461" s="12">
        <f t="shared" si="80"/>
        <v>0</v>
      </c>
      <c r="BH461" s="12">
        <f t="shared" si="81"/>
        <v>0</v>
      </c>
      <c r="BI461" s="12">
        <f t="shared" si="82"/>
        <v>0</v>
      </c>
      <c r="BJ461" s="12" t="s">
        <v>84</v>
      </c>
      <c r="BK461" s="12">
        <f t="shared" si="83"/>
        <v>0</v>
      </c>
      <c r="BL461" s="12" t="s">
        <v>149</v>
      </c>
      <c r="BM461" s="12" t="s">
        <v>170</v>
      </c>
    </row>
    <row r="462" spans="2:65" s="1" customFormat="1" ht="12">
      <c r="B462" s="127"/>
      <c r="C462" s="128">
        <v>94</v>
      </c>
      <c r="D462" s="128" t="s">
        <v>147</v>
      </c>
      <c r="E462" s="129" t="s">
        <v>522</v>
      </c>
      <c r="F462" s="130" t="s">
        <v>523</v>
      </c>
      <c r="G462" s="131" t="s">
        <v>372</v>
      </c>
      <c r="H462" s="132">
        <v>2</v>
      </c>
      <c r="I462" s="133"/>
      <c r="J462" s="133"/>
      <c r="K462" s="133">
        <f>ROUND(P462*H462,2)</f>
        <v>0</v>
      </c>
      <c r="L462" s="130" t="s">
        <v>1</v>
      </c>
      <c r="M462" s="26"/>
      <c r="N462" s="134" t="s">
        <v>1</v>
      </c>
      <c r="O462" s="135" t="s">
        <v>39</v>
      </c>
      <c r="P462" s="136">
        <f t="shared" si="72"/>
        <v>0</v>
      </c>
      <c r="Q462" s="136">
        <f t="shared" si="73"/>
        <v>0</v>
      </c>
      <c r="R462" s="136">
        <f t="shared" si="74"/>
        <v>0</v>
      </c>
      <c r="S462" s="137">
        <v>0</v>
      </c>
      <c r="T462" s="137">
        <f t="shared" si="75"/>
        <v>0</v>
      </c>
      <c r="U462" s="137">
        <v>0</v>
      </c>
      <c r="V462" s="137">
        <f t="shared" si="76"/>
        <v>0</v>
      </c>
      <c r="W462" s="137">
        <v>0</v>
      </c>
      <c r="X462" s="137">
        <f t="shared" si="77"/>
        <v>0</v>
      </c>
      <c r="Y462" s="138" t="s">
        <v>1</v>
      </c>
      <c r="AR462" s="139" t="s">
        <v>149</v>
      </c>
      <c r="AT462" s="139" t="s">
        <v>147</v>
      </c>
      <c r="AU462" s="139" t="s">
        <v>84</v>
      </c>
      <c r="AY462" s="14" t="s">
        <v>145</v>
      </c>
      <c r="BE462" s="140">
        <f t="shared" si="78"/>
        <v>0</v>
      </c>
      <c r="BF462" s="140">
        <f t="shared" si="79"/>
        <v>0</v>
      </c>
      <c r="BG462" s="140">
        <f t="shared" si="80"/>
        <v>0</v>
      </c>
      <c r="BH462" s="140">
        <f t="shared" si="81"/>
        <v>0</v>
      </c>
      <c r="BI462" s="140">
        <f t="shared" si="82"/>
        <v>0</v>
      </c>
      <c r="BJ462" s="14" t="s">
        <v>84</v>
      </c>
      <c r="BK462" s="140">
        <f t="shared" si="83"/>
        <v>0</v>
      </c>
      <c r="BL462" s="14" t="s">
        <v>149</v>
      </c>
      <c r="BM462" s="139" t="s">
        <v>170</v>
      </c>
    </row>
    <row r="463" spans="2:65" s="12" customFormat="1">
      <c r="B463" s="141"/>
      <c r="D463" s="142"/>
      <c r="E463" s="143"/>
      <c r="F463" s="144" t="s">
        <v>736</v>
      </c>
      <c r="H463" s="143">
        <v>1</v>
      </c>
      <c r="M463" s="141"/>
      <c r="N463" s="145" t="s">
        <v>1</v>
      </c>
      <c r="O463" s="12" t="s">
        <v>39</v>
      </c>
      <c r="P463" s="12">
        <f t="shared" si="72"/>
        <v>0</v>
      </c>
      <c r="Q463" s="12">
        <f t="shared" si="73"/>
        <v>0</v>
      </c>
      <c r="R463" s="12">
        <f t="shared" si="74"/>
        <v>0</v>
      </c>
      <c r="S463" s="12">
        <v>0</v>
      </c>
      <c r="T463" s="12">
        <f t="shared" si="75"/>
        <v>0</v>
      </c>
      <c r="U463" s="12">
        <v>0</v>
      </c>
      <c r="V463" s="12">
        <f t="shared" si="76"/>
        <v>0</v>
      </c>
      <c r="W463" s="12">
        <v>0</v>
      </c>
      <c r="X463" s="12">
        <f t="shared" si="77"/>
        <v>0</v>
      </c>
      <c r="Y463" s="146" t="s">
        <v>1</v>
      </c>
      <c r="AR463" s="12" t="s">
        <v>149</v>
      </c>
      <c r="AT463" s="143" t="s">
        <v>147</v>
      </c>
      <c r="AU463" s="143" t="s">
        <v>84</v>
      </c>
      <c r="AY463" s="143" t="s">
        <v>145</v>
      </c>
      <c r="BE463" s="12">
        <f t="shared" si="78"/>
        <v>0</v>
      </c>
      <c r="BF463" s="12">
        <f t="shared" si="79"/>
        <v>0</v>
      </c>
      <c r="BG463" s="12">
        <f t="shared" si="80"/>
        <v>0</v>
      </c>
      <c r="BH463" s="12">
        <f t="shared" si="81"/>
        <v>0</v>
      </c>
      <c r="BI463" s="12">
        <f t="shared" si="82"/>
        <v>0</v>
      </c>
      <c r="BJ463" s="12" t="s">
        <v>84</v>
      </c>
      <c r="BK463" s="12">
        <f t="shared" si="83"/>
        <v>0</v>
      </c>
      <c r="BL463" s="12" t="s">
        <v>149</v>
      </c>
      <c r="BM463" s="12" t="s">
        <v>170</v>
      </c>
    </row>
    <row r="464" spans="2:65" s="12" customFormat="1">
      <c r="B464" s="141"/>
      <c r="D464" s="142"/>
      <c r="E464" s="143"/>
      <c r="F464" s="144" t="s">
        <v>737</v>
      </c>
      <c r="H464" s="143">
        <v>1</v>
      </c>
      <c r="M464" s="141"/>
      <c r="N464" s="145" t="s">
        <v>1</v>
      </c>
      <c r="O464" s="12" t="s">
        <v>39</v>
      </c>
      <c r="P464" s="12">
        <f t="shared" si="72"/>
        <v>0</v>
      </c>
      <c r="Q464" s="12">
        <f t="shared" si="73"/>
        <v>0</v>
      </c>
      <c r="R464" s="12">
        <f t="shared" si="74"/>
        <v>0</v>
      </c>
      <c r="S464" s="12">
        <v>0</v>
      </c>
      <c r="T464" s="12">
        <f t="shared" si="75"/>
        <v>0</v>
      </c>
      <c r="U464" s="12">
        <v>0</v>
      </c>
      <c r="V464" s="12">
        <f t="shared" si="76"/>
        <v>0</v>
      </c>
      <c r="W464" s="12">
        <v>0</v>
      </c>
      <c r="X464" s="12">
        <f t="shared" si="77"/>
        <v>0</v>
      </c>
      <c r="Y464" s="146" t="s">
        <v>1</v>
      </c>
      <c r="AR464" s="12" t="s">
        <v>149</v>
      </c>
      <c r="AT464" s="143" t="s">
        <v>147</v>
      </c>
      <c r="AU464" s="143" t="s">
        <v>84</v>
      </c>
      <c r="AY464" s="143" t="s">
        <v>145</v>
      </c>
      <c r="BE464" s="12">
        <f t="shared" si="78"/>
        <v>0</v>
      </c>
      <c r="BF464" s="12">
        <f t="shared" si="79"/>
        <v>0</v>
      </c>
      <c r="BG464" s="12">
        <f t="shared" si="80"/>
        <v>0</v>
      </c>
      <c r="BH464" s="12">
        <f t="shared" si="81"/>
        <v>0</v>
      </c>
      <c r="BI464" s="12">
        <f t="shared" si="82"/>
        <v>0</v>
      </c>
      <c r="BJ464" s="12" t="s">
        <v>84</v>
      </c>
      <c r="BK464" s="12">
        <f t="shared" si="83"/>
        <v>0</v>
      </c>
      <c r="BL464" s="12" t="s">
        <v>149</v>
      </c>
      <c r="BM464" s="12" t="s">
        <v>170</v>
      </c>
    </row>
    <row r="465" spans="2:65" s="1" customFormat="1" ht="12">
      <c r="B465" s="127"/>
      <c r="C465" s="128">
        <v>95</v>
      </c>
      <c r="D465" s="128" t="s">
        <v>147</v>
      </c>
      <c r="E465" s="129" t="s">
        <v>524</v>
      </c>
      <c r="F465" s="130" t="s">
        <v>525</v>
      </c>
      <c r="G465" s="131" t="s">
        <v>372</v>
      </c>
      <c r="H465" s="132">
        <v>2</v>
      </c>
      <c r="I465" s="133"/>
      <c r="J465" s="133"/>
      <c r="K465" s="133">
        <f>ROUND(P465*H465,2)</f>
        <v>0</v>
      </c>
      <c r="L465" s="130" t="s">
        <v>1</v>
      </c>
      <c r="M465" s="26"/>
      <c r="N465" s="134" t="s">
        <v>1</v>
      </c>
      <c r="O465" s="135" t="s">
        <v>39</v>
      </c>
      <c r="P465" s="136">
        <f t="shared" si="72"/>
        <v>0</v>
      </c>
      <c r="Q465" s="136">
        <f t="shared" si="73"/>
        <v>0</v>
      </c>
      <c r="R465" s="136">
        <f t="shared" si="74"/>
        <v>0</v>
      </c>
      <c r="S465" s="137">
        <v>0</v>
      </c>
      <c r="T465" s="137">
        <f t="shared" si="75"/>
        <v>0</v>
      </c>
      <c r="U465" s="137">
        <v>0</v>
      </c>
      <c r="V465" s="137">
        <f t="shared" si="76"/>
        <v>0</v>
      </c>
      <c r="W465" s="137">
        <v>0</v>
      </c>
      <c r="X465" s="137">
        <f t="shared" si="77"/>
        <v>0</v>
      </c>
      <c r="Y465" s="138" t="s">
        <v>1</v>
      </c>
      <c r="AR465" s="139" t="s">
        <v>149</v>
      </c>
      <c r="AT465" s="139" t="s">
        <v>147</v>
      </c>
      <c r="AU465" s="139" t="s">
        <v>84</v>
      </c>
      <c r="AY465" s="14" t="s">
        <v>145</v>
      </c>
      <c r="BE465" s="140">
        <f t="shared" si="78"/>
        <v>0</v>
      </c>
      <c r="BF465" s="140">
        <f t="shared" si="79"/>
        <v>0</v>
      </c>
      <c r="BG465" s="140">
        <f t="shared" si="80"/>
        <v>0</v>
      </c>
      <c r="BH465" s="140">
        <f t="shared" si="81"/>
        <v>0</v>
      </c>
      <c r="BI465" s="140">
        <f t="shared" si="82"/>
        <v>0</v>
      </c>
      <c r="BJ465" s="14" t="s">
        <v>84</v>
      </c>
      <c r="BK465" s="140">
        <f t="shared" si="83"/>
        <v>0</v>
      </c>
      <c r="BL465" s="14" t="s">
        <v>149</v>
      </c>
      <c r="BM465" s="139" t="s">
        <v>170</v>
      </c>
    </row>
    <row r="466" spans="2:65" s="12" customFormat="1">
      <c r="B466" s="141"/>
      <c r="D466" s="142"/>
      <c r="E466" s="143"/>
      <c r="F466" s="144" t="s">
        <v>736</v>
      </c>
      <c r="H466" s="143">
        <v>1</v>
      </c>
      <c r="M466" s="141"/>
      <c r="N466" s="145" t="s">
        <v>1</v>
      </c>
      <c r="O466" s="12" t="s">
        <v>39</v>
      </c>
      <c r="P466" s="12">
        <f t="shared" si="72"/>
        <v>0</v>
      </c>
      <c r="Q466" s="12">
        <f t="shared" si="73"/>
        <v>0</v>
      </c>
      <c r="R466" s="12">
        <f t="shared" si="74"/>
        <v>0</v>
      </c>
      <c r="S466" s="12">
        <v>0</v>
      </c>
      <c r="T466" s="12">
        <f t="shared" si="75"/>
        <v>0</v>
      </c>
      <c r="U466" s="12">
        <v>0</v>
      </c>
      <c r="V466" s="12">
        <f t="shared" si="76"/>
        <v>0</v>
      </c>
      <c r="W466" s="12">
        <v>0</v>
      </c>
      <c r="X466" s="12">
        <f t="shared" si="77"/>
        <v>0</v>
      </c>
      <c r="Y466" s="146" t="s">
        <v>1</v>
      </c>
      <c r="AR466" s="12" t="s">
        <v>149</v>
      </c>
      <c r="AT466" s="143" t="s">
        <v>147</v>
      </c>
      <c r="AU466" s="143" t="s">
        <v>84</v>
      </c>
      <c r="AY466" s="143" t="s">
        <v>145</v>
      </c>
      <c r="BE466" s="12">
        <f t="shared" si="78"/>
        <v>0</v>
      </c>
      <c r="BF466" s="12">
        <f t="shared" si="79"/>
        <v>0</v>
      </c>
      <c r="BG466" s="12">
        <f t="shared" si="80"/>
        <v>0</v>
      </c>
      <c r="BH466" s="12">
        <f t="shared" si="81"/>
        <v>0</v>
      </c>
      <c r="BI466" s="12">
        <f t="shared" si="82"/>
        <v>0</v>
      </c>
      <c r="BJ466" s="12" t="s">
        <v>84</v>
      </c>
      <c r="BK466" s="12">
        <f t="shared" si="83"/>
        <v>0</v>
      </c>
      <c r="BL466" s="12" t="s">
        <v>149</v>
      </c>
      <c r="BM466" s="12" t="s">
        <v>170</v>
      </c>
    </row>
    <row r="467" spans="2:65" s="12" customFormat="1">
      <c r="B467" s="141"/>
      <c r="D467" s="142"/>
      <c r="E467" s="143"/>
      <c r="F467" s="144" t="s">
        <v>737</v>
      </c>
      <c r="H467" s="143">
        <v>1</v>
      </c>
      <c r="M467" s="141"/>
      <c r="N467" s="145" t="s">
        <v>1</v>
      </c>
      <c r="O467" s="12" t="s">
        <v>39</v>
      </c>
      <c r="P467" s="12">
        <f t="shared" si="72"/>
        <v>0</v>
      </c>
      <c r="Q467" s="12">
        <f t="shared" si="73"/>
        <v>0</v>
      </c>
      <c r="R467" s="12">
        <f t="shared" si="74"/>
        <v>0</v>
      </c>
      <c r="S467" s="12">
        <v>0</v>
      </c>
      <c r="T467" s="12">
        <f t="shared" si="75"/>
        <v>0</v>
      </c>
      <c r="U467" s="12">
        <v>0</v>
      </c>
      <c r="V467" s="12">
        <f t="shared" si="76"/>
        <v>0</v>
      </c>
      <c r="W467" s="12">
        <v>0</v>
      </c>
      <c r="X467" s="12">
        <f t="shared" si="77"/>
        <v>0</v>
      </c>
      <c r="Y467" s="146" t="s">
        <v>1</v>
      </c>
      <c r="AR467" s="12" t="s">
        <v>149</v>
      </c>
      <c r="AT467" s="143" t="s">
        <v>147</v>
      </c>
      <c r="AU467" s="143" t="s">
        <v>84</v>
      </c>
      <c r="AY467" s="143" t="s">
        <v>145</v>
      </c>
      <c r="BE467" s="12">
        <f t="shared" si="78"/>
        <v>0</v>
      </c>
      <c r="BF467" s="12">
        <f t="shared" si="79"/>
        <v>0</v>
      </c>
      <c r="BG467" s="12">
        <f t="shared" si="80"/>
        <v>0</v>
      </c>
      <c r="BH467" s="12">
        <f t="shared" si="81"/>
        <v>0</v>
      </c>
      <c r="BI467" s="12">
        <f t="shared" si="82"/>
        <v>0</v>
      </c>
      <c r="BJ467" s="12" t="s">
        <v>84</v>
      </c>
      <c r="BK467" s="12">
        <f t="shared" si="83"/>
        <v>0</v>
      </c>
      <c r="BL467" s="12" t="s">
        <v>149</v>
      </c>
      <c r="BM467" s="12" t="s">
        <v>170</v>
      </c>
    </row>
    <row r="468" spans="2:65" s="1" customFormat="1" ht="12">
      <c r="B468" s="127"/>
      <c r="C468" s="128">
        <v>96</v>
      </c>
      <c r="D468" s="128" t="s">
        <v>147</v>
      </c>
      <c r="E468" s="129" t="s">
        <v>915</v>
      </c>
      <c r="F468" s="130" t="s">
        <v>916</v>
      </c>
      <c r="G468" s="131" t="s">
        <v>391</v>
      </c>
      <c r="H468" s="132">
        <v>567.5</v>
      </c>
      <c r="I468" s="133"/>
      <c r="J468" s="133"/>
      <c r="K468" s="133">
        <f>ROUND(P468*H468,2)</f>
        <v>0</v>
      </c>
      <c r="L468" s="130" t="s">
        <v>1</v>
      </c>
      <c r="M468" s="26"/>
      <c r="N468" s="134" t="s">
        <v>1</v>
      </c>
      <c r="O468" s="135" t="s">
        <v>39</v>
      </c>
      <c r="P468" s="136">
        <f t="shared" si="72"/>
        <v>0</v>
      </c>
      <c r="Q468" s="136">
        <f t="shared" si="73"/>
        <v>0</v>
      </c>
      <c r="R468" s="136">
        <f t="shared" si="74"/>
        <v>0</v>
      </c>
      <c r="S468" s="137">
        <v>0</v>
      </c>
      <c r="T468" s="137">
        <f t="shared" si="75"/>
        <v>0</v>
      </c>
      <c r="U468" s="137">
        <v>0</v>
      </c>
      <c r="V468" s="137">
        <f t="shared" si="76"/>
        <v>0</v>
      </c>
      <c r="W468" s="137">
        <v>0</v>
      </c>
      <c r="X468" s="137">
        <f t="shared" si="77"/>
        <v>0</v>
      </c>
      <c r="Y468" s="138" t="s">
        <v>1</v>
      </c>
      <c r="AR468" s="139" t="s">
        <v>149</v>
      </c>
      <c r="AT468" s="139" t="s">
        <v>147</v>
      </c>
      <c r="AU468" s="139" t="s">
        <v>84</v>
      </c>
      <c r="AY468" s="14" t="s">
        <v>145</v>
      </c>
      <c r="BE468" s="140">
        <f t="shared" si="78"/>
        <v>0</v>
      </c>
      <c r="BF468" s="140">
        <f t="shared" si="79"/>
        <v>0</v>
      </c>
      <c r="BG468" s="140">
        <f t="shared" si="80"/>
        <v>0</v>
      </c>
      <c r="BH468" s="140">
        <f t="shared" si="81"/>
        <v>0</v>
      </c>
      <c r="BI468" s="140">
        <f t="shared" si="82"/>
        <v>0</v>
      </c>
      <c r="BJ468" s="14" t="s">
        <v>84</v>
      </c>
      <c r="BK468" s="140">
        <f t="shared" si="83"/>
        <v>0</v>
      </c>
      <c r="BL468" s="14" t="s">
        <v>149</v>
      </c>
      <c r="BM468" s="139" t="s">
        <v>170</v>
      </c>
    </row>
    <row r="469" spans="2:65" s="12" customFormat="1">
      <c r="B469" s="141"/>
      <c r="D469" s="142"/>
      <c r="E469" s="143"/>
      <c r="F469" s="144" t="s">
        <v>917</v>
      </c>
      <c r="H469" s="143">
        <v>286</v>
      </c>
      <c r="M469" s="141"/>
      <c r="N469" s="145" t="s">
        <v>1</v>
      </c>
      <c r="O469" s="12" t="s">
        <v>39</v>
      </c>
      <c r="P469" s="12">
        <f t="shared" si="72"/>
        <v>0</v>
      </c>
      <c r="Q469" s="12">
        <f t="shared" si="73"/>
        <v>0</v>
      </c>
      <c r="R469" s="12">
        <f t="shared" si="74"/>
        <v>0</v>
      </c>
      <c r="S469" s="12">
        <v>0</v>
      </c>
      <c r="T469" s="12">
        <f t="shared" si="75"/>
        <v>0</v>
      </c>
      <c r="U469" s="12">
        <v>0</v>
      </c>
      <c r="V469" s="12">
        <f t="shared" si="76"/>
        <v>0</v>
      </c>
      <c r="W469" s="12">
        <v>0</v>
      </c>
      <c r="X469" s="12">
        <f t="shared" si="77"/>
        <v>0</v>
      </c>
      <c r="Y469" s="146" t="s">
        <v>1</v>
      </c>
      <c r="AR469" s="12" t="s">
        <v>149</v>
      </c>
      <c r="AT469" s="143" t="s">
        <v>147</v>
      </c>
      <c r="AU469" s="143" t="s">
        <v>84</v>
      </c>
      <c r="AY469" s="143" t="s">
        <v>145</v>
      </c>
      <c r="BE469" s="12">
        <f t="shared" si="78"/>
        <v>0</v>
      </c>
      <c r="BF469" s="12">
        <f t="shared" si="79"/>
        <v>0</v>
      </c>
      <c r="BG469" s="12">
        <f t="shared" si="80"/>
        <v>0</v>
      </c>
      <c r="BH469" s="12">
        <f t="shared" si="81"/>
        <v>0</v>
      </c>
      <c r="BI469" s="12">
        <f t="shared" si="82"/>
        <v>0</v>
      </c>
      <c r="BJ469" s="12" t="s">
        <v>84</v>
      </c>
      <c r="BK469" s="12">
        <f t="shared" si="83"/>
        <v>0</v>
      </c>
      <c r="BL469" s="12" t="s">
        <v>149</v>
      </c>
      <c r="BM469" s="12" t="s">
        <v>170</v>
      </c>
    </row>
    <row r="470" spans="2:65" s="12" customFormat="1">
      <c r="B470" s="141"/>
      <c r="D470" s="142"/>
      <c r="E470" s="143"/>
      <c r="F470" s="144" t="s">
        <v>918</v>
      </c>
      <c r="H470" s="143">
        <v>47</v>
      </c>
      <c r="M470" s="141"/>
      <c r="N470" s="145" t="s">
        <v>1</v>
      </c>
      <c r="O470" s="12" t="s">
        <v>39</v>
      </c>
      <c r="P470" s="12">
        <f t="shared" si="72"/>
        <v>0</v>
      </c>
      <c r="Q470" s="12">
        <f t="shared" si="73"/>
        <v>0</v>
      </c>
      <c r="R470" s="12">
        <f t="shared" si="74"/>
        <v>0</v>
      </c>
      <c r="S470" s="12">
        <v>0</v>
      </c>
      <c r="T470" s="12">
        <f t="shared" si="75"/>
        <v>0</v>
      </c>
      <c r="U470" s="12">
        <v>0</v>
      </c>
      <c r="V470" s="12">
        <f t="shared" si="76"/>
        <v>0</v>
      </c>
      <c r="W470" s="12">
        <v>0</v>
      </c>
      <c r="X470" s="12">
        <f t="shared" si="77"/>
        <v>0</v>
      </c>
      <c r="Y470" s="146" t="s">
        <v>1</v>
      </c>
      <c r="AR470" s="12" t="s">
        <v>149</v>
      </c>
      <c r="AT470" s="143" t="s">
        <v>147</v>
      </c>
      <c r="AU470" s="143" t="s">
        <v>84</v>
      </c>
      <c r="AY470" s="143" t="s">
        <v>145</v>
      </c>
      <c r="BE470" s="12">
        <f t="shared" si="78"/>
        <v>0</v>
      </c>
      <c r="BF470" s="12">
        <f t="shared" si="79"/>
        <v>0</v>
      </c>
      <c r="BG470" s="12">
        <f t="shared" si="80"/>
        <v>0</v>
      </c>
      <c r="BH470" s="12">
        <f t="shared" si="81"/>
        <v>0</v>
      </c>
      <c r="BI470" s="12">
        <f t="shared" si="82"/>
        <v>0</v>
      </c>
      <c r="BJ470" s="12" t="s">
        <v>84</v>
      </c>
      <c r="BK470" s="12">
        <f t="shared" si="83"/>
        <v>0</v>
      </c>
      <c r="BL470" s="12" t="s">
        <v>149</v>
      </c>
      <c r="BM470" s="12" t="s">
        <v>170</v>
      </c>
    </row>
    <row r="471" spans="2:65" s="12" customFormat="1">
      <c r="B471" s="141"/>
      <c r="D471" s="142"/>
      <c r="E471" s="143"/>
      <c r="F471" s="144" t="s">
        <v>919</v>
      </c>
      <c r="H471" s="143">
        <v>26</v>
      </c>
      <c r="M471" s="141"/>
      <c r="N471" s="145" t="s">
        <v>1</v>
      </c>
      <c r="O471" s="12" t="s">
        <v>39</v>
      </c>
      <c r="P471" s="12">
        <f t="shared" si="72"/>
        <v>0</v>
      </c>
      <c r="Q471" s="12">
        <f t="shared" si="73"/>
        <v>0</v>
      </c>
      <c r="R471" s="12">
        <f t="shared" si="74"/>
        <v>0</v>
      </c>
      <c r="S471" s="12">
        <v>0</v>
      </c>
      <c r="T471" s="12">
        <f t="shared" si="75"/>
        <v>0</v>
      </c>
      <c r="U471" s="12">
        <v>0</v>
      </c>
      <c r="V471" s="12">
        <f t="shared" si="76"/>
        <v>0</v>
      </c>
      <c r="W471" s="12">
        <v>0</v>
      </c>
      <c r="X471" s="12">
        <f t="shared" si="77"/>
        <v>0</v>
      </c>
      <c r="Y471" s="146" t="s">
        <v>1</v>
      </c>
      <c r="AR471" s="12" t="s">
        <v>149</v>
      </c>
      <c r="AT471" s="143" t="s">
        <v>147</v>
      </c>
      <c r="AU471" s="143" t="s">
        <v>84</v>
      </c>
      <c r="AY471" s="143" t="s">
        <v>145</v>
      </c>
      <c r="BE471" s="12">
        <f t="shared" si="78"/>
        <v>0</v>
      </c>
      <c r="BF471" s="12">
        <f t="shared" si="79"/>
        <v>0</v>
      </c>
      <c r="BG471" s="12">
        <f t="shared" si="80"/>
        <v>0</v>
      </c>
      <c r="BH471" s="12">
        <f t="shared" si="81"/>
        <v>0</v>
      </c>
      <c r="BI471" s="12">
        <f t="shared" si="82"/>
        <v>0</v>
      </c>
      <c r="BJ471" s="12" t="s">
        <v>84</v>
      </c>
      <c r="BK471" s="12">
        <f t="shared" si="83"/>
        <v>0</v>
      </c>
      <c r="BL471" s="12" t="s">
        <v>149</v>
      </c>
      <c r="BM471" s="12" t="s">
        <v>170</v>
      </c>
    </row>
    <row r="472" spans="2:65" s="12" customFormat="1">
      <c r="B472" s="141"/>
      <c r="D472" s="142"/>
      <c r="E472" s="143"/>
      <c r="F472" s="144" t="s">
        <v>920</v>
      </c>
      <c r="H472" s="143">
        <v>11.5</v>
      </c>
      <c r="M472" s="141"/>
      <c r="N472" s="145" t="s">
        <v>1</v>
      </c>
      <c r="O472" s="12" t="s">
        <v>39</v>
      </c>
      <c r="P472" s="12">
        <f t="shared" si="72"/>
        <v>0</v>
      </c>
      <c r="Q472" s="12">
        <f t="shared" si="73"/>
        <v>0</v>
      </c>
      <c r="R472" s="12">
        <f t="shared" si="74"/>
        <v>0</v>
      </c>
      <c r="S472" s="12">
        <v>0</v>
      </c>
      <c r="T472" s="12">
        <f t="shared" si="75"/>
        <v>0</v>
      </c>
      <c r="U472" s="12">
        <v>0</v>
      </c>
      <c r="V472" s="12">
        <f t="shared" si="76"/>
        <v>0</v>
      </c>
      <c r="W472" s="12">
        <v>0</v>
      </c>
      <c r="X472" s="12">
        <f t="shared" si="77"/>
        <v>0</v>
      </c>
      <c r="Y472" s="146" t="s">
        <v>1</v>
      </c>
      <c r="AR472" s="12" t="s">
        <v>149</v>
      </c>
      <c r="AT472" s="143" t="s">
        <v>147</v>
      </c>
      <c r="AU472" s="143" t="s">
        <v>84</v>
      </c>
      <c r="AY472" s="143" t="s">
        <v>145</v>
      </c>
      <c r="BE472" s="12">
        <f t="shared" si="78"/>
        <v>0</v>
      </c>
      <c r="BF472" s="12">
        <f t="shared" si="79"/>
        <v>0</v>
      </c>
      <c r="BG472" s="12">
        <f t="shared" si="80"/>
        <v>0</v>
      </c>
      <c r="BH472" s="12">
        <f t="shared" si="81"/>
        <v>0</v>
      </c>
      <c r="BI472" s="12">
        <f t="shared" si="82"/>
        <v>0</v>
      </c>
      <c r="BJ472" s="12" t="s">
        <v>84</v>
      </c>
      <c r="BK472" s="12">
        <f t="shared" si="83"/>
        <v>0</v>
      </c>
      <c r="BL472" s="12" t="s">
        <v>149</v>
      </c>
      <c r="BM472" s="12" t="s">
        <v>170</v>
      </c>
    </row>
    <row r="473" spans="2:65" s="12" customFormat="1">
      <c r="B473" s="141"/>
      <c r="D473" s="142"/>
      <c r="E473" s="143"/>
      <c r="F473" s="144" t="s">
        <v>921</v>
      </c>
      <c r="H473" s="143">
        <v>148</v>
      </c>
      <c r="M473" s="141"/>
      <c r="N473" s="145" t="s">
        <v>1</v>
      </c>
      <c r="O473" s="12" t="s">
        <v>39</v>
      </c>
      <c r="P473" s="12">
        <f t="shared" si="72"/>
        <v>0</v>
      </c>
      <c r="Q473" s="12">
        <f t="shared" si="73"/>
        <v>0</v>
      </c>
      <c r="R473" s="12">
        <f t="shared" si="74"/>
        <v>0</v>
      </c>
      <c r="S473" s="12">
        <v>0</v>
      </c>
      <c r="T473" s="12">
        <f t="shared" si="75"/>
        <v>0</v>
      </c>
      <c r="U473" s="12">
        <v>0</v>
      </c>
      <c r="V473" s="12">
        <f t="shared" si="76"/>
        <v>0</v>
      </c>
      <c r="W473" s="12">
        <v>0</v>
      </c>
      <c r="X473" s="12">
        <f t="shared" si="77"/>
        <v>0</v>
      </c>
      <c r="Y473" s="146" t="s">
        <v>1</v>
      </c>
      <c r="AR473" s="12" t="s">
        <v>149</v>
      </c>
      <c r="AT473" s="143" t="s">
        <v>147</v>
      </c>
      <c r="AU473" s="143" t="s">
        <v>84</v>
      </c>
      <c r="AY473" s="143" t="s">
        <v>145</v>
      </c>
      <c r="BE473" s="12">
        <f t="shared" si="78"/>
        <v>0</v>
      </c>
      <c r="BF473" s="12">
        <f t="shared" si="79"/>
        <v>0</v>
      </c>
      <c r="BG473" s="12">
        <f t="shared" si="80"/>
        <v>0</v>
      </c>
      <c r="BH473" s="12">
        <f t="shared" si="81"/>
        <v>0</v>
      </c>
      <c r="BI473" s="12">
        <f t="shared" si="82"/>
        <v>0</v>
      </c>
      <c r="BJ473" s="12" t="s">
        <v>84</v>
      </c>
      <c r="BK473" s="12">
        <f t="shared" si="83"/>
        <v>0</v>
      </c>
      <c r="BL473" s="12" t="s">
        <v>149</v>
      </c>
      <c r="BM473" s="12" t="s">
        <v>170</v>
      </c>
    </row>
    <row r="474" spans="2:65" s="12" customFormat="1">
      <c r="B474" s="141"/>
      <c r="D474" s="142"/>
      <c r="E474" s="143"/>
      <c r="F474" s="144" t="s">
        <v>922</v>
      </c>
      <c r="H474" s="143">
        <v>49</v>
      </c>
      <c r="M474" s="141"/>
      <c r="N474" s="145" t="s">
        <v>1</v>
      </c>
      <c r="O474" s="12" t="s">
        <v>39</v>
      </c>
      <c r="P474" s="12">
        <f t="shared" ref="P474:P508" si="84">I474+J474</f>
        <v>0</v>
      </c>
      <c r="Q474" s="12">
        <f t="shared" ref="Q474:Q508" si="85">ROUND(I474*H474,2)</f>
        <v>0</v>
      </c>
      <c r="R474" s="12">
        <f t="shared" ref="R474:R508" si="86">ROUND(J474*H474,2)</f>
        <v>0</v>
      </c>
      <c r="S474" s="12">
        <v>0</v>
      </c>
      <c r="T474" s="12">
        <f t="shared" ref="T474:T508" si="87">S474*H474</f>
        <v>0</v>
      </c>
      <c r="U474" s="12">
        <v>0</v>
      </c>
      <c r="V474" s="12">
        <f t="shared" ref="V474:V508" si="88">U474*H474</f>
        <v>0</v>
      </c>
      <c r="W474" s="12">
        <v>0</v>
      </c>
      <c r="X474" s="12">
        <f t="shared" ref="X474:X508" si="89">W474*H474</f>
        <v>0</v>
      </c>
      <c r="Y474" s="146" t="s">
        <v>1</v>
      </c>
      <c r="AR474" s="12" t="s">
        <v>149</v>
      </c>
      <c r="AT474" s="143" t="s">
        <v>147</v>
      </c>
      <c r="AU474" s="143" t="s">
        <v>84</v>
      </c>
      <c r="AY474" s="143" t="s">
        <v>145</v>
      </c>
      <c r="BE474" s="12">
        <f t="shared" ref="BE474:BE508" si="90">IF(O474="základní",K474,0)</f>
        <v>0</v>
      </c>
      <c r="BF474" s="12">
        <f t="shared" ref="BF474:BF508" si="91">IF(O474="snížená",K474,0)</f>
        <v>0</v>
      </c>
      <c r="BG474" s="12">
        <f t="shared" ref="BG474:BG508" si="92">IF(O474="zákl. přenesená",K474,0)</f>
        <v>0</v>
      </c>
      <c r="BH474" s="12">
        <f t="shared" ref="BH474:BH508" si="93">IF(O474="sníž. přenesená",K474,0)</f>
        <v>0</v>
      </c>
      <c r="BI474" s="12">
        <f t="shared" ref="BI474:BI508" si="94">IF(O474="nulová",K474,0)</f>
        <v>0</v>
      </c>
      <c r="BJ474" s="12" t="s">
        <v>84</v>
      </c>
      <c r="BK474" s="12">
        <f t="shared" ref="BK474:BK508" si="95">ROUND(P474*H474,2)</f>
        <v>0</v>
      </c>
      <c r="BL474" s="12" t="s">
        <v>149</v>
      </c>
      <c r="BM474" s="12" t="s">
        <v>170</v>
      </c>
    </row>
    <row r="475" spans="2:65" s="1" customFormat="1" ht="12">
      <c r="B475" s="127"/>
      <c r="C475" s="189">
        <v>97</v>
      </c>
      <c r="D475" s="189" t="s">
        <v>147</v>
      </c>
      <c r="E475" s="190" t="s">
        <v>923</v>
      </c>
      <c r="F475" s="191" t="s">
        <v>924</v>
      </c>
      <c r="G475" s="192" t="s">
        <v>391</v>
      </c>
      <c r="H475" s="193">
        <v>2388.4899999999998</v>
      </c>
      <c r="I475" s="194"/>
      <c r="J475" s="194"/>
      <c r="K475" s="194">
        <f>ROUND(P475*H475,2)</f>
        <v>0</v>
      </c>
      <c r="L475" s="191" t="s">
        <v>1</v>
      </c>
      <c r="M475" s="26"/>
      <c r="N475" s="134" t="s">
        <v>1</v>
      </c>
      <c r="O475" s="135" t="s">
        <v>39</v>
      </c>
      <c r="P475" s="136">
        <f t="shared" si="84"/>
        <v>0</v>
      </c>
      <c r="Q475" s="136">
        <f t="shared" si="85"/>
        <v>0</v>
      </c>
      <c r="R475" s="136">
        <f t="shared" si="86"/>
        <v>0</v>
      </c>
      <c r="S475" s="137">
        <v>0</v>
      </c>
      <c r="T475" s="137">
        <f t="shared" si="87"/>
        <v>0</v>
      </c>
      <c r="U475" s="137">
        <v>0</v>
      </c>
      <c r="V475" s="137">
        <f t="shared" si="88"/>
        <v>0</v>
      </c>
      <c r="W475" s="137">
        <v>0</v>
      </c>
      <c r="X475" s="137">
        <f t="shared" si="89"/>
        <v>0</v>
      </c>
      <c r="Y475" s="138" t="s">
        <v>1</v>
      </c>
      <c r="AR475" s="139" t="s">
        <v>149</v>
      </c>
      <c r="AT475" s="139" t="s">
        <v>147</v>
      </c>
      <c r="AU475" s="139" t="s">
        <v>84</v>
      </c>
      <c r="AY475" s="14" t="s">
        <v>145</v>
      </c>
      <c r="BE475" s="140">
        <f t="shared" si="90"/>
        <v>0</v>
      </c>
      <c r="BF475" s="140">
        <f t="shared" si="91"/>
        <v>0</v>
      </c>
      <c r="BG475" s="140">
        <f t="shared" si="92"/>
        <v>0</v>
      </c>
      <c r="BH475" s="140">
        <f t="shared" si="93"/>
        <v>0</v>
      </c>
      <c r="BI475" s="140">
        <f t="shared" si="94"/>
        <v>0</v>
      </c>
      <c r="BJ475" s="14" t="s">
        <v>84</v>
      </c>
      <c r="BK475" s="140">
        <f t="shared" si="95"/>
        <v>0</v>
      </c>
      <c r="BL475" s="14" t="s">
        <v>149</v>
      </c>
      <c r="BM475" s="139" t="s">
        <v>170</v>
      </c>
    </row>
    <row r="476" spans="2:65" s="12" customFormat="1">
      <c r="B476" s="141"/>
      <c r="D476" s="142"/>
      <c r="E476" s="143"/>
      <c r="F476" s="144" t="s">
        <v>925</v>
      </c>
      <c r="H476" s="143"/>
      <c r="M476" s="141"/>
      <c r="N476" s="145" t="s">
        <v>1</v>
      </c>
      <c r="O476" s="12" t="s">
        <v>39</v>
      </c>
      <c r="P476" s="12">
        <f t="shared" si="84"/>
        <v>0</v>
      </c>
      <c r="Q476" s="12">
        <f t="shared" si="85"/>
        <v>0</v>
      </c>
      <c r="R476" s="12">
        <f t="shared" si="86"/>
        <v>0</v>
      </c>
      <c r="S476" s="12">
        <v>0</v>
      </c>
      <c r="T476" s="12">
        <f t="shared" si="87"/>
        <v>0</v>
      </c>
      <c r="U476" s="12">
        <v>0</v>
      </c>
      <c r="V476" s="12">
        <f t="shared" si="88"/>
        <v>0</v>
      </c>
      <c r="W476" s="12">
        <v>0</v>
      </c>
      <c r="X476" s="12">
        <f t="shared" si="89"/>
        <v>0</v>
      </c>
      <c r="Y476" s="146" t="s">
        <v>1</v>
      </c>
      <c r="AR476" s="12" t="s">
        <v>149</v>
      </c>
      <c r="AT476" s="143" t="s">
        <v>147</v>
      </c>
      <c r="AU476" s="143" t="s">
        <v>84</v>
      </c>
      <c r="AY476" s="143" t="s">
        <v>145</v>
      </c>
      <c r="BE476" s="12">
        <f t="shared" si="90"/>
        <v>0</v>
      </c>
      <c r="BF476" s="12">
        <f t="shared" si="91"/>
        <v>0</v>
      </c>
      <c r="BG476" s="12">
        <f t="shared" si="92"/>
        <v>0</v>
      </c>
      <c r="BH476" s="12">
        <f t="shared" si="93"/>
        <v>0</v>
      </c>
      <c r="BI476" s="12">
        <f t="shared" si="94"/>
        <v>0</v>
      </c>
      <c r="BJ476" s="12" t="s">
        <v>84</v>
      </c>
      <c r="BK476" s="12">
        <f t="shared" si="95"/>
        <v>0</v>
      </c>
      <c r="BL476" s="12" t="s">
        <v>149</v>
      </c>
      <c r="BM476" s="12" t="s">
        <v>170</v>
      </c>
    </row>
    <row r="477" spans="2:65" s="12" customFormat="1">
      <c r="B477" s="141"/>
      <c r="D477" s="142"/>
      <c r="E477" s="143"/>
      <c r="F477" s="144" t="s">
        <v>926</v>
      </c>
      <c r="H477" s="143">
        <v>795.32</v>
      </c>
      <c r="M477" s="141"/>
      <c r="N477" s="145" t="s">
        <v>1</v>
      </c>
      <c r="O477" s="12" t="s">
        <v>39</v>
      </c>
      <c r="P477" s="12">
        <f t="shared" si="84"/>
        <v>0</v>
      </c>
      <c r="Q477" s="12">
        <f t="shared" si="85"/>
        <v>0</v>
      </c>
      <c r="R477" s="12">
        <f t="shared" si="86"/>
        <v>0</v>
      </c>
      <c r="S477" s="12">
        <v>0</v>
      </c>
      <c r="T477" s="12">
        <f t="shared" si="87"/>
        <v>0</v>
      </c>
      <c r="U477" s="12">
        <v>0</v>
      </c>
      <c r="V477" s="12">
        <f t="shared" si="88"/>
        <v>0</v>
      </c>
      <c r="W477" s="12">
        <v>0</v>
      </c>
      <c r="X477" s="12">
        <f t="shared" si="89"/>
        <v>0</v>
      </c>
      <c r="Y477" s="146" t="s">
        <v>1</v>
      </c>
      <c r="AR477" s="12" t="s">
        <v>149</v>
      </c>
      <c r="AT477" s="143" t="s">
        <v>147</v>
      </c>
      <c r="AU477" s="143" t="s">
        <v>84</v>
      </c>
      <c r="AY477" s="143" t="s">
        <v>145</v>
      </c>
      <c r="BE477" s="12">
        <f t="shared" si="90"/>
        <v>0</v>
      </c>
      <c r="BF477" s="12">
        <f t="shared" si="91"/>
        <v>0</v>
      </c>
      <c r="BG477" s="12">
        <f t="shared" si="92"/>
        <v>0</v>
      </c>
      <c r="BH477" s="12">
        <f t="shared" si="93"/>
        <v>0</v>
      </c>
      <c r="BI477" s="12">
        <f t="shared" si="94"/>
        <v>0</v>
      </c>
      <c r="BJ477" s="12" t="s">
        <v>84</v>
      </c>
      <c r="BK477" s="12">
        <f t="shared" si="95"/>
        <v>0</v>
      </c>
      <c r="BL477" s="12" t="s">
        <v>149</v>
      </c>
      <c r="BM477" s="12" t="s">
        <v>170</v>
      </c>
    </row>
    <row r="478" spans="2:65" s="12" customFormat="1">
      <c r="B478" s="141"/>
      <c r="D478" s="142"/>
      <c r="E478" s="143"/>
      <c r="F478" s="144" t="s">
        <v>1820</v>
      </c>
      <c r="H478" s="143">
        <v>473.76</v>
      </c>
      <c r="M478" s="141"/>
      <c r="N478" s="145" t="s">
        <v>1</v>
      </c>
      <c r="O478" s="12" t="s">
        <v>39</v>
      </c>
      <c r="P478" s="12">
        <f t="shared" si="84"/>
        <v>0</v>
      </c>
      <c r="Q478" s="12">
        <f t="shared" si="85"/>
        <v>0</v>
      </c>
      <c r="R478" s="12">
        <f t="shared" si="86"/>
        <v>0</v>
      </c>
      <c r="S478" s="12">
        <v>0</v>
      </c>
      <c r="T478" s="12">
        <f t="shared" si="87"/>
        <v>0</v>
      </c>
      <c r="U478" s="12">
        <v>0</v>
      </c>
      <c r="V478" s="12">
        <f t="shared" si="88"/>
        <v>0</v>
      </c>
      <c r="W478" s="12">
        <v>0</v>
      </c>
      <c r="X478" s="12">
        <f t="shared" si="89"/>
        <v>0</v>
      </c>
      <c r="Y478" s="146" t="s">
        <v>1</v>
      </c>
      <c r="AR478" s="12" t="s">
        <v>149</v>
      </c>
      <c r="AT478" s="143" t="s">
        <v>147</v>
      </c>
      <c r="AU478" s="143" t="s">
        <v>84</v>
      </c>
      <c r="AY478" s="143" t="s">
        <v>145</v>
      </c>
      <c r="BE478" s="12">
        <f t="shared" si="90"/>
        <v>0</v>
      </c>
      <c r="BF478" s="12">
        <f t="shared" si="91"/>
        <v>0</v>
      </c>
      <c r="BG478" s="12">
        <f t="shared" si="92"/>
        <v>0</v>
      </c>
      <c r="BH478" s="12">
        <f t="shared" si="93"/>
        <v>0</v>
      </c>
      <c r="BI478" s="12">
        <f t="shared" si="94"/>
        <v>0</v>
      </c>
      <c r="BJ478" s="12" t="s">
        <v>84</v>
      </c>
      <c r="BK478" s="12">
        <f t="shared" si="95"/>
        <v>0</v>
      </c>
      <c r="BL478" s="12" t="s">
        <v>149</v>
      </c>
      <c r="BM478" s="12" t="s">
        <v>170</v>
      </c>
    </row>
    <row r="479" spans="2:65" s="12" customFormat="1">
      <c r="B479" s="141"/>
      <c r="D479" s="142"/>
      <c r="E479" s="143"/>
      <c r="F479" s="144" t="s">
        <v>927</v>
      </c>
      <c r="H479" s="143">
        <v>656.85</v>
      </c>
      <c r="M479" s="141"/>
      <c r="N479" s="145" t="s">
        <v>1</v>
      </c>
      <c r="O479" s="12" t="s">
        <v>39</v>
      </c>
      <c r="P479" s="12">
        <f t="shared" si="84"/>
        <v>0</v>
      </c>
      <c r="Q479" s="12">
        <f t="shared" si="85"/>
        <v>0</v>
      </c>
      <c r="R479" s="12">
        <f t="shared" si="86"/>
        <v>0</v>
      </c>
      <c r="S479" s="12">
        <v>0</v>
      </c>
      <c r="T479" s="12">
        <f t="shared" si="87"/>
        <v>0</v>
      </c>
      <c r="U479" s="12">
        <v>0</v>
      </c>
      <c r="V479" s="12">
        <f t="shared" si="88"/>
        <v>0</v>
      </c>
      <c r="W479" s="12">
        <v>0</v>
      </c>
      <c r="X479" s="12">
        <f t="shared" si="89"/>
        <v>0</v>
      </c>
      <c r="Y479" s="146" t="s">
        <v>1</v>
      </c>
      <c r="AR479" s="12" t="s">
        <v>149</v>
      </c>
      <c r="AT479" s="143" t="s">
        <v>147</v>
      </c>
      <c r="AU479" s="143" t="s">
        <v>84</v>
      </c>
      <c r="AY479" s="143" t="s">
        <v>145</v>
      </c>
      <c r="BE479" s="12">
        <f t="shared" si="90"/>
        <v>0</v>
      </c>
      <c r="BF479" s="12">
        <f t="shared" si="91"/>
        <v>0</v>
      </c>
      <c r="BG479" s="12">
        <f t="shared" si="92"/>
        <v>0</v>
      </c>
      <c r="BH479" s="12">
        <f t="shared" si="93"/>
        <v>0</v>
      </c>
      <c r="BI479" s="12">
        <f t="shared" si="94"/>
        <v>0</v>
      </c>
      <c r="BJ479" s="12" t="s">
        <v>84</v>
      </c>
      <c r="BK479" s="12">
        <f t="shared" si="95"/>
        <v>0</v>
      </c>
      <c r="BL479" s="12" t="s">
        <v>149</v>
      </c>
      <c r="BM479" s="12" t="s">
        <v>170</v>
      </c>
    </row>
    <row r="480" spans="2:65" s="12" customFormat="1">
      <c r="B480" s="141"/>
      <c r="D480" s="142"/>
      <c r="E480" s="143"/>
      <c r="F480" s="144" t="s">
        <v>928</v>
      </c>
      <c r="H480" s="143">
        <v>299.45999999999998</v>
      </c>
      <c r="M480" s="141"/>
      <c r="N480" s="145" t="s">
        <v>1</v>
      </c>
      <c r="O480" s="12" t="s">
        <v>39</v>
      </c>
      <c r="P480" s="12">
        <f t="shared" si="84"/>
        <v>0</v>
      </c>
      <c r="Q480" s="12">
        <f t="shared" si="85"/>
        <v>0</v>
      </c>
      <c r="R480" s="12">
        <f t="shared" si="86"/>
        <v>0</v>
      </c>
      <c r="S480" s="12">
        <v>0</v>
      </c>
      <c r="T480" s="12">
        <f t="shared" si="87"/>
        <v>0</v>
      </c>
      <c r="U480" s="12">
        <v>0</v>
      </c>
      <c r="V480" s="12">
        <f t="shared" si="88"/>
        <v>0</v>
      </c>
      <c r="W480" s="12">
        <v>0</v>
      </c>
      <c r="X480" s="12">
        <f t="shared" si="89"/>
        <v>0</v>
      </c>
      <c r="Y480" s="146" t="s">
        <v>1</v>
      </c>
      <c r="AR480" s="12" t="s">
        <v>149</v>
      </c>
      <c r="AT480" s="143" t="s">
        <v>147</v>
      </c>
      <c r="AU480" s="143" t="s">
        <v>84</v>
      </c>
      <c r="AY480" s="143" t="s">
        <v>145</v>
      </c>
      <c r="BE480" s="12">
        <f t="shared" si="90"/>
        <v>0</v>
      </c>
      <c r="BF480" s="12">
        <f t="shared" si="91"/>
        <v>0</v>
      </c>
      <c r="BG480" s="12">
        <f t="shared" si="92"/>
        <v>0</v>
      </c>
      <c r="BH480" s="12">
        <f t="shared" si="93"/>
        <v>0</v>
      </c>
      <c r="BI480" s="12">
        <f t="shared" si="94"/>
        <v>0</v>
      </c>
      <c r="BJ480" s="12" t="s">
        <v>84</v>
      </c>
      <c r="BK480" s="12">
        <f t="shared" si="95"/>
        <v>0</v>
      </c>
      <c r="BL480" s="12" t="s">
        <v>149</v>
      </c>
      <c r="BM480" s="12" t="s">
        <v>170</v>
      </c>
    </row>
    <row r="481" spans="2:65" s="12" customFormat="1">
      <c r="B481" s="141"/>
      <c r="D481" s="142"/>
      <c r="E481" s="143"/>
      <c r="F481" s="144" t="s">
        <v>1789</v>
      </c>
      <c r="H481" s="143">
        <v>163.1</v>
      </c>
      <c r="M481" s="141"/>
      <c r="N481" s="145" t="s">
        <v>1</v>
      </c>
      <c r="O481" s="12" t="s">
        <v>39</v>
      </c>
      <c r="P481" s="12">
        <f t="shared" ref="P481:P482" si="96">I481+J481</f>
        <v>0</v>
      </c>
      <c r="Q481" s="12">
        <f t="shared" ref="Q481:Q482" si="97">ROUND(I481*H481,2)</f>
        <v>0</v>
      </c>
      <c r="R481" s="12">
        <f t="shared" ref="R481:R482" si="98">ROUND(J481*H481,2)</f>
        <v>0</v>
      </c>
      <c r="S481" s="12">
        <v>0</v>
      </c>
      <c r="T481" s="12">
        <f t="shared" ref="T481:T482" si="99">S481*H481</f>
        <v>0</v>
      </c>
      <c r="U481" s="12">
        <v>0</v>
      </c>
      <c r="V481" s="12">
        <f t="shared" ref="V481:V482" si="100">U481*H481</f>
        <v>0</v>
      </c>
      <c r="W481" s="12">
        <v>0</v>
      </c>
      <c r="X481" s="12">
        <f t="shared" ref="X481:X482" si="101">W481*H481</f>
        <v>0</v>
      </c>
      <c r="Y481" s="146" t="s">
        <v>1</v>
      </c>
      <c r="AR481" s="12" t="s">
        <v>149</v>
      </c>
      <c r="AT481" s="143" t="s">
        <v>147</v>
      </c>
      <c r="AU481" s="143" t="s">
        <v>84</v>
      </c>
      <c r="AY481" s="143" t="s">
        <v>145</v>
      </c>
      <c r="BE481" s="12">
        <f t="shared" ref="BE481:BE482" si="102">IF(O481="základní",K481,0)</f>
        <v>0</v>
      </c>
      <c r="BF481" s="12">
        <f t="shared" ref="BF481:BF482" si="103">IF(O481="snížená",K481,0)</f>
        <v>0</v>
      </c>
      <c r="BG481" s="12">
        <f t="shared" ref="BG481:BG482" si="104">IF(O481="zákl. přenesená",K481,0)</f>
        <v>0</v>
      </c>
      <c r="BH481" s="12">
        <f t="shared" ref="BH481:BH482" si="105">IF(O481="sníž. přenesená",K481,0)</f>
        <v>0</v>
      </c>
      <c r="BI481" s="12">
        <f t="shared" ref="BI481:BI482" si="106">IF(O481="nulová",K481,0)</f>
        <v>0</v>
      </c>
      <c r="BJ481" s="12" t="s">
        <v>84</v>
      </c>
      <c r="BK481" s="12">
        <f t="shared" ref="BK481:BK482" si="107">ROUND(P481*H481,2)</f>
        <v>0</v>
      </c>
      <c r="BL481" s="12" t="s">
        <v>149</v>
      </c>
      <c r="BM481" s="12" t="s">
        <v>170</v>
      </c>
    </row>
    <row r="482" spans="2:65" s="12" customFormat="1">
      <c r="B482" s="141"/>
      <c r="D482" s="142"/>
      <c r="E482" s="143"/>
      <c r="F482" s="144" t="s">
        <v>1819</v>
      </c>
      <c r="H482" s="143">
        <v>-394.8</v>
      </c>
      <c r="L482" s="12" t="s">
        <v>1</v>
      </c>
      <c r="M482" s="141"/>
      <c r="N482" s="145" t="s">
        <v>1</v>
      </c>
      <c r="O482" s="12" t="s">
        <v>39</v>
      </c>
      <c r="P482" s="12">
        <f t="shared" si="96"/>
        <v>0</v>
      </c>
      <c r="Q482" s="12">
        <f t="shared" si="97"/>
        <v>0</v>
      </c>
      <c r="R482" s="12">
        <f t="shared" si="98"/>
        <v>0</v>
      </c>
      <c r="S482" s="12">
        <v>0</v>
      </c>
      <c r="T482" s="12">
        <f t="shared" si="99"/>
        <v>0</v>
      </c>
      <c r="U482" s="12">
        <v>0</v>
      </c>
      <c r="V482" s="12">
        <f t="shared" si="100"/>
        <v>0</v>
      </c>
      <c r="W482" s="12">
        <v>0</v>
      </c>
      <c r="X482" s="12">
        <f t="shared" si="101"/>
        <v>0</v>
      </c>
      <c r="Y482" s="146" t="s">
        <v>1</v>
      </c>
      <c r="AR482" s="12" t="s">
        <v>149</v>
      </c>
      <c r="AT482" s="143" t="s">
        <v>147</v>
      </c>
      <c r="AU482" s="143" t="s">
        <v>84</v>
      </c>
      <c r="AY482" s="143" t="s">
        <v>145</v>
      </c>
      <c r="BE482" s="12">
        <f t="shared" si="102"/>
        <v>0</v>
      </c>
      <c r="BF482" s="12">
        <f t="shared" si="103"/>
        <v>0</v>
      </c>
      <c r="BG482" s="12">
        <f t="shared" si="104"/>
        <v>0</v>
      </c>
      <c r="BH482" s="12">
        <f t="shared" si="105"/>
        <v>0</v>
      </c>
      <c r="BI482" s="12">
        <f t="shared" si="106"/>
        <v>0</v>
      </c>
      <c r="BJ482" s="12" t="s">
        <v>84</v>
      </c>
      <c r="BK482" s="12">
        <f t="shared" si="107"/>
        <v>0</v>
      </c>
      <c r="BL482" s="12" t="s">
        <v>149</v>
      </c>
      <c r="BM482" s="12" t="s">
        <v>170</v>
      </c>
    </row>
    <row r="483" spans="2:65" s="1" customFormat="1" ht="12">
      <c r="B483" s="127"/>
      <c r="C483" s="189">
        <v>98</v>
      </c>
      <c r="D483" s="189" t="s">
        <v>147</v>
      </c>
      <c r="E483" s="190" t="s">
        <v>929</v>
      </c>
      <c r="F483" s="191" t="s">
        <v>930</v>
      </c>
      <c r="G483" s="192" t="s">
        <v>391</v>
      </c>
      <c r="H483" s="193">
        <v>2955.99</v>
      </c>
      <c r="I483" s="194"/>
      <c r="J483" s="194"/>
      <c r="K483" s="194">
        <f>ROUND(P483*H483,2)</f>
        <v>0</v>
      </c>
      <c r="L483" s="191" t="s">
        <v>1</v>
      </c>
      <c r="M483" s="26"/>
      <c r="N483" s="134" t="s">
        <v>1</v>
      </c>
      <c r="O483" s="135" t="s">
        <v>39</v>
      </c>
      <c r="P483" s="136">
        <f t="shared" si="84"/>
        <v>0</v>
      </c>
      <c r="Q483" s="136">
        <f t="shared" si="85"/>
        <v>0</v>
      </c>
      <c r="R483" s="136">
        <f t="shared" si="86"/>
        <v>0</v>
      </c>
      <c r="S483" s="137">
        <v>0</v>
      </c>
      <c r="T483" s="137">
        <f t="shared" si="87"/>
        <v>0</v>
      </c>
      <c r="U483" s="137">
        <v>0</v>
      </c>
      <c r="V483" s="137">
        <f t="shared" si="88"/>
        <v>0</v>
      </c>
      <c r="W483" s="137">
        <v>0</v>
      </c>
      <c r="X483" s="137">
        <f t="shared" si="89"/>
        <v>0</v>
      </c>
      <c r="Y483" s="138" t="s">
        <v>1</v>
      </c>
      <c r="AR483" s="139" t="s">
        <v>149</v>
      </c>
      <c r="AT483" s="139" t="s">
        <v>147</v>
      </c>
      <c r="AU483" s="139" t="s">
        <v>84</v>
      </c>
      <c r="AY483" s="14" t="s">
        <v>145</v>
      </c>
      <c r="BE483" s="140">
        <f t="shared" si="90"/>
        <v>0</v>
      </c>
      <c r="BF483" s="140">
        <f t="shared" si="91"/>
        <v>0</v>
      </c>
      <c r="BG483" s="140">
        <f t="shared" si="92"/>
        <v>0</v>
      </c>
      <c r="BH483" s="140">
        <f t="shared" si="93"/>
        <v>0</v>
      </c>
      <c r="BI483" s="140">
        <f t="shared" si="94"/>
        <v>0</v>
      </c>
      <c r="BJ483" s="14" t="s">
        <v>84</v>
      </c>
      <c r="BK483" s="140">
        <f t="shared" si="95"/>
        <v>0</v>
      </c>
      <c r="BL483" s="14" t="s">
        <v>149</v>
      </c>
      <c r="BM483" s="139" t="s">
        <v>170</v>
      </c>
    </row>
    <row r="484" spans="2:65" s="12" customFormat="1">
      <c r="B484" s="141"/>
      <c r="D484" s="142"/>
      <c r="E484" s="143"/>
      <c r="F484" s="144" t="s">
        <v>1821</v>
      </c>
      <c r="H484" s="143">
        <v>2955.99</v>
      </c>
      <c r="M484" s="141"/>
      <c r="N484" s="145" t="s">
        <v>1</v>
      </c>
      <c r="O484" s="12" t="s">
        <v>39</v>
      </c>
      <c r="P484" s="12">
        <f t="shared" si="84"/>
        <v>0</v>
      </c>
      <c r="Q484" s="12">
        <f t="shared" si="85"/>
        <v>0</v>
      </c>
      <c r="R484" s="12">
        <f t="shared" si="86"/>
        <v>0</v>
      </c>
      <c r="S484" s="12">
        <v>0</v>
      </c>
      <c r="T484" s="12">
        <f t="shared" si="87"/>
        <v>0</v>
      </c>
      <c r="U484" s="12">
        <v>0</v>
      </c>
      <c r="V484" s="12">
        <f t="shared" si="88"/>
        <v>0</v>
      </c>
      <c r="W484" s="12">
        <v>0</v>
      </c>
      <c r="X484" s="12">
        <f t="shared" si="89"/>
        <v>0</v>
      </c>
      <c r="Y484" s="146" t="s">
        <v>1</v>
      </c>
      <c r="AR484" s="12" t="s">
        <v>149</v>
      </c>
      <c r="AT484" s="143" t="s">
        <v>147</v>
      </c>
      <c r="AU484" s="143" t="s">
        <v>84</v>
      </c>
      <c r="AY484" s="143" t="s">
        <v>145</v>
      </c>
      <c r="BE484" s="12">
        <f t="shared" si="90"/>
        <v>0</v>
      </c>
      <c r="BF484" s="12">
        <f t="shared" si="91"/>
        <v>0</v>
      </c>
      <c r="BG484" s="12">
        <f t="shared" si="92"/>
        <v>0</v>
      </c>
      <c r="BH484" s="12">
        <f t="shared" si="93"/>
        <v>0</v>
      </c>
      <c r="BI484" s="12">
        <f t="shared" si="94"/>
        <v>0</v>
      </c>
      <c r="BJ484" s="12" t="s">
        <v>84</v>
      </c>
      <c r="BK484" s="12">
        <f t="shared" si="95"/>
        <v>0</v>
      </c>
      <c r="BL484" s="12" t="s">
        <v>149</v>
      </c>
      <c r="BM484" s="12" t="s">
        <v>170</v>
      </c>
    </row>
    <row r="485" spans="2:65" s="12" customFormat="1">
      <c r="B485" s="141"/>
      <c r="D485" s="142"/>
      <c r="E485" s="143"/>
      <c r="F485" s="144" t="s">
        <v>1819</v>
      </c>
      <c r="H485" s="143">
        <v>-394.8</v>
      </c>
      <c r="L485" s="12" t="s">
        <v>1</v>
      </c>
      <c r="M485" s="141"/>
      <c r="N485" s="145" t="s">
        <v>1</v>
      </c>
      <c r="O485" s="12" t="s">
        <v>39</v>
      </c>
      <c r="P485" s="12">
        <f t="shared" si="84"/>
        <v>0</v>
      </c>
      <c r="Q485" s="12">
        <f t="shared" si="85"/>
        <v>0</v>
      </c>
      <c r="R485" s="12">
        <f t="shared" si="86"/>
        <v>0</v>
      </c>
      <c r="S485" s="12">
        <v>0</v>
      </c>
      <c r="T485" s="12">
        <f t="shared" si="87"/>
        <v>0</v>
      </c>
      <c r="U485" s="12">
        <v>0</v>
      </c>
      <c r="V485" s="12">
        <f t="shared" si="88"/>
        <v>0</v>
      </c>
      <c r="W485" s="12">
        <v>0</v>
      </c>
      <c r="X485" s="12">
        <f t="shared" si="89"/>
        <v>0</v>
      </c>
      <c r="Y485" s="146" t="s">
        <v>1</v>
      </c>
      <c r="AR485" s="12" t="s">
        <v>149</v>
      </c>
      <c r="AT485" s="143" t="s">
        <v>147</v>
      </c>
      <c r="AU485" s="143" t="s">
        <v>84</v>
      </c>
      <c r="AY485" s="143" t="s">
        <v>145</v>
      </c>
      <c r="BE485" s="12">
        <f t="shared" si="90"/>
        <v>0</v>
      </c>
      <c r="BF485" s="12">
        <f t="shared" si="91"/>
        <v>0</v>
      </c>
      <c r="BG485" s="12">
        <f t="shared" si="92"/>
        <v>0</v>
      </c>
      <c r="BH485" s="12">
        <f t="shared" si="93"/>
        <v>0</v>
      </c>
      <c r="BI485" s="12">
        <f t="shared" si="94"/>
        <v>0</v>
      </c>
      <c r="BJ485" s="12" t="s">
        <v>84</v>
      </c>
      <c r="BK485" s="12">
        <f t="shared" si="95"/>
        <v>0</v>
      </c>
      <c r="BL485" s="12" t="s">
        <v>149</v>
      </c>
      <c r="BM485" s="12" t="s">
        <v>170</v>
      </c>
    </row>
    <row r="486" spans="2:65" s="1" customFormat="1" ht="12">
      <c r="B486" s="127"/>
      <c r="C486" s="128">
        <v>99</v>
      </c>
      <c r="D486" s="128" t="s">
        <v>147</v>
      </c>
      <c r="E486" s="129" t="s">
        <v>931</v>
      </c>
      <c r="F486" s="130" t="s">
        <v>529</v>
      </c>
      <c r="G486" s="131" t="s">
        <v>372</v>
      </c>
      <c r="H486" s="132">
        <v>2</v>
      </c>
      <c r="I486" s="133"/>
      <c r="J486" s="133"/>
      <c r="K486" s="133">
        <f>ROUND(P486*H486,2)</f>
        <v>0</v>
      </c>
      <c r="L486" s="130" t="s">
        <v>1</v>
      </c>
      <c r="M486" s="26"/>
      <c r="N486" s="134" t="s">
        <v>1</v>
      </c>
      <c r="O486" s="135" t="s">
        <v>39</v>
      </c>
      <c r="P486" s="136">
        <f t="shared" si="84"/>
        <v>0</v>
      </c>
      <c r="Q486" s="136">
        <f t="shared" si="85"/>
        <v>0</v>
      </c>
      <c r="R486" s="136">
        <f t="shared" si="86"/>
        <v>0</v>
      </c>
      <c r="S486" s="137">
        <v>0</v>
      </c>
      <c r="T486" s="137">
        <f t="shared" si="87"/>
        <v>0</v>
      </c>
      <c r="U486" s="137">
        <v>0</v>
      </c>
      <c r="V486" s="137">
        <f t="shared" si="88"/>
        <v>0</v>
      </c>
      <c r="W486" s="137">
        <v>0</v>
      </c>
      <c r="X486" s="137">
        <f t="shared" si="89"/>
        <v>0</v>
      </c>
      <c r="Y486" s="138" t="s">
        <v>1</v>
      </c>
      <c r="AR486" s="139" t="s">
        <v>149</v>
      </c>
      <c r="AT486" s="139" t="s">
        <v>147</v>
      </c>
      <c r="AU486" s="139" t="s">
        <v>84</v>
      </c>
      <c r="AY486" s="14" t="s">
        <v>145</v>
      </c>
      <c r="BE486" s="140">
        <f t="shared" si="90"/>
        <v>0</v>
      </c>
      <c r="BF486" s="140">
        <f t="shared" si="91"/>
        <v>0</v>
      </c>
      <c r="BG486" s="140">
        <f t="shared" si="92"/>
        <v>0</v>
      </c>
      <c r="BH486" s="140">
        <f t="shared" si="93"/>
        <v>0</v>
      </c>
      <c r="BI486" s="140">
        <f t="shared" si="94"/>
        <v>0</v>
      </c>
      <c r="BJ486" s="14" t="s">
        <v>84</v>
      </c>
      <c r="BK486" s="140">
        <f t="shared" si="95"/>
        <v>0</v>
      </c>
      <c r="BL486" s="14" t="s">
        <v>149</v>
      </c>
      <c r="BM486" s="139" t="s">
        <v>170</v>
      </c>
    </row>
    <row r="487" spans="2:65" s="1" customFormat="1" ht="12">
      <c r="B487" s="127"/>
      <c r="C487" s="128">
        <v>100</v>
      </c>
      <c r="D487" s="128" t="s">
        <v>147</v>
      </c>
      <c r="E487" s="129" t="s">
        <v>526</v>
      </c>
      <c r="F487" s="130" t="s">
        <v>527</v>
      </c>
      <c r="G487" s="131" t="s">
        <v>372</v>
      </c>
      <c r="H487" s="132">
        <v>1</v>
      </c>
      <c r="I487" s="133"/>
      <c r="J487" s="133"/>
      <c r="K487" s="133">
        <f>ROUND(P487*H487,2)</f>
        <v>0</v>
      </c>
      <c r="L487" s="130" t="s">
        <v>1</v>
      </c>
      <c r="M487" s="26"/>
      <c r="N487" s="134" t="s">
        <v>1</v>
      </c>
      <c r="O487" s="135" t="s">
        <v>39</v>
      </c>
      <c r="P487" s="136">
        <f t="shared" si="84"/>
        <v>0</v>
      </c>
      <c r="Q487" s="136">
        <f t="shared" si="85"/>
        <v>0</v>
      </c>
      <c r="R487" s="136">
        <f t="shared" si="86"/>
        <v>0</v>
      </c>
      <c r="S487" s="137">
        <v>0</v>
      </c>
      <c r="T487" s="137">
        <f t="shared" si="87"/>
        <v>0</v>
      </c>
      <c r="U487" s="137">
        <v>0</v>
      </c>
      <c r="V487" s="137">
        <f t="shared" si="88"/>
        <v>0</v>
      </c>
      <c r="W487" s="137">
        <v>0</v>
      </c>
      <c r="X487" s="137">
        <f t="shared" si="89"/>
        <v>0</v>
      </c>
      <c r="Y487" s="138" t="s">
        <v>1</v>
      </c>
      <c r="AR487" s="139" t="s">
        <v>149</v>
      </c>
      <c r="AT487" s="139" t="s">
        <v>147</v>
      </c>
      <c r="AU487" s="139" t="s">
        <v>84</v>
      </c>
      <c r="AY487" s="14" t="s">
        <v>145</v>
      </c>
      <c r="BE487" s="140">
        <f t="shared" si="90"/>
        <v>0</v>
      </c>
      <c r="BF487" s="140">
        <f t="shared" si="91"/>
        <v>0</v>
      </c>
      <c r="BG487" s="140">
        <f t="shared" si="92"/>
        <v>0</v>
      </c>
      <c r="BH487" s="140">
        <f t="shared" si="93"/>
        <v>0</v>
      </c>
      <c r="BI487" s="140">
        <f t="shared" si="94"/>
        <v>0</v>
      </c>
      <c r="BJ487" s="14" t="s">
        <v>84</v>
      </c>
      <c r="BK487" s="140">
        <f t="shared" si="95"/>
        <v>0</v>
      </c>
      <c r="BL487" s="14" t="s">
        <v>149</v>
      </c>
      <c r="BM487" s="139" t="s">
        <v>170</v>
      </c>
    </row>
    <row r="488" spans="2:65" s="12" customFormat="1">
      <c r="B488" s="141"/>
      <c r="D488" s="142"/>
      <c r="E488" s="143"/>
      <c r="F488" s="144" t="s">
        <v>736</v>
      </c>
      <c r="H488" s="143">
        <v>1</v>
      </c>
      <c r="M488" s="141"/>
      <c r="N488" s="145" t="s">
        <v>1</v>
      </c>
      <c r="O488" s="12" t="s">
        <v>39</v>
      </c>
      <c r="P488" s="12">
        <f t="shared" si="84"/>
        <v>0</v>
      </c>
      <c r="Q488" s="12">
        <f t="shared" si="85"/>
        <v>0</v>
      </c>
      <c r="R488" s="12">
        <f t="shared" si="86"/>
        <v>0</v>
      </c>
      <c r="S488" s="12">
        <v>0</v>
      </c>
      <c r="T488" s="12">
        <f t="shared" si="87"/>
        <v>0</v>
      </c>
      <c r="U488" s="12">
        <v>0</v>
      </c>
      <c r="V488" s="12">
        <f t="shared" si="88"/>
        <v>0</v>
      </c>
      <c r="W488" s="12">
        <v>0</v>
      </c>
      <c r="X488" s="12">
        <f t="shared" si="89"/>
        <v>0</v>
      </c>
      <c r="Y488" s="146" t="s">
        <v>1</v>
      </c>
      <c r="AR488" s="12" t="s">
        <v>149</v>
      </c>
      <c r="AT488" s="143" t="s">
        <v>147</v>
      </c>
      <c r="AU488" s="143" t="s">
        <v>84</v>
      </c>
      <c r="AY488" s="143" t="s">
        <v>145</v>
      </c>
      <c r="BE488" s="12">
        <f t="shared" si="90"/>
        <v>0</v>
      </c>
      <c r="BF488" s="12">
        <f t="shared" si="91"/>
        <v>0</v>
      </c>
      <c r="BG488" s="12">
        <f t="shared" si="92"/>
        <v>0</v>
      </c>
      <c r="BH488" s="12">
        <f t="shared" si="93"/>
        <v>0</v>
      </c>
      <c r="BI488" s="12">
        <f t="shared" si="94"/>
        <v>0</v>
      </c>
      <c r="BJ488" s="12" t="s">
        <v>84</v>
      </c>
      <c r="BK488" s="12">
        <f t="shared" si="95"/>
        <v>0</v>
      </c>
      <c r="BL488" s="12" t="s">
        <v>149</v>
      </c>
      <c r="BM488" s="12" t="s">
        <v>170</v>
      </c>
    </row>
    <row r="489" spans="2:65" s="1" customFormat="1" ht="12">
      <c r="B489" s="127"/>
      <c r="C489" s="128">
        <v>101</v>
      </c>
      <c r="D489" s="128" t="s">
        <v>147</v>
      </c>
      <c r="E489" s="129" t="s">
        <v>932</v>
      </c>
      <c r="F489" s="130" t="s">
        <v>933</v>
      </c>
      <c r="G489" s="131" t="s">
        <v>372</v>
      </c>
      <c r="H489" s="132">
        <v>2</v>
      </c>
      <c r="I489" s="133"/>
      <c r="J489" s="133"/>
      <c r="K489" s="133">
        <f>ROUND(P489*H489,2)</f>
        <v>0</v>
      </c>
      <c r="L489" s="130" t="s">
        <v>1</v>
      </c>
      <c r="M489" s="26"/>
      <c r="N489" s="134" t="s">
        <v>1</v>
      </c>
      <c r="O489" s="135" t="s">
        <v>39</v>
      </c>
      <c r="P489" s="136">
        <f t="shared" si="84"/>
        <v>0</v>
      </c>
      <c r="Q489" s="136">
        <f t="shared" si="85"/>
        <v>0</v>
      </c>
      <c r="R489" s="136">
        <f t="shared" si="86"/>
        <v>0</v>
      </c>
      <c r="S489" s="137">
        <v>0</v>
      </c>
      <c r="T489" s="137">
        <f t="shared" si="87"/>
        <v>0</v>
      </c>
      <c r="U489" s="137">
        <v>0</v>
      </c>
      <c r="V489" s="137">
        <f t="shared" si="88"/>
        <v>0</v>
      </c>
      <c r="W489" s="137">
        <v>0</v>
      </c>
      <c r="X489" s="137">
        <f t="shared" si="89"/>
        <v>0</v>
      </c>
      <c r="Y489" s="138" t="s">
        <v>1</v>
      </c>
      <c r="AR489" s="139" t="s">
        <v>149</v>
      </c>
      <c r="AT489" s="139" t="s">
        <v>147</v>
      </c>
      <c r="AU489" s="139" t="s">
        <v>84</v>
      </c>
      <c r="AY489" s="14" t="s">
        <v>145</v>
      </c>
      <c r="BE489" s="140">
        <f t="shared" si="90"/>
        <v>0</v>
      </c>
      <c r="BF489" s="140">
        <f t="shared" si="91"/>
        <v>0</v>
      </c>
      <c r="BG489" s="140">
        <f t="shared" si="92"/>
        <v>0</v>
      </c>
      <c r="BH489" s="140">
        <f t="shared" si="93"/>
        <v>0</v>
      </c>
      <c r="BI489" s="140">
        <f t="shared" si="94"/>
        <v>0</v>
      </c>
      <c r="BJ489" s="14" t="s">
        <v>84</v>
      </c>
      <c r="BK489" s="140">
        <f t="shared" si="95"/>
        <v>0</v>
      </c>
      <c r="BL489" s="14" t="s">
        <v>149</v>
      </c>
      <c r="BM489" s="139" t="s">
        <v>170</v>
      </c>
    </row>
    <row r="490" spans="2:65" s="12" customFormat="1">
      <c r="B490" s="141"/>
      <c r="D490" s="142"/>
      <c r="E490" s="143"/>
      <c r="F490" s="144" t="s">
        <v>729</v>
      </c>
      <c r="H490" s="143">
        <v>1</v>
      </c>
      <c r="M490" s="141"/>
      <c r="N490" s="145" t="s">
        <v>1</v>
      </c>
      <c r="O490" s="12" t="s">
        <v>39</v>
      </c>
      <c r="P490" s="12">
        <f t="shared" si="84"/>
        <v>0</v>
      </c>
      <c r="Q490" s="12">
        <f t="shared" si="85"/>
        <v>0</v>
      </c>
      <c r="R490" s="12">
        <f t="shared" si="86"/>
        <v>0</v>
      </c>
      <c r="S490" s="12">
        <v>0</v>
      </c>
      <c r="T490" s="12">
        <f t="shared" si="87"/>
        <v>0</v>
      </c>
      <c r="U490" s="12">
        <v>0</v>
      </c>
      <c r="V490" s="12">
        <f t="shared" si="88"/>
        <v>0</v>
      </c>
      <c r="W490" s="12">
        <v>0</v>
      </c>
      <c r="X490" s="12">
        <f t="shared" si="89"/>
        <v>0</v>
      </c>
      <c r="Y490" s="146" t="s">
        <v>1</v>
      </c>
      <c r="AR490" s="12" t="s">
        <v>149</v>
      </c>
      <c r="AT490" s="143" t="s">
        <v>147</v>
      </c>
      <c r="AU490" s="143" t="s">
        <v>84</v>
      </c>
      <c r="AY490" s="143" t="s">
        <v>145</v>
      </c>
      <c r="BE490" s="12">
        <f t="shared" si="90"/>
        <v>0</v>
      </c>
      <c r="BF490" s="12">
        <f t="shared" si="91"/>
        <v>0</v>
      </c>
      <c r="BG490" s="12">
        <f t="shared" si="92"/>
        <v>0</v>
      </c>
      <c r="BH490" s="12">
        <f t="shared" si="93"/>
        <v>0</v>
      </c>
      <c r="BI490" s="12">
        <f t="shared" si="94"/>
        <v>0</v>
      </c>
      <c r="BJ490" s="12" t="s">
        <v>84</v>
      </c>
      <c r="BK490" s="12">
        <f t="shared" si="95"/>
        <v>0</v>
      </c>
      <c r="BL490" s="12" t="s">
        <v>149</v>
      </c>
      <c r="BM490" s="12" t="s">
        <v>170</v>
      </c>
    </row>
    <row r="491" spans="2:65" s="12" customFormat="1">
      <c r="B491" s="141"/>
      <c r="D491" s="142"/>
      <c r="E491" s="143"/>
      <c r="F491" s="144" t="s">
        <v>730</v>
      </c>
      <c r="H491" s="143">
        <v>1</v>
      </c>
      <c r="M491" s="141"/>
      <c r="N491" s="145" t="s">
        <v>1</v>
      </c>
      <c r="O491" s="12" t="s">
        <v>39</v>
      </c>
      <c r="P491" s="12">
        <f t="shared" si="84"/>
        <v>0</v>
      </c>
      <c r="Q491" s="12">
        <f t="shared" si="85"/>
        <v>0</v>
      </c>
      <c r="R491" s="12">
        <f t="shared" si="86"/>
        <v>0</v>
      </c>
      <c r="S491" s="12">
        <v>0</v>
      </c>
      <c r="T491" s="12">
        <f t="shared" si="87"/>
        <v>0</v>
      </c>
      <c r="U491" s="12">
        <v>0</v>
      </c>
      <c r="V491" s="12">
        <f t="shared" si="88"/>
        <v>0</v>
      </c>
      <c r="W491" s="12">
        <v>0</v>
      </c>
      <c r="X491" s="12">
        <f t="shared" si="89"/>
        <v>0</v>
      </c>
      <c r="Y491" s="146" t="s">
        <v>1</v>
      </c>
      <c r="AR491" s="12" t="s">
        <v>149</v>
      </c>
      <c r="AT491" s="143" t="s">
        <v>147</v>
      </c>
      <c r="AU491" s="143" t="s">
        <v>84</v>
      </c>
      <c r="AY491" s="143" t="s">
        <v>145</v>
      </c>
      <c r="BE491" s="12">
        <f t="shared" si="90"/>
        <v>0</v>
      </c>
      <c r="BF491" s="12">
        <f t="shared" si="91"/>
        <v>0</v>
      </c>
      <c r="BG491" s="12">
        <f t="shared" si="92"/>
        <v>0</v>
      </c>
      <c r="BH491" s="12">
        <f t="shared" si="93"/>
        <v>0</v>
      </c>
      <c r="BI491" s="12">
        <f t="shared" si="94"/>
        <v>0</v>
      </c>
      <c r="BJ491" s="12" t="s">
        <v>84</v>
      </c>
      <c r="BK491" s="12">
        <f t="shared" si="95"/>
        <v>0</v>
      </c>
      <c r="BL491" s="12" t="s">
        <v>149</v>
      </c>
      <c r="BM491" s="12" t="s">
        <v>170</v>
      </c>
    </row>
    <row r="492" spans="2:65" s="1" customFormat="1" ht="12">
      <c r="B492" s="127"/>
      <c r="C492" s="128">
        <v>102</v>
      </c>
      <c r="D492" s="128" t="s">
        <v>147</v>
      </c>
      <c r="E492" s="129" t="s">
        <v>934</v>
      </c>
      <c r="F492" s="130" t="s">
        <v>935</v>
      </c>
      <c r="G492" s="131" t="s">
        <v>372</v>
      </c>
      <c r="H492" s="132">
        <v>4</v>
      </c>
      <c r="I492" s="133"/>
      <c r="J492" s="133"/>
      <c r="K492" s="133">
        <f>ROUND(P492*H492,2)</f>
        <v>0</v>
      </c>
      <c r="L492" s="130" t="s">
        <v>1</v>
      </c>
      <c r="M492" s="26"/>
      <c r="N492" s="134" t="s">
        <v>1</v>
      </c>
      <c r="O492" s="135" t="s">
        <v>39</v>
      </c>
      <c r="P492" s="136">
        <f t="shared" si="84"/>
        <v>0</v>
      </c>
      <c r="Q492" s="136">
        <f t="shared" si="85"/>
        <v>0</v>
      </c>
      <c r="R492" s="136">
        <f t="shared" si="86"/>
        <v>0</v>
      </c>
      <c r="S492" s="137">
        <v>0</v>
      </c>
      <c r="T492" s="137">
        <f t="shared" si="87"/>
        <v>0</v>
      </c>
      <c r="U492" s="137">
        <v>0</v>
      </c>
      <c r="V492" s="137">
        <f t="shared" si="88"/>
        <v>0</v>
      </c>
      <c r="W492" s="137">
        <v>0</v>
      </c>
      <c r="X492" s="137">
        <f t="shared" si="89"/>
        <v>0</v>
      </c>
      <c r="Y492" s="138" t="s">
        <v>1</v>
      </c>
      <c r="AR492" s="139" t="s">
        <v>149</v>
      </c>
      <c r="AT492" s="139" t="s">
        <v>147</v>
      </c>
      <c r="AU492" s="139" t="s">
        <v>84</v>
      </c>
      <c r="AY492" s="14" t="s">
        <v>145</v>
      </c>
      <c r="BE492" s="140">
        <f t="shared" si="90"/>
        <v>0</v>
      </c>
      <c r="BF492" s="140">
        <f t="shared" si="91"/>
        <v>0</v>
      </c>
      <c r="BG492" s="140">
        <f t="shared" si="92"/>
        <v>0</v>
      </c>
      <c r="BH492" s="140">
        <f t="shared" si="93"/>
        <v>0</v>
      </c>
      <c r="BI492" s="140">
        <f t="shared" si="94"/>
        <v>0</v>
      </c>
      <c r="BJ492" s="14" t="s">
        <v>84</v>
      </c>
      <c r="BK492" s="140">
        <f t="shared" si="95"/>
        <v>0</v>
      </c>
      <c r="BL492" s="14" t="s">
        <v>149</v>
      </c>
      <c r="BM492" s="139" t="s">
        <v>170</v>
      </c>
    </row>
    <row r="493" spans="2:65" s="12" customFormat="1">
      <c r="B493" s="141"/>
      <c r="D493" s="142"/>
      <c r="E493" s="143"/>
      <c r="F493" s="144" t="s">
        <v>731</v>
      </c>
      <c r="H493" s="143">
        <v>1</v>
      </c>
      <c r="M493" s="141"/>
      <c r="N493" s="145" t="s">
        <v>1</v>
      </c>
      <c r="O493" s="12" t="s">
        <v>39</v>
      </c>
      <c r="P493" s="12">
        <f t="shared" si="84"/>
        <v>0</v>
      </c>
      <c r="Q493" s="12">
        <f t="shared" si="85"/>
        <v>0</v>
      </c>
      <c r="R493" s="12">
        <f t="shared" si="86"/>
        <v>0</v>
      </c>
      <c r="S493" s="12">
        <v>0</v>
      </c>
      <c r="T493" s="12">
        <f t="shared" si="87"/>
        <v>0</v>
      </c>
      <c r="U493" s="12">
        <v>0</v>
      </c>
      <c r="V493" s="12">
        <f t="shared" si="88"/>
        <v>0</v>
      </c>
      <c r="W493" s="12">
        <v>0</v>
      </c>
      <c r="X493" s="12">
        <f t="shared" si="89"/>
        <v>0</v>
      </c>
      <c r="Y493" s="146" t="s">
        <v>1</v>
      </c>
      <c r="AR493" s="12" t="s">
        <v>149</v>
      </c>
      <c r="AT493" s="143" t="s">
        <v>147</v>
      </c>
      <c r="AU493" s="143" t="s">
        <v>84</v>
      </c>
      <c r="AY493" s="143" t="s">
        <v>145</v>
      </c>
      <c r="BE493" s="12">
        <f t="shared" si="90"/>
        <v>0</v>
      </c>
      <c r="BF493" s="12">
        <f t="shared" si="91"/>
        <v>0</v>
      </c>
      <c r="BG493" s="12">
        <f t="shared" si="92"/>
        <v>0</v>
      </c>
      <c r="BH493" s="12">
        <f t="shared" si="93"/>
        <v>0</v>
      </c>
      <c r="BI493" s="12">
        <f t="shared" si="94"/>
        <v>0</v>
      </c>
      <c r="BJ493" s="12" t="s">
        <v>84</v>
      </c>
      <c r="BK493" s="12">
        <f t="shared" si="95"/>
        <v>0</v>
      </c>
      <c r="BL493" s="12" t="s">
        <v>149</v>
      </c>
      <c r="BM493" s="12" t="s">
        <v>170</v>
      </c>
    </row>
    <row r="494" spans="2:65" s="12" customFormat="1">
      <c r="B494" s="141"/>
      <c r="D494" s="142"/>
      <c r="E494" s="143"/>
      <c r="F494" s="144" t="s">
        <v>732</v>
      </c>
      <c r="H494" s="143">
        <v>3</v>
      </c>
      <c r="M494" s="141"/>
      <c r="N494" s="145" t="s">
        <v>1</v>
      </c>
      <c r="O494" s="12" t="s">
        <v>39</v>
      </c>
      <c r="P494" s="12">
        <f t="shared" si="84"/>
        <v>0</v>
      </c>
      <c r="Q494" s="12">
        <f t="shared" si="85"/>
        <v>0</v>
      </c>
      <c r="R494" s="12">
        <f t="shared" si="86"/>
        <v>0</v>
      </c>
      <c r="S494" s="12">
        <v>0</v>
      </c>
      <c r="T494" s="12">
        <f t="shared" si="87"/>
        <v>0</v>
      </c>
      <c r="U494" s="12">
        <v>0</v>
      </c>
      <c r="V494" s="12">
        <f t="shared" si="88"/>
        <v>0</v>
      </c>
      <c r="W494" s="12">
        <v>0</v>
      </c>
      <c r="X494" s="12">
        <f t="shared" si="89"/>
        <v>0</v>
      </c>
      <c r="Y494" s="146" t="s">
        <v>1</v>
      </c>
      <c r="AR494" s="12" t="s">
        <v>149</v>
      </c>
      <c r="AT494" s="143" t="s">
        <v>147</v>
      </c>
      <c r="AU494" s="143" t="s">
        <v>84</v>
      </c>
      <c r="AY494" s="143" t="s">
        <v>145</v>
      </c>
      <c r="BE494" s="12">
        <f t="shared" si="90"/>
        <v>0</v>
      </c>
      <c r="BF494" s="12">
        <f t="shared" si="91"/>
        <v>0</v>
      </c>
      <c r="BG494" s="12">
        <f t="shared" si="92"/>
        <v>0</v>
      </c>
      <c r="BH494" s="12">
        <f t="shared" si="93"/>
        <v>0</v>
      </c>
      <c r="BI494" s="12">
        <f t="shared" si="94"/>
        <v>0</v>
      </c>
      <c r="BJ494" s="12" t="s">
        <v>84</v>
      </c>
      <c r="BK494" s="12">
        <f t="shared" si="95"/>
        <v>0</v>
      </c>
      <c r="BL494" s="12" t="s">
        <v>149</v>
      </c>
      <c r="BM494" s="12" t="s">
        <v>170</v>
      </c>
    </row>
    <row r="495" spans="2:65" s="1" customFormat="1" ht="12">
      <c r="B495" s="127"/>
      <c r="C495" s="128">
        <v>103</v>
      </c>
      <c r="D495" s="128" t="s">
        <v>147</v>
      </c>
      <c r="E495" s="129" t="s">
        <v>936</v>
      </c>
      <c r="F495" s="130" t="s">
        <v>937</v>
      </c>
      <c r="G495" s="131" t="s">
        <v>372</v>
      </c>
      <c r="H495" s="132">
        <v>2</v>
      </c>
      <c r="I495" s="133"/>
      <c r="J495" s="133"/>
      <c r="K495" s="133">
        <f>ROUND(P495*H495,2)</f>
        <v>0</v>
      </c>
      <c r="L495" s="130" t="s">
        <v>1</v>
      </c>
      <c r="M495" s="26"/>
      <c r="N495" s="134" t="s">
        <v>1</v>
      </c>
      <c r="O495" s="135" t="s">
        <v>39</v>
      </c>
      <c r="P495" s="136">
        <f t="shared" si="84"/>
        <v>0</v>
      </c>
      <c r="Q495" s="136">
        <f t="shared" si="85"/>
        <v>0</v>
      </c>
      <c r="R495" s="136">
        <f t="shared" si="86"/>
        <v>0</v>
      </c>
      <c r="S495" s="137">
        <v>0</v>
      </c>
      <c r="T495" s="137">
        <f t="shared" si="87"/>
        <v>0</v>
      </c>
      <c r="U495" s="137">
        <v>0</v>
      </c>
      <c r="V495" s="137">
        <f t="shared" si="88"/>
        <v>0</v>
      </c>
      <c r="W495" s="137">
        <v>0</v>
      </c>
      <c r="X495" s="137">
        <f t="shared" si="89"/>
        <v>0</v>
      </c>
      <c r="Y495" s="138" t="s">
        <v>1</v>
      </c>
      <c r="AR495" s="139" t="s">
        <v>149</v>
      </c>
      <c r="AT495" s="139" t="s">
        <v>147</v>
      </c>
      <c r="AU495" s="139" t="s">
        <v>84</v>
      </c>
      <c r="AY495" s="14" t="s">
        <v>145</v>
      </c>
      <c r="BE495" s="140">
        <f t="shared" si="90"/>
        <v>0</v>
      </c>
      <c r="BF495" s="140">
        <f t="shared" si="91"/>
        <v>0</v>
      </c>
      <c r="BG495" s="140">
        <f t="shared" si="92"/>
        <v>0</v>
      </c>
      <c r="BH495" s="140">
        <f t="shared" si="93"/>
        <v>0</v>
      </c>
      <c r="BI495" s="140">
        <f t="shared" si="94"/>
        <v>0</v>
      </c>
      <c r="BJ495" s="14" t="s">
        <v>84</v>
      </c>
      <c r="BK495" s="140">
        <f t="shared" si="95"/>
        <v>0</v>
      </c>
      <c r="BL495" s="14" t="s">
        <v>149</v>
      </c>
      <c r="BM495" s="139" t="s">
        <v>170</v>
      </c>
    </row>
    <row r="496" spans="2:65" s="12" customFormat="1">
      <c r="B496" s="141"/>
      <c r="D496" s="142"/>
      <c r="E496" s="143"/>
      <c r="F496" s="144" t="s">
        <v>733</v>
      </c>
      <c r="H496" s="143">
        <v>2</v>
      </c>
      <c r="M496" s="141"/>
      <c r="N496" s="145" t="s">
        <v>1</v>
      </c>
      <c r="O496" s="12" t="s">
        <v>39</v>
      </c>
      <c r="P496" s="12">
        <f t="shared" si="84"/>
        <v>0</v>
      </c>
      <c r="Q496" s="12">
        <f t="shared" si="85"/>
        <v>0</v>
      </c>
      <c r="R496" s="12">
        <f t="shared" si="86"/>
        <v>0</v>
      </c>
      <c r="S496" s="12">
        <v>0</v>
      </c>
      <c r="T496" s="12">
        <f t="shared" si="87"/>
        <v>0</v>
      </c>
      <c r="U496" s="12">
        <v>0</v>
      </c>
      <c r="V496" s="12">
        <f t="shared" si="88"/>
        <v>0</v>
      </c>
      <c r="W496" s="12">
        <v>0</v>
      </c>
      <c r="X496" s="12">
        <f t="shared" si="89"/>
        <v>0</v>
      </c>
      <c r="Y496" s="146" t="s">
        <v>1</v>
      </c>
      <c r="AR496" s="12" t="s">
        <v>149</v>
      </c>
      <c r="AT496" s="143" t="s">
        <v>147</v>
      </c>
      <c r="AU496" s="143" t="s">
        <v>84</v>
      </c>
      <c r="AY496" s="143" t="s">
        <v>145</v>
      </c>
      <c r="BE496" s="12">
        <f t="shared" si="90"/>
        <v>0</v>
      </c>
      <c r="BF496" s="12">
        <f t="shared" si="91"/>
        <v>0</v>
      </c>
      <c r="BG496" s="12">
        <f t="shared" si="92"/>
        <v>0</v>
      </c>
      <c r="BH496" s="12">
        <f t="shared" si="93"/>
        <v>0</v>
      </c>
      <c r="BI496" s="12">
        <f t="shared" si="94"/>
        <v>0</v>
      </c>
      <c r="BJ496" s="12" t="s">
        <v>84</v>
      </c>
      <c r="BK496" s="12">
        <f t="shared" si="95"/>
        <v>0</v>
      </c>
      <c r="BL496" s="12" t="s">
        <v>149</v>
      </c>
      <c r="BM496" s="12" t="s">
        <v>170</v>
      </c>
    </row>
    <row r="497" spans="2:65" s="1" customFormat="1" ht="12">
      <c r="B497" s="127"/>
      <c r="C497" s="128">
        <v>104</v>
      </c>
      <c r="D497" s="128" t="s">
        <v>147</v>
      </c>
      <c r="E497" s="129" t="s">
        <v>938</v>
      </c>
      <c r="F497" s="130" t="s">
        <v>939</v>
      </c>
      <c r="G497" s="131" t="s">
        <v>372</v>
      </c>
      <c r="H497" s="132">
        <v>3</v>
      </c>
      <c r="I497" s="133"/>
      <c r="J497" s="133"/>
      <c r="K497" s="133">
        <f>ROUND(P497*H497,2)</f>
        <v>0</v>
      </c>
      <c r="L497" s="130" t="s">
        <v>1</v>
      </c>
      <c r="M497" s="26"/>
      <c r="N497" s="134" t="s">
        <v>1</v>
      </c>
      <c r="O497" s="135" t="s">
        <v>39</v>
      </c>
      <c r="P497" s="136">
        <f t="shared" si="84"/>
        <v>0</v>
      </c>
      <c r="Q497" s="136">
        <f t="shared" si="85"/>
        <v>0</v>
      </c>
      <c r="R497" s="136">
        <f t="shared" si="86"/>
        <v>0</v>
      </c>
      <c r="S497" s="137">
        <v>0</v>
      </c>
      <c r="T497" s="137">
        <f t="shared" si="87"/>
        <v>0</v>
      </c>
      <c r="U497" s="137">
        <v>0</v>
      </c>
      <c r="V497" s="137">
        <f t="shared" si="88"/>
        <v>0</v>
      </c>
      <c r="W497" s="137">
        <v>0</v>
      </c>
      <c r="X497" s="137">
        <f t="shared" si="89"/>
        <v>0</v>
      </c>
      <c r="Y497" s="138" t="s">
        <v>1</v>
      </c>
      <c r="AR497" s="139" t="s">
        <v>149</v>
      </c>
      <c r="AT497" s="139" t="s">
        <v>147</v>
      </c>
      <c r="AU497" s="139" t="s">
        <v>84</v>
      </c>
      <c r="AY497" s="14" t="s">
        <v>145</v>
      </c>
      <c r="BE497" s="140">
        <f t="shared" si="90"/>
        <v>0</v>
      </c>
      <c r="BF497" s="140">
        <f t="shared" si="91"/>
        <v>0</v>
      </c>
      <c r="BG497" s="140">
        <f t="shared" si="92"/>
        <v>0</v>
      </c>
      <c r="BH497" s="140">
        <f t="shared" si="93"/>
        <v>0</v>
      </c>
      <c r="BI497" s="140">
        <f t="shared" si="94"/>
        <v>0</v>
      </c>
      <c r="BJ497" s="14" t="s">
        <v>84</v>
      </c>
      <c r="BK497" s="140">
        <f t="shared" si="95"/>
        <v>0</v>
      </c>
      <c r="BL497" s="14" t="s">
        <v>149</v>
      </c>
      <c r="BM497" s="139" t="s">
        <v>170</v>
      </c>
    </row>
    <row r="498" spans="2:65" s="12" customFormat="1">
      <c r="B498" s="141"/>
      <c r="D498" s="142"/>
      <c r="E498" s="143"/>
      <c r="F498" s="144" t="s">
        <v>734</v>
      </c>
      <c r="H498" s="143">
        <v>3</v>
      </c>
      <c r="M498" s="141"/>
      <c r="N498" s="145" t="s">
        <v>1</v>
      </c>
      <c r="O498" s="12" t="s">
        <v>39</v>
      </c>
      <c r="P498" s="12">
        <f t="shared" si="84"/>
        <v>0</v>
      </c>
      <c r="Q498" s="12">
        <f t="shared" si="85"/>
        <v>0</v>
      </c>
      <c r="R498" s="12">
        <f t="shared" si="86"/>
        <v>0</v>
      </c>
      <c r="S498" s="12">
        <v>0</v>
      </c>
      <c r="T498" s="12">
        <f t="shared" si="87"/>
        <v>0</v>
      </c>
      <c r="U498" s="12">
        <v>0</v>
      </c>
      <c r="V498" s="12">
        <f t="shared" si="88"/>
        <v>0</v>
      </c>
      <c r="W498" s="12">
        <v>0</v>
      </c>
      <c r="X498" s="12">
        <f t="shared" si="89"/>
        <v>0</v>
      </c>
      <c r="Y498" s="146" t="s">
        <v>1</v>
      </c>
      <c r="AR498" s="12" t="s">
        <v>149</v>
      </c>
      <c r="AT498" s="143" t="s">
        <v>147</v>
      </c>
      <c r="AU498" s="143" t="s">
        <v>84</v>
      </c>
      <c r="AY498" s="143" t="s">
        <v>145</v>
      </c>
      <c r="BE498" s="12">
        <f t="shared" si="90"/>
        <v>0</v>
      </c>
      <c r="BF498" s="12">
        <f t="shared" si="91"/>
        <v>0</v>
      </c>
      <c r="BG498" s="12">
        <f t="shared" si="92"/>
        <v>0</v>
      </c>
      <c r="BH498" s="12">
        <f t="shared" si="93"/>
        <v>0</v>
      </c>
      <c r="BI498" s="12">
        <f t="shared" si="94"/>
        <v>0</v>
      </c>
      <c r="BJ498" s="12" t="s">
        <v>84</v>
      </c>
      <c r="BK498" s="12">
        <f t="shared" si="95"/>
        <v>0</v>
      </c>
      <c r="BL498" s="12" t="s">
        <v>149</v>
      </c>
      <c r="BM498" s="12" t="s">
        <v>170</v>
      </c>
    </row>
    <row r="499" spans="2:65" s="1" customFormat="1" ht="12">
      <c r="B499" s="127"/>
      <c r="C499" s="128">
        <v>105</v>
      </c>
      <c r="D499" s="128" t="s">
        <v>147</v>
      </c>
      <c r="E499" s="129" t="s">
        <v>940</v>
      </c>
      <c r="F499" s="130" t="s">
        <v>941</v>
      </c>
      <c r="G499" s="131" t="s">
        <v>372</v>
      </c>
      <c r="H499" s="132">
        <v>1</v>
      </c>
      <c r="I499" s="133"/>
      <c r="J499" s="133"/>
      <c r="K499" s="133">
        <f>ROUND(P499*H499,2)</f>
        <v>0</v>
      </c>
      <c r="L499" s="130" t="s">
        <v>1</v>
      </c>
      <c r="M499" s="26"/>
      <c r="N499" s="134" t="s">
        <v>1</v>
      </c>
      <c r="O499" s="135" t="s">
        <v>39</v>
      </c>
      <c r="P499" s="136">
        <f t="shared" si="84"/>
        <v>0</v>
      </c>
      <c r="Q499" s="136">
        <f t="shared" si="85"/>
        <v>0</v>
      </c>
      <c r="R499" s="136">
        <f t="shared" si="86"/>
        <v>0</v>
      </c>
      <c r="S499" s="137">
        <v>0</v>
      </c>
      <c r="T499" s="137">
        <f t="shared" si="87"/>
        <v>0</v>
      </c>
      <c r="U499" s="137">
        <v>0</v>
      </c>
      <c r="V499" s="137">
        <f t="shared" si="88"/>
        <v>0</v>
      </c>
      <c r="W499" s="137">
        <v>0</v>
      </c>
      <c r="X499" s="137">
        <f t="shared" si="89"/>
        <v>0</v>
      </c>
      <c r="Y499" s="138" t="s">
        <v>1</v>
      </c>
      <c r="AR499" s="139" t="s">
        <v>149</v>
      </c>
      <c r="AT499" s="139" t="s">
        <v>147</v>
      </c>
      <c r="AU499" s="139" t="s">
        <v>84</v>
      </c>
      <c r="AY499" s="14" t="s">
        <v>145</v>
      </c>
      <c r="BE499" s="140">
        <f t="shared" si="90"/>
        <v>0</v>
      </c>
      <c r="BF499" s="140">
        <f t="shared" si="91"/>
        <v>0</v>
      </c>
      <c r="BG499" s="140">
        <f t="shared" si="92"/>
        <v>0</v>
      </c>
      <c r="BH499" s="140">
        <f t="shared" si="93"/>
        <v>0</v>
      </c>
      <c r="BI499" s="140">
        <f t="shared" si="94"/>
        <v>0</v>
      </c>
      <c r="BJ499" s="14" t="s">
        <v>84</v>
      </c>
      <c r="BK499" s="140">
        <f t="shared" si="95"/>
        <v>0</v>
      </c>
      <c r="BL499" s="14" t="s">
        <v>149</v>
      </c>
      <c r="BM499" s="139" t="s">
        <v>170</v>
      </c>
    </row>
    <row r="500" spans="2:65" s="12" customFormat="1">
      <c r="B500" s="141"/>
      <c r="D500" s="142"/>
      <c r="E500" s="143"/>
      <c r="F500" s="144" t="s">
        <v>735</v>
      </c>
      <c r="H500" s="143">
        <v>1</v>
      </c>
      <c r="M500" s="141"/>
      <c r="N500" s="145" t="s">
        <v>1</v>
      </c>
      <c r="O500" s="12" t="s">
        <v>39</v>
      </c>
      <c r="P500" s="12">
        <f t="shared" si="84"/>
        <v>0</v>
      </c>
      <c r="Q500" s="12">
        <f t="shared" si="85"/>
        <v>0</v>
      </c>
      <c r="R500" s="12">
        <f t="shared" si="86"/>
        <v>0</v>
      </c>
      <c r="S500" s="12">
        <v>0</v>
      </c>
      <c r="T500" s="12">
        <f t="shared" si="87"/>
        <v>0</v>
      </c>
      <c r="U500" s="12">
        <v>0</v>
      </c>
      <c r="V500" s="12">
        <f t="shared" si="88"/>
        <v>0</v>
      </c>
      <c r="W500" s="12">
        <v>0</v>
      </c>
      <c r="X500" s="12">
        <f t="shared" si="89"/>
        <v>0</v>
      </c>
      <c r="Y500" s="146" t="s">
        <v>1</v>
      </c>
      <c r="AR500" s="12" t="s">
        <v>149</v>
      </c>
      <c r="AT500" s="143" t="s">
        <v>147</v>
      </c>
      <c r="AU500" s="143" t="s">
        <v>84</v>
      </c>
      <c r="AY500" s="143" t="s">
        <v>145</v>
      </c>
      <c r="BE500" s="12">
        <f t="shared" si="90"/>
        <v>0</v>
      </c>
      <c r="BF500" s="12">
        <f t="shared" si="91"/>
        <v>0</v>
      </c>
      <c r="BG500" s="12">
        <f t="shared" si="92"/>
        <v>0</v>
      </c>
      <c r="BH500" s="12">
        <f t="shared" si="93"/>
        <v>0</v>
      </c>
      <c r="BI500" s="12">
        <f t="shared" si="94"/>
        <v>0</v>
      </c>
      <c r="BJ500" s="12" t="s">
        <v>84</v>
      </c>
      <c r="BK500" s="12">
        <f t="shared" si="95"/>
        <v>0</v>
      </c>
      <c r="BL500" s="12" t="s">
        <v>149</v>
      </c>
      <c r="BM500" s="12" t="s">
        <v>170</v>
      </c>
    </row>
    <row r="501" spans="2:65" s="1" customFormat="1" ht="12">
      <c r="B501" s="127"/>
      <c r="C501" s="128">
        <v>106</v>
      </c>
      <c r="D501" s="128" t="s">
        <v>147</v>
      </c>
      <c r="E501" s="129" t="s">
        <v>942</v>
      </c>
      <c r="F501" s="130" t="s">
        <v>943</v>
      </c>
      <c r="G501" s="131" t="s">
        <v>372</v>
      </c>
      <c r="H501" s="132">
        <v>1</v>
      </c>
      <c r="I501" s="133"/>
      <c r="J501" s="133"/>
      <c r="K501" s="133">
        <f>ROUND(P501*H501,2)</f>
        <v>0</v>
      </c>
      <c r="L501" s="130" t="s">
        <v>1</v>
      </c>
      <c r="M501" s="26"/>
      <c r="N501" s="134" t="s">
        <v>1</v>
      </c>
      <c r="O501" s="135" t="s">
        <v>39</v>
      </c>
      <c r="P501" s="136">
        <f t="shared" si="84"/>
        <v>0</v>
      </c>
      <c r="Q501" s="136">
        <f t="shared" si="85"/>
        <v>0</v>
      </c>
      <c r="R501" s="136">
        <f t="shared" si="86"/>
        <v>0</v>
      </c>
      <c r="S501" s="137">
        <v>0</v>
      </c>
      <c r="T501" s="137">
        <f t="shared" si="87"/>
        <v>0</v>
      </c>
      <c r="U501" s="137">
        <v>0</v>
      </c>
      <c r="V501" s="137">
        <f t="shared" si="88"/>
        <v>0</v>
      </c>
      <c r="W501" s="137">
        <v>0</v>
      </c>
      <c r="X501" s="137">
        <f t="shared" si="89"/>
        <v>0</v>
      </c>
      <c r="Y501" s="138" t="s">
        <v>1</v>
      </c>
      <c r="AR501" s="139" t="s">
        <v>149</v>
      </c>
      <c r="AT501" s="139" t="s">
        <v>147</v>
      </c>
      <c r="AU501" s="139" t="s">
        <v>84</v>
      </c>
      <c r="AY501" s="14" t="s">
        <v>145</v>
      </c>
      <c r="BE501" s="140">
        <f t="shared" si="90"/>
        <v>0</v>
      </c>
      <c r="BF501" s="140">
        <f t="shared" si="91"/>
        <v>0</v>
      </c>
      <c r="BG501" s="140">
        <f t="shared" si="92"/>
        <v>0</v>
      </c>
      <c r="BH501" s="140">
        <f t="shared" si="93"/>
        <v>0</v>
      </c>
      <c r="BI501" s="140">
        <f t="shared" si="94"/>
        <v>0</v>
      </c>
      <c r="BJ501" s="14" t="s">
        <v>84</v>
      </c>
      <c r="BK501" s="140">
        <f t="shared" si="95"/>
        <v>0</v>
      </c>
      <c r="BL501" s="14" t="s">
        <v>149</v>
      </c>
      <c r="BM501" s="139" t="s">
        <v>170</v>
      </c>
    </row>
    <row r="502" spans="2:65" s="12" customFormat="1">
      <c r="B502" s="141"/>
      <c r="D502" s="142"/>
      <c r="E502" s="143"/>
      <c r="F502" s="144" t="s">
        <v>737</v>
      </c>
      <c r="H502" s="143">
        <v>1</v>
      </c>
      <c r="M502" s="141"/>
      <c r="N502" s="145" t="s">
        <v>1</v>
      </c>
      <c r="O502" s="12" t="s">
        <v>39</v>
      </c>
      <c r="P502" s="12">
        <f t="shared" si="84"/>
        <v>0</v>
      </c>
      <c r="Q502" s="12">
        <f t="shared" si="85"/>
        <v>0</v>
      </c>
      <c r="R502" s="12">
        <f t="shared" si="86"/>
        <v>0</v>
      </c>
      <c r="S502" s="12">
        <v>0</v>
      </c>
      <c r="T502" s="12">
        <f t="shared" si="87"/>
        <v>0</v>
      </c>
      <c r="U502" s="12">
        <v>0</v>
      </c>
      <c r="V502" s="12">
        <f t="shared" si="88"/>
        <v>0</v>
      </c>
      <c r="W502" s="12">
        <v>0</v>
      </c>
      <c r="X502" s="12">
        <f t="shared" si="89"/>
        <v>0</v>
      </c>
      <c r="Y502" s="146" t="s">
        <v>1</v>
      </c>
      <c r="AR502" s="12" t="s">
        <v>149</v>
      </c>
      <c r="AT502" s="143" t="s">
        <v>147</v>
      </c>
      <c r="AU502" s="143" t="s">
        <v>84</v>
      </c>
      <c r="AY502" s="143" t="s">
        <v>145</v>
      </c>
      <c r="BE502" s="12">
        <f t="shared" si="90"/>
        <v>0</v>
      </c>
      <c r="BF502" s="12">
        <f t="shared" si="91"/>
        <v>0</v>
      </c>
      <c r="BG502" s="12">
        <f t="shared" si="92"/>
        <v>0</v>
      </c>
      <c r="BH502" s="12">
        <f t="shared" si="93"/>
        <v>0</v>
      </c>
      <c r="BI502" s="12">
        <f t="shared" si="94"/>
        <v>0</v>
      </c>
      <c r="BJ502" s="12" t="s">
        <v>84</v>
      </c>
      <c r="BK502" s="12">
        <f t="shared" si="95"/>
        <v>0</v>
      </c>
      <c r="BL502" s="12" t="s">
        <v>149</v>
      </c>
      <c r="BM502" s="12" t="s">
        <v>170</v>
      </c>
    </row>
    <row r="503" spans="2:65" s="1" customFormat="1" ht="12">
      <c r="B503" s="127"/>
      <c r="C503" s="128">
        <v>107</v>
      </c>
      <c r="D503" s="128" t="s">
        <v>147</v>
      </c>
      <c r="E503" s="129" t="s">
        <v>944</v>
      </c>
      <c r="F503" s="130" t="s">
        <v>945</v>
      </c>
      <c r="G503" s="131" t="s">
        <v>244</v>
      </c>
      <c r="H503" s="132">
        <v>39.908000000000001</v>
      </c>
      <c r="I503" s="133"/>
      <c r="J503" s="133"/>
      <c r="K503" s="133">
        <f>ROUND(P503*H503,2)</f>
        <v>0</v>
      </c>
      <c r="L503" s="130" t="s">
        <v>1</v>
      </c>
      <c r="M503" s="26"/>
      <c r="N503" s="134" t="s">
        <v>1</v>
      </c>
      <c r="O503" s="135" t="s">
        <v>39</v>
      </c>
      <c r="P503" s="136">
        <f t="shared" si="84"/>
        <v>0</v>
      </c>
      <c r="Q503" s="136">
        <f t="shared" si="85"/>
        <v>0</v>
      </c>
      <c r="R503" s="136">
        <f t="shared" si="86"/>
        <v>0</v>
      </c>
      <c r="S503" s="137">
        <v>0</v>
      </c>
      <c r="T503" s="137">
        <f t="shared" si="87"/>
        <v>0</v>
      </c>
      <c r="U503" s="137">
        <v>0</v>
      </c>
      <c r="V503" s="137">
        <f t="shared" si="88"/>
        <v>0</v>
      </c>
      <c r="W503" s="137">
        <v>0</v>
      </c>
      <c r="X503" s="137">
        <f t="shared" si="89"/>
        <v>0</v>
      </c>
      <c r="Y503" s="138" t="s">
        <v>1</v>
      </c>
      <c r="AR503" s="139" t="s">
        <v>149</v>
      </c>
      <c r="AT503" s="139" t="s">
        <v>147</v>
      </c>
      <c r="AU503" s="139" t="s">
        <v>84</v>
      </c>
      <c r="AY503" s="14" t="s">
        <v>145</v>
      </c>
      <c r="BE503" s="140">
        <f t="shared" si="90"/>
        <v>0</v>
      </c>
      <c r="BF503" s="140">
        <f t="shared" si="91"/>
        <v>0</v>
      </c>
      <c r="BG503" s="140">
        <f t="shared" si="92"/>
        <v>0</v>
      </c>
      <c r="BH503" s="140">
        <f t="shared" si="93"/>
        <v>0</v>
      </c>
      <c r="BI503" s="140">
        <f t="shared" si="94"/>
        <v>0</v>
      </c>
      <c r="BJ503" s="14" t="s">
        <v>84</v>
      </c>
      <c r="BK503" s="140">
        <f t="shared" si="95"/>
        <v>0</v>
      </c>
      <c r="BL503" s="14" t="s">
        <v>149</v>
      </c>
      <c r="BM503" s="139" t="s">
        <v>170</v>
      </c>
    </row>
    <row r="504" spans="2:65" s="12" customFormat="1">
      <c r="B504" s="141"/>
      <c r="D504" s="142"/>
      <c r="E504" s="143"/>
      <c r="F504" s="144" t="s">
        <v>946</v>
      </c>
      <c r="H504" s="143">
        <v>7.84</v>
      </c>
      <c r="L504" s="12" t="s">
        <v>1</v>
      </c>
      <c r="M504" s="141"/>
      <c r="N504" s="145" t="s">
        <v>1</v>
      </c>
      <c r="O504" s="12" t="s">
        <v>39</v>
      </c>
      <c r="P504" s="12">
        <f t="shared" si="84"/>
        <v>0</v>
      </c>
      <c r="Q504" s="12">
        <f t="shared" si="85"/>
        <v>0</v>
      </c>
      <c r="R504" s="12">
        <f t="shared" si="86"/>
        <v>0</v>
      </c>
      <c r="S504" s="12">
        <v>0</v>
      </c>
      <c r="T504" s="12">
        <f t="shared" si="87"/>
        <v>0</v>
      </c>
      <c r="U504" s="12">
        <v>0</v>
      </c>
      <c r="V504" s="12">
        <f t="shared" si="88"/>
        <v>0</v>
      </c>
      <c r="W504" s="12">
        <v>0</v>
      </c>
      <c r="X504" s="12">
        <f t="shared" si="89"/>
        <v>0</v>
      </c>
      <c r="Y504" s="146" t="s">
        <v>1</v>
      </c>
      <c r="AR504" s="12" t="s">
        <v>149</v>
      </c>
      <c r="AT504" s="143" t="s">
        <v>147</v>
      </c>
      <c r="AU504" s="143" t="s">
        <v>84</v>
      </c>
      <c r="AY504" s="143" t="s">
        <v>145</v>
      </c>
      <c r="BE504" s="12">
        <f t="shared" si="90"/>
        <v>0</v>
      </c>
      <c r="BF504" s="12">
        <f t="shared" si="91"/>
        <v>0</v>
      </c>
      <c r="BG504" s="12">
        <f t="shared" si="92"/>
        <v>0</v>
      </c>
      <c r="BH504" s="12">
        <f t="shared" si="93"/>
        <v>0</v>
      </c>
      <c r="BI504" s="12">
        <f t="shared" si="94"/>
        <v>0</v>
      </c>
      <c r="BJ504" s="12" t="s">
        <v>84</v>
      </c>
      <c r="BK504" s="12">
        <f t="shared" si="95"/>
        <v>0</v>
      </c>
      <c r="BL504" s="12" t="s">
        <v>149</v>
      </c>
      <c r="BM504" s="12" t="s">
        <v>170</v>
      </c>
    </row>
    <row r="505" spans="2:65" s="12" customFormat="1">
      <c r="B505" s="141"/>
      <c r="D505" s="142"/>
      <c r="E505" s="143"/>
      <c r="F505" s="144" t="s">
        <v>947</v>
      </c>
      <c r="H505" s="143">
        <v>7.8</v>
      </c>
      <c r="L505" s="12" t="s">
        <v>1</v>
      </c>
      <c r="M505" s="141"/>
      <c r="N505" s="145" t="s">
        <v>1</v>
      </c>
      <c r="O505" s="12" t="s">
        <v>39</v>
      </c>
      <c r="P505" s="12">
        <f t="shared" si="84"/>
        <v>0</v>
      </c>
      <c r="Q505" s="12">
        <f t="shared" si="85"/>
        <v>0</v>
      </c>
      <c r="R505" s="12">
        <f t="shared" si="86"/>
        <v>0</v>
      </c>
      <c r="S505" s="12">
        <v>0</v>
      </c>
      <c r="T505" s="12">
        <f t="shared" si="87"/>
        <v>0</v>
      </c>
      <c r="U505" s="12">
        <v>0</v>
      </c>
      <c r="V505" s="12">
        <f t="shared" si="88"/>
        <v>0</v>
      </c>
      <c r="W505" s="12">
        <v>0</v>
      </c>
      <c r="X505" s="12">
        <f t="shared" si="89"/>
        <v>0</v>
      </c>
      <c r="Y505" s="146" t="s">
        <v>1</v>
      </c>
      <c r="AR505" s="12" t="s">
        <v>149</v>
      </c>
      <c r="AT505" s="143" t="s">
        <v>147</v>
      </c>
      <c r="AU505" s="143" t="s">
        <v>84</v>
      </c>
      <c r="AY505" s="143" t="s">
        <v>145</v>
      </c>
      <c r="BE505" s="12">
        <f t="shared" si="90"/>
        <v>0</v>
      </c>
      <c r="BF505" s="12">
        <f t="shared" si="91"/>
        <v>0</v>
      </c>
      <c r="BG505" s="12">
        <f t="shared" si="92"/>
        <v>0</v>
      </c>
      <c r="BH505" s="12">
        <f t="shared" si="93"/>
        <v>0</v>
      </c>
      <c r="BI505" s="12">
        <f t="shared" si="94"/>
        <v>0</v>
      </c>
      <c r="BJ505" s="12" t="s">
        <v>84</v>
      </c>
      <c r="BK505" s="12">
        <f t="shared" si="95"/>
        <v>0</v>
      </c>
      <c r="BL505" s="12" t="s">
        <v>149</v>
      </c>
      <c r="BM505" s="12" t="s">
        <v>170</v>
      </c>
    </row>
    <row r="506" spans="2:65" s="12" customFormat="1">
      <c r="B506" s="141"/>
      <c r="D506" s="142"/>
      <c r="E506" s="143"/>
      <c r="F506" s="144" t="s">
        <v>948</v>
      </c>
      <c r="H506" s="143">
        <v>7.96</v>
      </c>
      <c r="L506" s="12" t="s">
        <v>1</v>
      </c>
      <c r="M506" s="141"/>
      <c r="N506" s="145" t="s">
        <v>1</v>
      </c>
      <c r="O506" s="12" t="s">
        <v>39</v>
      </c>
      <c r="P506" s="12">
        <f t="shared" si="84"/>
        <v>0</v>
      </c>
      <c r="Q506" s="12">
        <f t="shared" si="85"/>
        <v>0</v>
      </c>
      <c r="R506" s="12">
        <f t="shared" si="86"/>
        <v>0</v>
      </c>
      <c r="S506" s="12">
        <v>0</v>
      </c>
      <c r="T506" s="12">
        <f t="shared" si="87"/>
        <v>0</v>
      </c>
      <c r="U506" s="12">
        <v>0</v>
      </c>
      <c r="V506" s="12">
        <f t="shared" si="88"/>
        <v>0</v>
      </c>
      <c r="W506" s="12">
        <v>0</v>
      </c>
      <c r="X506" s="12">
        <f t="shared" si="89"/>
        <v>0</v>
      </c>
      <c r="Y506" s="146" t="s">
        <v>1</v>
      </c>
      <c r="AR506" s="12" t="s">
        <v>149</v>
      </c>
      <c r="AT506" s="143" t="s">
        <v>147</v>
      </c>
      <c r="AU506" s="143" t="s">
        <v>84</v>
      </c>
      <c r="AY506" s="143" t="s">
        <v>145</v>
      </c>
      <c r="BE506" s="12">
        <f t="shared" si="90"/>
        <v>0</v>
      </c>
      <c r="BF506" s="12">
        <f t="shared" si="91"/>
        <v>0</v>
      </c>
      <c r="BG506" s="12">
        <f t="shared" si="92"/>
        <v>0</v>
      </c>
      <c r="BH506" s="12">
        <f t="shared" si="93"/>
        <v>0</v>
      </c>
      <c r="BI506" s="12">
        <f t="shared" si="94"/>
        <v>0</v>
      </c>
      <c r="BJ506" s="12" t="s">
        <v>84</v>
      </c>
      <c r="BK506" s="12">
        <f t="shared" si="95"/>
        <v>0</v>
      </c>
      <c r="BL506" s="12" t="s">
        <v>149</v>
      </c>
      <c r="BM506" s="12" t="s">
        <v>170</v>
      </c>
    </row>
    <row r="507" spans="2:65" s="12" customFormat="1">
      <c r="B507" s="141"/>
      <c r="D507" s="142"/>
      <c r="E507" s="143"/>
      <c r="F507" s="144" t="s">
        <v>949</v>
      </c>
      <c r="H507" s="143">
        <v>12.68</v>
      </c>
      <c r="L507" s="12" t="s">
        <v>1</v>
      </c>
      <c r="M507" s="141"/>
      <c r="N507" s="145" t="s">
        <v>1</v>
      </c>
      <c r="O507" s="12" t="s">
        <v>39</v>
      </c>
      <c r="P507" s="12">
        <f t="shared" si="84"/>
        <v>0</v>
      </c>
      <c r="Q507" s="12">
        <f t="shared" si="85"/>
        <v>0</v>
      </c>
      <c r="R507" s="12">
        <f t="shared" si="86"/>
        <v>0</v>
      </c>
      <c r="S507" s="12">
        <v>0</v>
      </c>
      <c r="T507" s="12">
        <f t="shared" si="87"/>
        <v>0</v>
      </c>
      <c r="U507" s="12">
        <v>0</v>
      </c>
      <c r="V507" s="12">
        <f t="shared" si="88"/>
        <v>0</v>
      </c>
      <c r="W507" s="12">
        <v>0</v>
      </c>
      <c r="X507" s="12">
        <f t="shared" si="89"/>
        <v>0</v>
      </c>
      <c r="Y507" s="146" t="s">
        <v>1</v>
      </c>
      <c r="AR507" s="12" t="s">
        <v>149</v>
      </c>
      <c r="AT507" s="143" t="s">
        <v>147</v>
      </c>
      <c r="AU507" s="143" t="s">
        <v>84</v>
      </c>
      <c r="AY507" s="143" t="s">
        <v>145</v>
      </c>
      <c r="BE507" s="12">
        <f t="shared" si="90"/>
        <v>0</v>
      </c>
      <c r="BF507" s="12">
        <f t="shared" si="91"/>
        <v>0</v>
      </c>
      <c r="BG507" s="12">
        <f t="shared" si="92"/>
        <v>0</v>
      </c>
      <c r="BH507" s="12">
        <f t="shared" si="93"/>
        <v>0</v>
      </c>
      <c r="BI507" s="12">
        <f t="shared" si="94"/>
        <v>0</v>
      </c>
      <c r="BJ507" s="12" t="s">
        <v>84</v>
      </c>
      <c r="BK507" s="12">
        <f t="shared" si="95"/>
        <v>0</v>
      </c>
      <c r="BL507" s="12" t="s">
        <v>149</v>
      </c>
      <c r="BM507" s="12" t="s">
        <v>170</v>
      </c>
    </row>
    <row r="508" spans="2:65" s="12" customFormat="1">
      <c r="B508" s="141"/>
      <c r="D508" s="142"/>
      <c r="E508" s="143"/>
      <c r="F508" s="144" t="s">
        <v>950</v>
      </c>
      <c r="H508" s="143">
        <v>3.6280000000000001</v>
      </c>
      <c r="L508" s="12" t="s">
        <v>1</v>
      </c>
      <c r="M508" s="141"/>
      <c r="N508" s="145" t="s">
        <v>1</v>
      </c>
      <c r="O508" s="12" t="s">
        <v>39</v>
      </c>
      <c r="P508" s="12">
        <f t="shared" si="84"/>
        <v>0</v>
      </c>
      <c r="Q508" s="12">
        <f t="shared" si="85"/>
        <v>0</v>
      </c>
      <c r="R508" s="12">
        <f t="shared" si="86"/>
        <v>0</v>
      </c>
      <c r="S508" s="12">
        <v>0</v>
      </c>
      <c r="T508" s="12">
        <f t="shared" si="87"/>
        <v>0</v>
      </c>
      <c r="U508" s="12">
        <v>0</v>
      </c>
      <c r="V508" s="12">
        <f t="shared" si="88"/>
        <v>0</v>
      </c>
      <c r="W508" s="12">
        <v>0</v>
      </c>
      <c r="X508" s="12">
        <f t="shared" si="89"/>
        <v>0</v>
      </c>
      <c r="Y508" s="146" t="s">
        <v>1</v>
      </c>
      <c r="AR508" s="12" t="s">
        <v>149</v>
      </c>
      <c r="AT508" s="143" t="s">
        <v>147</v>
      </c>
      <c r="AU508" s="143" t="s">
        <v>84</v>
      </c>
      <c r="AY508" s="143" t="s">
        <v>145</v>
      </c>
      <c r="BE508" s="12">
        <f t="shared" si="90"/>
        <v>0</v>
      </c>
      <c r="BF508" s="12">
        <f t="shared" si="91"/>
        <v>0</v>
      </c>
      <c r="BG508" s="12">
        <f t="shared" si="92"/>
        <v>0</v>
      </c>
      <c r="BH508" s="12">
        <f t="shared" si="93"/>
        <v>0</v>
      </c>
      <c r="BI508" s="12">
        <f t="shared" si="94"/>
        <v>0</v>
      </c>
      <c r="BJ508" s="12" t="s">
        <v>84</v>
      </c>
      <c r="BK508" s="12">
        <f t="shared" si="95"/>
        <v>0</v>
      </c>
      <c r="BL508" s="12" t="s">
        <v>149</v>
      </c>
      <c r="BM508" s="12" t="s">
        <v>170</v>
      </c>
    </row>
    <row r="509" spans="2:65" s="1" customFormat="1" ht="16.5" customHeight="1">
      <c r="B509" s="127"/>
      <c r="C509" s="151"/>
      <c r="D509" s="151"/>
      <c r="E509" s="152" t="s">
        <v>951</v>
      </c>
      <c r="F509" s="153" t="s">
        <v>952</v>
      </c>
      <c r="G509" s="154"/>
      <c r="H509" s="155"/>
      <c r="I509" s="156"/>
      <c r="J509" s="156"/>
      <c r="K509" s="156"/>
      <c r="L509" s="153"/>
      <c r="M509" s="26"/>
      <c r="N509" s="134" t="s">
        <v>1</v>
      </c>
      <c r="O509" s="135" t="s">
        <v>39</v>
      </c>
      <c r="P509" s="136">
        <f t="shared" ref="P509:P534" si="108">I509+J509</f>
        <v>0</v>
      </c>
      <c r="Q509" s="136">
        <f t="shared" ref="Q509:Q534" si="109">ROUND(I509*H509,2)</f>
        <v>0</v>
      </c>
      <c r="R509" s="136">
        <f t="shared" ref="R509:R534" si="110">ROUND(J509*H509,2)</f>
        <v>0</v>
      </c>
      <c r="S509" s="137">
        <v>0</v>
      </c>
      <c r="T509" s="137">
        <f t="shared" ref="T509:T534" si="111">S509*H509</f>
        <v>0</v>
      </c>
      <c r="U509" s="137">
        <v>0</v>
      </c>
      <c r="V509" s="137">
        <f t="shared" ref="V509:V534" si="112">U509*H509</f>
        <v>0</v>
      </c>
      <c r="W509" s="137">
        <v>0</v>
      </c>
      <c r="X509" s="137">
        <f t="shared" ref="X509:X534" si="113">W509*H509</f>
        <v>0</v>
      </c>
      <c r="Y509" s="138" t="s">
        <v>1</v>
      </c>
      <c r="AR509" s="139" t="s">
        <v>149</v>
      </c>
      <c r="AT509" s="139" t="s">
        <v>147</v>
      </c>
      <c r="AU509" s="139" t="s">
        <v>84</v>
      </c>
      <c r="AY509" s="14" t="s">
        <v>145</v>
      </c>
      <c r="BE509" s="140">
        <f t="shared" ref="BE509:BE534" si="114">IF(O509="základní",K509,0)</f>
        <v>0</v>
      </c>
      <c r="BF509" s="140">
        <f t="shared" ref="BF509:BF534" si="115">IF(O509="snížená",K509,0)</f>
        <v>0</v>
      </c>
      <c r="BG509" s="140">
        <f t="shared" ref="BG509:BG534" si="116">IF(O509="zákl. přenesená",K509,0)</f>
        <v>0</v>
      </c>
      <c r="BH509" s="140">
        <f t="shared" ref="BH509:BH534" si="117">IF(O509="sníž. přenesená",K509,0)</f>
        <v>0</v>
      </c>
      <c r="BI509" s="140">
        <f t="shared" ref="BI509:BI534" si="118">IF(O509="nulová",K509,0)</f>
        <v>0</v>
      </c>
      <c r="BJ509" s="14" t="s">
        <v>84</v>
      </c>
      <c r="BK509" s="140">
        <f t="shared" ref="BK509:BK534" si="119">ROUND(P509*H509,2)</f>
        <v>0</v>
      </c>
      <c r="BL509" s="14" t="s">
        <v>149</v>
      </c>
      <c r="BM509" s="139" t="s">
        <v>169</v>
      </c>
    </row>
    <row r="510" spans="2:65" s="1" customFormat="1" ht="12">
      <c r="B510" s="127"/>
      <c r="C510" s="128">
        <v>108</v>
      </c>
      <c r="D510" s="128" t="s">
        <v>147</v>
      </c>
      <c r="E510" s="129" t="s">
        <v>953</v>
      </c>
      <c r="F510" s="130" t="s">
        <v>954</v>
      </c>
      <c r="G510" s="131" t="s">
        <v>458</v>
      </c>
      <c r="H510" s="132">
        <v>1.7</v>
      </c>
      <c r="I510" s="133"/>
      <c r="J510" s="133"/>
      <c r="K510" s="133">
        <f>ROUND(P510*H510,2)</f>
        <v>0</v>
      </c>
      <c r="L510" s="130" t="s">
        <v>1</v>
      </c>
      <c r="M510" s="26"/>
      <c r="N510" s="134" t="s">
        <v>1</v>
      </c>
      <c r="O510" s="135" t="s">
        <v>39</v>
      </c>
      <c r="P510" s="136">
        <f t="shared" si="108"/>
        <v>0</v>
      </c>
      <c r="Q510" s="136">
        <f t="shared" si="109"/>
        <v>0</v>
      </c>
      <c r="R510" s="136">
        <f t="shared" si="110"/>
        <v>0</v>
      </c>
      <c r="S510" s="137">
        <v>0</v>
      </c>
      <c r="T510" s="137">
        <f t="shared" si="111"/>
        <v>0</v>
      </c>
      <c r="U510" s="137">
        <v>0</v>
      </c>
      <c r="V510" s="137">
        <f t="shared" si="112"/>
        <v>0</v>
      </c>
      <c r="W510" s="137">
        <v>0</v>
      </c>
      <c r="X510" s="137">
        <f t="shared" si="113"/>
        <v>0</v>
      </c>
      <c r="Y510" s="138" t="s">
        <v>1</v>
      </c>
      <c r="AR510" s="139" t="s">
        <v>149</v>
      </c>
      <c r="AT510" s="139" t="s">
        <v>147</v>
      </c>
      <c r="AU510" s="139" t="s">
        <v>84</v>
      </c>
      <c r="AY510" s="14" t="s">
        <v>145</v>
      </c>
      <c r="BE510" s="140">
        <f t="shared" si="114"/>
        <v>0</v>
      </c>
      <c r="BF510" s="140">
        <f t="shared" si="115"/>
        <v>0</v>
      </c>
      <c r="BG510" s="140">
        <f t="shared" si="116"/>
        <v>0</v>
      </c>
      <c r="BH510" s="140">
        <f t="shared" si="117"/>
        <v>0</v>
      </c>
      <c r="BI510" s="140">
        <f t="shared" si="118"/>
        <v>0</v>
      </c>
      <c r="BJ510" s="14" t="s">
        <v>84</v>
      </c>
      <c r="BK510" s="140">
        <f t="shared" si="119"/>
        <v>0</v>
      </c>
      <c r="BL510" s="14" t="s">
        <v>149</v>
      </c>
      <c r="BM510" s="139" t="s">
        <v>170</v>
      </c>
    </row>
    <row r="511" spans="2:65" s="12" customFormat="1">
      <c r="B511" s="141"/>
      <c r="D511" s="142"/>
      <c r="E511" s="143"/>
      <c r="F511" s="144" t="s">
        <v>955</v>
      </c>
      <c r="H511" s="143">
        <v>1.7</v>
      </c>
      <c r="L511" s="12" t="s">
        <v>1</v>
      </c>
      <c r="M511" s="141"/>
      <c r="N511" s="145" t="s">
        <v>1</v>
      </c>
      <c r="O511" s="12" t="s">
        <v>39</v>
      </c>
      <c r="P511" s="12">
        <f t="shared" si="108"/>
        <v>0</v>
      </c>
      <c r="Q511" s="12">
        <f t="shared" si="109"/>
        <v>0</v>
      </c>
      <c r="R511" s="12">
        <f t="shared" si="110"/>
        <v>0</v>
      </c>
      <c r="S511" s="12">
        <v>0</v>
      </c>
      <c r="T511" s="12">
        <f t="shared" si="111"/>
        <v>0</v>
      </c>
      <c r="U511" s="12">
        <v>0</v>
      </c>
      <c r="V511" s="12">
        <f t="shared" si="112"/>
        <v>0</v>
      </c>
      <c r="W511" s="12">
        <v>0</v>
      </c>
      <c r="X511" s="12">
        <f t="shared" si="113"/>
        <v>0</v>
      </c>
      <c r="Y511" s="146" t="s">
        <v>1</v>
      </c>
      <c r="AR511" s="12" t="s">
        <v>149</v>
      </c>
      <c r="AT511" s="143" t="s">
        <v>147</v>
      </c>
      <c r="AU511" s="143" t="s">
        <v>84</v>
      </c>
      <c r="AY511" s="143" t="s">
        <v>145</v>
      </c>
      <c r="BE511" s="12">
        <f t="shared" si="114"/>
        <v>0</v>
      </c>
      <c r="BF511" s="12">
        <f t="shared" si="115"/>
        <v>0</v>
      </c>
      <c r="BG511" s="12">
        <f t="shared" si="116"/>
        <v>0</v>
      </c>
      <c r="BH511" s="12">
        <f t="shared" si="117"/>
        <v>0</v>
      </c>
      <c r="BI511" s="12">
        <f t="shared" si="118"/>
        <v>0</v>
      </c>
      <c r="BJ511" s="12" t="s">
        <v>84</v>
      </c>
      <c r="BK511" s="12">
        <f t="shared" si="119"/>
        <v>0</v>
      </c>
      <c r="BL511" s="12" t="s">
        <v>149</v>
      </c>
      <c r="BM511" s="12" t="s">
        <v>170</v>
      </c>
    </row>
    <row r="512" spans="2:65" s="1" customFormat="1" ht="12">
      <c r="B512" s="127"/>
      <c r="C512" s="128">
        <v>109</v>
      </c>
      <c r="D512" s="128" t="s">
        <v>147</v>
      </c>
      <c r="E512" s="129" t="s">
        <v>956</v>
      </c>
      <c r="F512" s="130" t="s">
        <v>957</v>
      </c>
      <c r="G512" s="131" t="s">
        <v>458</v>
      </c>
      <c r="H512" s="132">
        <v>5.6</v>
      </c>
      <c r="I512" s="133"/>
      <c r="J512" s="133"/>
      <c r="K512" s="133">
        <f>ROUND(P512*H512,2)</f>
        <v>0</v>
      </c>
      <c r="L512" s="130" t="s">
        <v>1</v>
      </c>
      <c r="M512" s="26"/>
      <c r="N512" s="134" t="s">
        <v>1</v>
      </c>
      <c r="O512" s="135" t="s">
        <v>39</v>
      </c>
      <c r="P512" s="136">
        <f t="shared" si="108"/>
        <v>0</v>
      </c>
      <c r="Q512" s="136">
        <f t="shared" si="109"/>
        <v>0</v>
      </c>
      <c r="R512" s="136">
        <f t="shared" si="110"/>
        <v>0</v>
      </c>
      <c r="S512" s="137">
        <v>0</v>
      </c>
      <c r="T512" s="137">
        <f t="shared" si="111"/>
        <v>0</v>
      </c>
      <c r="U512" s="137">
        <v>0</v>
      </c>
      <c r="V512" s="137">
        <f t="shared" si="112"/>
        <v>0</v>
      </c>
      <c r="W512" s="137">
        <v>0</v>
      </c>
      <c r="X512" s="137">
        <f t="shared" si="113"/>
        <v>0</v>
      </c>
      <c r="Y512" s="138" t="s">
        <v>1</v>
      </c>
      <c r="AR512" s="139" t="s">
        <v>149</v>
      </c>
      <c r="AT512" s="139" t="s">
        <v>147</v>
      </c>
      <c r="AU512" s="139" t="s">
        <v>84</v>
      </c>
      <c r="AY512" s="14" t="s">
        <v>145</v>
      </c>
      <c r="BE512" s="140">
        <f t="shared" si="114"/>
        <v>0</v>
      </c>
      <c r="BF512" s="140">
        <f t="shared" si="115"/>
        <v>0</v>
      </c>
      <c r="BG512" s="140">
        <f t="shared" si="116"/>
        <v>0</v>
      </c>
      <c r="BH512" s="140">
        <f t="shared" si="117"/>
        <v>0</v>
      </c>
      <c r="BI512" s="140">
        <f t="shared" si="118"/>
        <v>0</v>
      </c>
      <c r="BJ512" s="14" t="s">
        <v>84</v>
      </c>
      <c r="BK512" s="140">
        <f t="shared" si="119"/>
        <v>0</v>
      </c>
      <c r="BL512" s="14" t="s">
        <v>149</v>
      </c>
      <c r="BM512" s="139" t="s">
        <v>170</v>
      </c>
    </row>
    <row r="513" spans="2:65" s="12" customFormat="1">
      <c r="B513" s="141"/>
      <c r="D513" s="142"/>
      <c r="E513" s="143"/>
      <c r="F513" s="144" t="s">
        <v>958</v>
      </c>
      <c r="H513" s="143">
        <v>5.6</v>
      </c>
      <c r="L513" s="12" t="s">
        <v>1</v>
      </c>
      <c r="M513" s="141"/>
      <c r="N513" s="145" t="s">
        <v>1</v>
      </c>
      <c r="O513" s="12" t="s">
        <v>39</v>
      </c>
      <c r="P513" s="12">
        <f t="shared" si="108"/>
        <v>0</v>
      </c>
      <c r="Q513" s="12">
        <f t="shared" si="109"/>
        <v>0</v>
      </c>
      <c r="R513" s="12">
        <f t="shared" si="110"/>
        <v>0</v>
      </c>
      <c r="S513" s="12">
        <v>0</v>
      </c>
      <c r="T513" s="12">
        <f t="shared" si="111"/>
        <v>0</v>
      </c>
      <c r="U513" s="12">
        <v>0</v>
      </c>
      <c r="V513" s="12">
        <f t="shared" si="112"/>
        <v>0</v>
      </c>
      <c r="W513" s="12">
        <v>0</v>
      </c>
      <c r="X513" s="12">
        <f t="shared" si="113"/>
        <v>0</v>
      </c>
      <c r="Y513" s="146" t="s">
        <v>1</v>
      </c>
      <c r="AR513" s="12" t="s">
        <v>149</v>
      </c>
      <c r="AT513" s="143" t="s">
        <v>147</v>
      </c>
      <c r="AU513" s="143" t="s">
        <v>84</v>
      </c>
      <c r="AY513" s="143" t="s">
        <v>145</v>
      </c>
      <c r="BE513" s="12">
        <f t="shared" si="114"/>
        <v>0</v>
      </c>
      <c r="BF513" s="12">
        <f t="shared" si="115"/>
        <v>0</v>
      </c>
      <c r="BG513" s="12">
        <f t="shared" si="116"/>
        <v>0</v>
      </c>
      <c r="BH513" s="12">
        <f t="shared" si="117"/>
        <v>0</v>
      </c>
      <c r="BI513" s="12">
        <f t="shared" si="118"/>
        <v>0</v>
      </c>
      <c r="BJ513" s="12" t="s">
        <v>84</v>
      </c>
      <c r="BK513" s="12">
        <f t="shared" si="119"/>
        <v>0</v>
      </c>
      <c r="BL513" s="12" t="s">
        <v>149</v>
      </c>
      <c r="BM513" s="12" t="s">
        <v>170</v>
      </c>
    </row>
    <row r="514" spans="2:65" s="1" customFormat="1" ht="16.5" customHeight="1">
      <c r="B514" s="127"/>
      <c r="C514" s="151"/>
      <c r="D514" s="151"/>
      <c r="E514" s="152" t="s">
        <v>959</v>
      </c>
      <c r="F514" s="153" t="s">
        <v>960</v>
      </c>
      <c r="G514" s="154"/>
      <c r="H514" s="155"/>
      <c r="I514" s="156"/>
      <c r="J514" s="156"/>
      <c r="K514" s="156"/>
      <c r="L514" s="153"/>
      <c r="M514" s="26"/>
      <c r="N514" s="134" t="s">
        <v>1</v>
      </c>
      <c r="O514" s="135" t="s">
        <v>39</v>
      </c>
      <c r="P514" s="136">
        <f t="shared" si="108"/>
        <v>0</v>
      </c>
      <c r="Q514" s="136">
        <f t="shared" si="109"/>
        <v>0</v>
      </c>
      <c r="R514" s="136">
        <f t="shared" si="110"/>
        <v>0</v>
      </c>
      <c r="S514" s="137">
        <v>0</v>
      </c>
      <c r="T514" s="137">
        <f t="shared" si="111"/>
        <v>0</v>
      </c>
      <c r="U514" s="137">
        <v>0</v>
      </c>
      <c r="V514" s="137">
        <f t="shared" si="112"/>
        <v>0</v>
      </c>
      <c r="W514" s="137">
        <v>0</v>
      </c>
      <c r="X514" s="137">
        <f t="shared" si="113"/>
        <v>0</v>
      </c>
      <c r="Y514" s="138" t="s">
        <v>1</v>
      </c>
      <c r="AR514" s="139" t="s">
        <v>149</v>
      </c>
      <c r="AT514" s="139" t="s">
        <v>147</v>
      </c>
      <c r="AU514" s="139" t="s">
        <v>84</v>
      </c>
      <c r="AY514" s="14" t="s">
        <v>145</v>
      </c>
      <c r="BE514" s="140">
        <f t="shared" si="114"/>
        <v>0</v>
      </c>
      <c r="BF514" s="140">
        <f t="shared" si="115"/>
        <v>0</v>
      </c>
      <c r="BG514" s="140">
        <f t="shared" si="116"/>
        <v>0</v>
      </c>
      <c r="BH514" s="140">
        <f t="shared" si="117"/>
        <v>0</v>
      </c>
      <c r="BI514" s="140">
        <f t="shared" si="118"/>
        <v>0</v>
      </c>
      <c r="BJ514" s="14" t="s">
        <v>84</v>
      </c>
      <c r="BK514" s="140">
        <f t="shared" si="119"/>
        <v>0</v>
      </c>
      <c r="BL514" s="14" t="s">
        <v>149</v>
      </c>
      <c r="BM514" s="139" t="s">
        <v>169</v>
      </c>
    </row>
    <row r="515" spans="2:65" s="1" customFormat="1" ht="12">
      <c r="B515" s="127"/>
      <c r="C515" s="128">
        <v>110</v>
      </c>
      <c r="D515" s="128" t="s">
        <v>147</v>
      </c>
      <c r="E515" s="129" t="s">
        <v>961</v>
      </c>
      <c r="F515" s="130" t="s">
        <v>962</v>
      </c>
      <c r="G515" s="131" t="s">
        <v>244</v>
      </c>
      <c r="H515" s="132">
        <v>623.39200000000005</v>
      </c>
      <c r="I515" s="133"/>
      <c r="J515" s="133"/>
      <c r="K515" s="133">
        <f>ROUND(P515*H515,2)</f>
        <v>0</v>
      </c>
      <c r="L515" s="130" t="s">
        <v>1</v>
      </c>
      <c r="M515" s="26"/>
      <c r="N515" s="134" t="s">
        <v>1</v>
      </c>
      <c r="O515" s="135" t="s">
        <v>39</v>
      </c>
      <c r="P515" s="136">
        <f t="shared" si="108"/>
        <v>0</v>
      </c>
      <c r="Q515" s="136">
        <f t="shared" si="109"/>
        <v>0</v>
      </c>
      <c r="R515" s="136">
        <f t="shared" si="110"/>
        <v>0</v>
      </c>
      <c r="S515" s="137">
        <v>0</v>
      </c>
      <c r="T515" s="137">
        <f t="shared" si="111"/>
        <v>0</v>
      </c>
      <c r="U515" s="137">
        <v>0</v>
      </c>
      <c r="V515" s="137">
        <f t="shared" si="112"/>
        <v>0</v>
      </c>
      <c r="W515" s="137">
        <v>0</v>
      </c>
      <c r="X515" s="137">
        <f t="shared" si="113"/>
        <v>0</v>
      </c>
      <c r="Y515" s="138" t="s">
        <v>1</v>
      </c>
      <c r="AR515" s="139" t="s">
        <v>149</v>
      </c>
      <c r="AT515" s="139" t="s">
        <v>147</v>
      </c>
      <c r="AU515" s="139" t="s">
        <v>84</v>
      </c>
      <c r="AY515" s="14" t="s">
        <v>145</v>
      </c>
      <c r="BE515" s="140">
        <f t="shared" si="114"/>
        <v>0</v>
      </c>
      <c r="BF515" s="140">
        <f t="shared" si="115"/>
        <v>0</v>
      </c>
      <c r="BG515" s="140">
        <f t="shared" si="116"/>
        <v>0</v>
      </c>
      <c r="BH515" s="140">
        <f t="shared" si="117"/>
        <v>0</v>
      </c>
      <c r="BI515" s="140">
        <f t="shared" si="118"/>
        <v>0</v>
      </c>
      <c r="BJ515" s="14" t="s">
        <v>84</v>
      </c>
      <c r="BK515" s="140">
        <f t="shared" si="119"/>
        <v>0</v>
      </c>
      <c r="BL515" s="14" t="s">
        <v>149</v>
      </c>
      <c r="BM515" s="139" t="s">
        <v>170</v>
      </c>
    </row>
    <row r="516" spans="2:65" s="12" customFormat="1">
      <c r="B516" s="141"/>
      <c r="D516" s="142"/>
      <c r="E516" s="143"/>
      <c r="F516" s="144" t="s">
        <v>963</v>
      </c>
      <c r="H516" s="143">
        <v>623.39200000000005</v>
      </c>
      <c r="L516" s="12" t="s">
        <v>1</v>
      </c>
      <c r="M516" s="141"/>
      <c r="N516" s="145" t="s">
        <v>1</v>
      </c>
      <c r="O516" s="12" t="s">
        <v>39</v>
      </c>
      <c r="P516" s="12">
        <f t="shared" si="108"/>
        <v>0</v>
      </c>
      <c r="Q516" s="12">
        <f t="shared" si="109"/>
        <v>0</v>
      </c>
      <c r="R516" s="12">
        <f t="shared" si="110"/>
        <v>0</v>
      </c>
      <c r="S516" s="12">
        <v>0</v>
      </c>
      <c r="T516" s="12">
        <f t="shared" si="111"/>
        <v>0</v>
      </c>
      <c r="U516" s="12">
        <v>0</v>
      </c>
      <c r="V516" s="12">
        <f t="shared" si="112"/>
        <v>0</v>
      </c>
      <c r="W516" s="12">
        <v>0</v>
      </c>
      <c r="X516" s="12">
        <f t="shared" si="113"/>
        <v>0</v>
      </c>
      <c r="Y516" s="146" t="s">
        <v>1</v>
      </c>
      <c r="AR516" s="12" t="s">
        <v>149</v>
      </c>
      <c r="AT516" s="143" t="s">
        <v>147</v>
      </c>
      <c r="AU516" s="143" t="s">
        <v>84</v>
      </c>
      <c r="AY516" s="143" t="s">
        <v>145</v>
      </c>
      <c r="BE516" s="12">
        <f t="shared" si="114"/>
        <v>0</v>
      </c>
      <c r="BF516" s="12">
        <f t="shared" si="115"/>
        <v>0</v>
      </c>
      <c r="BG516" s="12">
        <f t="shared" si="116"/>
        <v>0</v>
      </c>
      <c r="BH516" s="12">
        <f t="shared" si="117"/>
        <v>0</v>
      </c>
      <c r="BI516" s="12">
        <f t="shared" si="118"/>
        <v>0</v>
      </c>
      <c r="BJ516" s="12" t="s">
        <v>84</v>
      </c>
      <c r="BK516" s="12">
        <f t="shared" si="119"/>
        <v>0</v>
      </c>
      <c r="BL516" s="12" t="s">
        <v>149</v>
      </c>
      <c r="BM516" s="12" t="s">
        <v>170</v>
      </c>
    </row>
    <row r="517" spans="2:65" s="1" customFormat="1" ht="12">
      <c r="B517" s="127"/>
      <c r="C517" s="128">
        <v>111</v>
      </c>
      <c r="D517" s="128" t="s">
        <v>147</v>
      </c>
      <c r="E517" s="129" t="s">
        <v>964</v>
      </c>
      <c r="F517" s="130" t="s">
        <v>965</v>
      </c>
      <c r="G517" s="131" t="s">
        <v>244</v>
      </c>
      <c r="H517" s="132">
        <v>238.57</v>
      </c>
      <c r="I517" s="133"/>
      <c r="J517" s="133"/>
      <c r="K517" s="133">
        <f>ROUND(P517*H517,2)</f>
        <v>0</v>
      </c>
      <c r="L517" s="130" t="s">
        <v>1</v>
      </c>
      <c r="M517" s="26"/>
      <c r="N517" s="134" t="s">
        <v>1</v>
      </c>
      <c r="O517" s="135" t="s">
        <v>39</v>
      </c>
      <c r="P517" s="136">
        <f t="shared" si="108"/>
        <v>0</v>
      </c>
      <c r="Q517" s="136">
        <f t="shared" si="109"/>
        <v>0</v>
      </c>
      <c r="R517" s="136">
        <f t="shared" si="110"/>
        <v>0</v>
      </c>
      <c r="S517" s="137">
        <v>0</v>
      </c>
      <c r="T517" s="137">
        <f t="shared" si="111"/>
        <v>0</v>
      </c>
      <c r="U517" s="137">
        <v>0</v>
      </c>
      <c r="V517" s="137">
        <f t="shared" si="112"/>
        <v>0</v>
      </c>
      <c r="W517" s="137">
        <v>0</v>
      </c>
      <c r="X517" s="137">
        <f t="shared" si="113"/>
        <v>0</v>
      </c>
      <c r="Y517" s="138" t="s">
        <v>1</v>
      </c>
      <c r="AR517" s="139" t="s">
        <v>149</v>
      </c>
      <c r="AT517" s="139" t="s">
        <v>147</v>
      </c>
      <c r="AU517" s="139" t="s">
        <v>84</v>
      </c>
      <c r="AY517" s="14" t="s">
        <v>145</v>
      </c>
      <c r="BE517" s="140">
        <f t="shared" si="114"/>
        <v>0</v>
      </c>
      <c r="BF517" s="140">
        <f t="shared" si="115"/>
        <v>0</v>
      </c>
      <c r="BG517" s="140">
        <f t="shared" si="116"/>
        <v>0</v>
      </c>
      <c r="BH517" s="140">
        <f t="shared" si="117"/>
        <v>0</v>
      </c>
      <c r="BI517" s="140">
        <f t="shared" si="118"/>
        <v>0</v>
      </c>
      <c r="BJ517" s="14" t="s">
        <v>84</v>
      </c>
      <c r="BK517" s="140">
        <f t="shared" si="119"/>
        <v>0</v>
      </c>
      <c r="BL517" s="14" t="s">
        <v>149</v>
      </c>
      <c r="BM517" s="139" t="s">
        <v>170</v>
      </c>
    </row>
    <row r="518" spans="2:65" s="12" customFormat="1">
      <c r="B518" s="141"/>
      <c r="D518" s="142"/>
      <c r="E518" s="143"/>
      <c r="F518" s="144" t="s">
        <v>946</v>
      </c>
      <c r="H518" s="143">
        <v>7.84</v>
      </c>
      <c r="L518" s="12" t="s">
        <v>1</v>
      </c>
      <c r="M518" s="141"/>
      <c r="N518" s="145" t="s">
        <v>1</v>
      </c>
      <c r="O518" s="12" t="s">
        <v>39</v>
      </c>
      <c r="P518" s="12">
        <f t="shared" si="108"/>
        <v>0</v>
      </c>
      <c r="Q518" s="12">
        <f t="shared" si="109"/>
        <v>0</v>
      </c>
      <c r="R518" s="12">
        <f t="shared" si="110"/>
        <v>0</v>
      </c>
      <c r="S518" s="12">
        <v>0</v>
      </c>
      <c r="T518" s="12">
        <f t="shared" si="111"/>
        <v>0</v>
      </c>
      <c r="U518" s="12">
        <v>0</v>
      </c>
      <c r="V518" s="12">
        <f t="shared" si="112"/>
        <v>0</v>
      </c>
      <c r="W518" s="12">
        <v>0</v>
      </c>
      <c r="X518" s="12">
        <f t="shared" si="113"/>
        <v>0</v>
      </c>
      <c r="Y518" s="146" t="s">
        <v>1</v>
      </c>
      <c r="AR518" s="12" t="s">
        <v>149</v>
      </c>
      <c r="AT518" s="143" t="s">
        <v>147</v>
      </c>
      <c r="AU518" s="143" t="s">
        <v>84</v>
      </c>
      <c r="AY518" s="143" t="s">
        <v>145</v>
      </c>
      <c r="BE518" s="12">
        <f t="shared" si="114"/>
        <v>0</v>
      </c>
      <c r="BF518" s="12">
        <f t="shared" si="115"/>
        <v>0</v>
      </c>
      <c r="BG518" s="12">
        <f t="shared" si="116"/>
        <v>0</v>
      </c>
      <c r="BH518" s="12">
        <f t="shared" si="117"/>
        <v>0</v>
      </c>
      <c r="BI518" s="12">
        <f t="shared" si="118"/>
        <v>0</v>
      </c>
      <c r="BJ518" s="12" t="s">
        <v>84</v>
      </c>
      <c r="BK518" s="12">
        <f t="shared" si="119"/>
        <v>0</v>
      </c>
      <c r="BL518" s="12" t="s">
        <v>149</v>
      </c>
      <c r="BM518" s="12" t="s">
        <v>170</v>
      </c>
    </row>
    <row r="519" spans="2:65" s="12" customFormat="1">
      <c r="B519" s="141"/>
      <c r="D519" s="142"/>
      <c r="E519" s="143"/>
      <c r="F519" s="144" t="s">
        <v>947</v>
      </c>
      <c r="H519" s="143">
        <v>7.8</v>
      </c>
      <c r="L519" s="12" t="s">
        <v>1</v>
      </c>
      <c r="M519" s="141"/>
      <c r="N519" s="145" t="s">
        <v>1</v>
      </c>
      <c r="O519" s="12" t="s">
        <v>39</v>
      </c>
      <c r="P519" s="12">
        <f t="shared" si="108"/>
        <v>0</v>
      </c>
      <c r="Q519" s="12">
        <f t="shared" si="109"/>
        <v>0</v>
      </c>
      <c r="R519" s="12">
        <f t="shared" si="110"/>
        <v>0</v>
      </c>
      <c r="S519" s="12">
        <v>0</v>
      </c>
      <c r="T519" s="12">
        <f t="shared" si="111"/>
        <v>0</v>
      </c>
      <c r="U519" s="12">
        <v>0</v>
      </c>
      <c r="V519" s="12">
        <f t="shared" si="112"/>
        <v>0</v>
      </c>
      <c r="W519" s="12">
        <v>0</v>
      </c>
      <c r="X519" s="12">
        <f t="shared" si="113"/>
        <v>0</v>
      </c>
      <c r="Y519" s="146" t="s">
        <v>1</v>
      </c>
      <c r="AR519" s="12" t="s">
        <v>149</v>
      </c>
      <c r="AT519" s="143" t="s">
        <v>147</v>
      </c>
      <c r="AU519" s="143" t="s">
        <v>84</v>
      </c>
      <c r="AY519" s="143" t="s">
        <v>145</v>
      </c>
      <c r="BE519" s="12">
        <f t="shared" si="114"/>
        <v>0</v>
      </c>
      <c r="BF519" s="12">
        <f t="shared" si="115"/>
        <v>0</v>
      </c>
      <c r="BG519" s="12">
        <f t="shared" si="116"/>
        <v>0</v>
      </c>
      <c r="BH519" s="12">
        <f t="shared" si="117"/>
        <v>0</v>
      </c>
      <c r="BI519" s="12">
        <f t="shared" si="118"/>
        <v>0</v>
      </c>
      <c r="BJ519" s="12" t="s">
        <v>84</v>
      </c>
      <c r="BK519" s="12">
        <f t="shared" si="119"/>
        <v>0</v>
      </c>
      <c r="BL519" s="12" t="s">
        <v>149</v>
      </c>
      <c r="BM519" s="12" t="s">
        <v>170</v>
      </c>
    </row>
    <row r="520" spans="2:65" s="12" customFormat="1">
      <c r="B520" s="141"/>
      <c r="D520" s="142"/>
      <c r="E520" s="143"/>
      <c r="F520" s="144" t="s">
        <v>948</v>
      </c>
      <c r="H520" s="143">
        <v>7.96</v>
      </c>
      <c r="L520" s="12" t="s">
        <v>1</v>
      </c>
      <c r="M520" s="141"/>
      <c r="N520" s="145" t="s">
        <v>1</v>
      </c>
      <c r="O520" s="12" t="s">
        <v>39</v>
      </c>
      <c r="P520" s="12">
        <f t="shared" si="108"/>
        <v>0</v>
      </c>
      <c r="Q520" s="12">
        <f t="shared" si="109"/>
        <v>0</v>
      </c>
      <c r="R520" s="12">
        <f t="shared" si="110"/>
        <v>0</v>
      </c>
      <c r="S520" s="12">
        <v>0</v>
      </c>
      <c r="T520" s="12">
        <f t="shared" si="111"/>
        <v>0</v>
      </c>
      <c r="U520" s="12">
        <v>0</v>
      </c>
      <c r="V520" s="12">
        <f t="shared" si="112"/>
        <v>0</v>
      </c>
      <c r="W520" s="12">
        <v>0</v>
      </c>
      <c r="X520" s="12">
        <f t="shared" si="113"/>
        <v>0</v>
      </c>
      <c r="Y520" s="146" t="s">
        <v>1</v>
      </c>
      <c r="AR520" s="12" t="s">
        <v>149</v>
      </c>
      <c r="AT520" s="143" t="s">
        <v>147</v>
      </c>
      <c r="AU520" s="143" t="s">
        <v>84</v>
      </c>
      <c r="AY520" s="143" t="s">
        <v>145</v>
      </c>
      <c r="BE520" s="12">
        <f t="shared" si="114"/>
        <v>0</v>
      </c>
      <c r="BF520" s="12">
        <f t="shared" si="115"/>
        <v>0</v>
      </c>
      <c r="BG520" s="12">
        <f t="shared" si="116"/>
        <v>0</v>
      </c>
      <c r="BH520" s="12">
        <f t="shared" si="117"/>
        <v>0</v>
      </c>
      <c r="BI520" s="12">
        <f t="shared" si="118"/>
        <v>0</v>
      </c>
      <c r="BJ520" s="12" t="s">
        <v>84</v>
      </c>
      <c r="BK520" s="12">
        <f t="shared" si="119"/>
        <v>0</v>
      </c>
      <c r="BL520" s="12" t="s">
        <v>149</v>
      </c>
      <c r="BM520" s="12" t="s">
        <v>170</v>
      </c>
    </row>
    <row r="521" spans="2:65" s="12" customFormat="1">
      <c r="B521" s="141"/>
      <c r="D521" s="142"/>
      <c r="E521" s="143"/>
      <c r="F521" s="144" t="s">
        <v>905</v>
      </c>
      <c r="H521" s="143">
        <v>7.81</v>
      </c>
      <c r="L521" s="12" t="s">
        <v>1</v>
      </c>
      <c r="M521" s="141"/>
      <c r="N521" s="145" t="s">
        <v>1</v>
      </c>
      <c r="O521" s="12" t="s">
        <v>39</v>
      </c>
      <c r="P521" s="12">
        <f t="shared" si="108"/>
        <v>0</v>
      </c>
      <c r="Q521" s="12">
        <f t="shared" si="109"/>
        <v>0</v>
      </c>
      <c r="R521" s="12">
        <f t="shared" si="110"/>
        <v>0</v>
      </c>
      <c r="S521" s="12">
        <v>0</v>
      </c>
      <c r="T521" s="12">
        <f t="shared" si="111"/>
        <v>0</v>
      </c>
      <c r="U521" s="12">
        <v>0</v>
      </c>
      <c r="V521" s="12">
        <f t="shared" si="112"/>
        <v>0</v>
      </c>
      <c r="W521" s="12">
        <v>0</v>
      </c>
      <c r="X521" s="12">
        <f t="shared" si="113"/>
        <v>0</v>
      </c>
      <c r="Y521" s="146" t="s">
        <v>1</v>
      </c>
      <c r="AR521" s="12" t="s">
        <v>149</v>
      </c>
      <c r="AT521" s="143" t="s">
        <v>147</v>
      </c>
      <c r="AU521" s="143" t="s">
        <v>84</v>
      </c>
      <c r="AY521" s="143" t="s">
        <v>145</v>
      </c>
      <c r="BE521" s="12">
        <f t="shared" si="114"/>
        <v>0</v>
      </c>
      <c r="BF521" s="12">
        <f t="shared" si="115"/>
        <v>0</v>
      </c>
      <c r="BG521" s="12">
        <f t="shared" si="116"/>
        <v>0</v>
      </c>
      <c r="BH521" s="12">
        <f t="shared" si="117"/>
        <v>0</v>
      </c>
      <c r="BI521" s="12">
        <f t="shared" si="118"/>
        <v>0</v>
      </c>
      <c r="BJ521" s="12" t="s">
        <v>84</v>
      </c>
      <c r="BK521" s="12">
        <f t="shared" si="119"/>
        <v>0</v>
      </c>
      <c r="BL521" s="12" t="s">
        <v>149</v>
      </c>
      <c r="BM521" s="12" t="s">
        <v>170</v>
      </c>
    </row>
    <row r="522" spans="2:65" s="12" customFormat="1">
      <c r="B522" s="141"/>
      <c r="D522" s="142"/>
      <c r="E522" s="143"/>
      <c r="F522" s="144" t="s">
        <v>906</v>
      </c>
      <c r="H522" s="143">
        <v>17.059999999999999</v>
      </c>
      <c r="L522" s="12" t="s">
        <v>1</v>
      </c>
      <c r="M522" s="141"/>
      <c r="N522" s="145" t="s">
        <v>1</v>
      </c>
      <c r="O522" s="12" t="s">
        <v>39</v>
      </c>
      <c r="P522" s="12">
        <f t="shared" si="108"/>
        <v>0</v>
      </c>
      <c r="Q522" s="12">
        <f t="shared" si="109"/>
        <v>0</v>
      </c>
      <c r="R522" s="12">
        <f t="shared" si="110"/>
        <v>0</v>
      </c>
      <c r="S522" s="12">
        <v>0</v>
      </c>
      <c r="T522" s="12">
        <f t="shared" si="111"/>
        <v>0</v>
      </c>
      <c r="U522" s="12">
        <v>0</v>
      </c>
      <c r="V522" s="12">
        <f t="shared" si="112"/>
        <v>0</v>
      </c>
      <c r="W522" s="12">
        <v>0</v>
      </c>
      <c r="X522" s="12">
        <f t="shared" si="113"/>
        <v>0</v>
      </c>
      <c r="Y522" s="146" t="s">
        <v>1</v>
      </c>
      <c r="AR522" s="12" t="s">
        <v>149</v>
      </c>
      <c r="AT522" s="143" t="s">
        <v>147</v>
      </c>
      <c r="AU522" s="143" t="s">
        <v>84</v>
      </c>
      <c r="AY522" s="143" t="s">
        <v>145</v>
      </c>
      <c r="BE522" s="12">
        <f t="shared" si="114"/>
        <v>0</v>
      </c>
      <c r="BF522" s="12">
        <f t="shared" si="115"/>
        <v>0</v>
      </c>
      <c r="BG522" s="12">
        <f t="shared" si="116"/>
        <v>0</v>
      </c>
      <c r="BH522" s="12">
        <f t="shared" si="117"/>
        <v>0</v>
      </c>
      <c r="BI522" s="12">
        <f t="shared" si="118"/>
        <v>0</v>
      </c>
      <c r="BJ522" s="12" t="s">
        <v>84</v>
      </c>
      <c r="BK522" s="12">
        <f t="shared" si="119"/>
        <v>0</v>
      </c>
      <c r="BL522" s="12" t="s">
        <v>149</v>
      </c>
      <c r="BM522" s="12" t="s">
        <v>170</v>
      </c>
    </row>
    <row r="523" spans="2:65" s="12" customFormat="1">
      <c r="B523" s="141"/>
      <c r="D523" s="142"/>
      <c r="E523" s="143"/>
      <c r="F523" s="144" t="s">
        <v>907</v>
      </c>
      <c r="H523" s="143">
        <v>12.64</v>
      </c>
      <c r="L523" s="12" t="s">
        <v>1</v>
      </c>
      <c r="M523" s="141"/>
      <c r="N523" s="145" t="s">
        <v>1</v>
      </c>
      <c r="O523" s="12" t="s">
        <v>39</v>
      </c>
      <c r="P523" s="12">
        <f t="shared" si="108"/>
        <v>0</v>
      </c>
      <c r="Q523" s="12">
        <f t="shared" si="109"/>
        <v>0</v>
      </c>
      <c r="R523" s="12">
        <f t="shared" si="110"/>
        <v>0</v>
      </c>
      <c r="S523" s="12">
        <v>0</v>
      </c>
      <c r="T523" s="12">
        <f t="shared" si="111"/>
        <v>0</v>
      </c>
      <c r="U523" s="12">
        <v>0</v>
      </c>
      <c r="V523" s="12">
        <f t="shared" si="112"/>
        <v>0</v>
      </c>
      <c r="W523" s="12">
        <v>0</v>
      </c>
      <c r="X523" s="12">
        <f t="shared" si="113"/>
        <v>0</v>
      </c>
      <c r="Y523" s="146" t="s">
        <v>1</v>
      </c>
      <c r="AR523" s="12" t="s">
        <v>149</v>
      </c>
      <c r="AT523" s="143" t="s">
        <v>147</v>
      </c>
      <c r="AU523" s="143" t="s">
        <v>84</v>
      </c>
      <c r="AY523" s="143" t="s">
        <v>145</v>
      </c>
      <c r="BE523" s="12">
        <f t="shared" si="114"/>
        <v>0</v>
      </c>
      <c r="BF523" s="12">
        <f t="shared" si="115"/>
        <v>0</v>
      </c>
      <c r="BG523" s="12">
        <f t="shared" si="116"/>
        <v>0</v>
      </c>
      <c r="BH523" s="12">
        <f t="shared" si="117"/>
        <v>0</v>
      </c>
      <c r="BI523" s="12">
        <f t="shared" si="118"/>
        <v>0</v>
      </c>
      <c r="BJ523" s="12" t="s">
        <v>84</v>
      </c>
      <c r="BK523" s="12">
        <f t="shared" si="119"/>
        <v>0</v>
      </c>
      <c r="BL523" s="12" t="s">
        <v>149</v>
      </c>
      <c r="BM523" s="12" t="s">
        <v>170</v>
      </c>
    </row>
    <row r="524" spans="2:65" s="12" customFormat="1">
      <c r="B524" s="141"/>
      <c r="D524" s="142"/>
      <c r="E524" s="143"/>
      <c r="F524" s="144" t="s">
        <v>908</v>
      </c>
      <c r="H524" s="143">
        <v>45.03</v>
      </c>
      <c r="L524" s="12" t="s">
        <v>1</v>
      </c>
      <c r="M524" s="141"/>
      <c r="N524" s="145" t="s">
        <v>1</v>
      </c>
      <c r="O524" s="12" t="s">
        <v>39</v>
      </c>
      <c r="P524" s="12">
        <f t="shared" si="108"/>
        <v>0</v>
      </c>
      <c r="Q524" s="12">
        <f t="shared" si="109"/>
        <v>0</v>
      </c>
      <c r="R524" s="12">
        <f t="shared" si="110"/>
        <v>0</v>
      </c>
      <c r="S524" s="12">
        <v>0</v>
      </c>
      <c r="T524" s="12">
        <f t="shared" si="111"/>
        <v>0</v>
      </c>
      <c r="U524" s="12">
        <v>0</v>
      </c>
      <c r="V524" s="12">
        <f t="shared" si="112"/>
        <v>0</v>
      </c>
      <c r="W524" s="12">
        <v>0</v>
      </c>
      <c r="X524" s="12">
        <f t="shared" si="113"/>
        <v>0</v>
      </c>
      <c r="Y524" s="146" t="s">
        <v>1</v>
      </c>
      <c r="AR524" s="12" t="s">
        <v>149</v>
      </c>
      <c r="AT524" s="143" t="s">
        <v>147</v>
      </c>
      <c r="AU524" s="143" t="s">
        <v>84</v>
      </c>
      <c r="AY524" s="143" t="s">
        <v>145</v>
      </c>
      <c r="BE524" s="12">
        <f t="shared" si="114"/>
        <v>0</v>
      </c>
      <c r="BF524" s="12">
        <f t="shared" si="115"/>
        <v>0</v>
      </c>
      <c r="BG524" s="12">
        <f t="shared" si="116"/>
        <v>0</v>
      </c>
      <c r="BH524" s="12">
        <f t="shared" si="117"/>
        <v>0</v>
      </c>
      <c r="BI524" s="12">
        <f t="shared" si="118"/>
        <v>0</v>
      </c>
      <c r="BJ524" s="12" t="s">
        <v>84</v>
      </c>
      <c r="BK524" s="12">
        <f t="shared" si="119"/>
        <v>0</v>
      </c>
      <c r="BL524" s="12" t="s">
        <v>149</v>
      </c>
      <c r="BM524" s="12" t="s">
        <v>170</v>
      </c>
    </row>
    <row r="525" spans="2:65" s="12" customFormat="1">
      <c r="B525" s="141"/>
      <c r="D525" s="142"/>
      <c r="E525" s="143"/>
      <c r="F525" s="144" t="s">
        <v>909</v>
      </c>
      <c r="H525" s="143">
        <v>26.39</v>
      </c>
      <c r="L525" s="12" t="s">
        <v>1</v>
      </c>
      <c r="M525" s="141"/>
      <c r="N525" s="145" t="s">
        <v>1</v>
      </c>
      <c r="O525" s="12" t="s">
        <v>39</v>
      </c>
      <c r="P525" s="12">
        <f t="shared" si="108"/>
        <v>0</v>
      </c>
      <c r="Q525" s="12">
        <f t="shared" si="109"/>
        <v>0</v>
      </c>
      <c r="R525" s="12">
        <f t="shared" si="110"/>
        <v>0</v>
      </c>
      <c r="S525" s="12">
        <v>0</v>
      </c>
      <c r="T525" s="12">
        <f t="shared" si="111"/>
        <v>0</v>
      </c>
      <c r="U525" s="12">
        <v>0</v>
      </c>
      <c r="V525" s="12">
        <f t="shared" si="112"/>
        <v>0</v>
      </c>
      <c r="W525" s="12">
        <v>0</v>
      </c>
      <c r="X525" s="12">
        <f t="shared" si="113"/>
        <v>0</v>
      </c>
      <c r="Y525" s="146" t="s">
        <v>1</v>
      </c>
      <c r="AR525" s="12" t="s">
        <v>149</v>
      </c>
      <c r="AT525" s="143" t="s">
        <v>147</v>
      </c>
      <c r="AU525" s="143" t="s">
        <v>84</v>
      </c>
      <c r="AY525" s="143" t="s">
        <v>145</v>
      </c>
      <c r="BE525" s="12">
        <f t="shared" si="114"/>
        <v>0</v>
      </c>
      <c r="BF525" s="12">
        <f t="shared" si="115"/>
        <v>0</v>
      </c>
      <c r="BG525" s="12">
        <f t="shared" si="116"/>
        <v>0</v>
      </c>
      <c r="BH525" s="12">
        <f t="shared" si="117"/>
        <v>0</v>
      </c>
      <c r="BI525" s="12">
        <f t="shared" si="118"/>
        <v>0</v>
      </c>
      <c r="BJ525" s="12" t="s">
        <v>84</v>
      </c>
      <c r="BK525" s="12">
        <f t="shared" si="119"/>
        <v>0</v>
      </c>
      <c r="BL525" s="12" t="s">
        <v>149</v>
      </c>
      <c r="BM525" s="12" t="s">
        <v>170</v>
      </c>
    </row>
    <row r="526" spans="2:65" s="12" customFormat="1">
      <c r="B526" s="141"/>
      <c r="D526" s="142"/>
      <c r="E526" s="143"/>
      <c r="F526" s="144" t="s">
        <v>910</v>
      </c>
      <c r="H526" s="143">
        <v>8.08</v>
      </c>
      <c r="L526" s="12" t="s">
        <v>1</v>
      </c>
      <c r="M526" s="141"/>
      <c r="N526" s="145" t="s">
        <v>1</v>
      </c>
      <c r="O526" s="12" t="s">
        <v>39</v>
      </c>
      <c r="P526" s="12">
        <f t="shared" si="108"/>
        <v>0</v>
      </c>
      <c r="Q526" s="12">
        <f t="shared" si="109"/>
        <v>0</v>
      </c>
      <c r="R526" s="12">
        <f t="shared" si="110"/>
        <v>0</v>
      </c>
      <c r="S526" s="12">
        <v>0</v>
      </c>
      <c r="T526" s="12">
        <f t="shared" si="111"/>
        <v>0</v>
      </c>
      <c r="U526" s="12">
        <v>0</v>
      </c>
      <c r="V526" s="12">
        <f t="shared" si="112"/>
        <v>0</v>
      </c>
      <c r="W526" s="12">
        <v>0</v>
      </c>
      <c r="X526" s="12">
        <f t="shared" si="113"/>
        <v>0</v>
      </c>
      <c r="Y526" s="146" t="s">
        <v>1</v>
      </c>
      <c r="AR526" s="12" t="s">
        <v>149</v>
      </c>
      <c r="AT526" s="143" t="s">
        <v>147</v>
      </c>
      <c r="AU526" s="143" t="s">
        <v>84</v>
      </c>
      <c r="AY526" s="143" t="s">
        <v>145</v>
      </c>
      <c r="BE526" s="12">
        <f t="shared" si="114"/>
        <v>0</v>
      </c>
      <c r="BF526" s="12">
        <f t="shared" si="115"/>
        <v>0</v>
      </c>
      <c r="BG526" s="12">
        <f t="shared" si="116"/>
        <v>0</v>
      </c>
      <c r="BH526" s="12">
        <f t="shared" si="117"/>
        <v>0</v>
      </c>
      <c r="BI526" s="12">
        <f t="shared" si="118"/>
        <v>0</v>
      </c>
      <c r="BJ526" s="12" t="s">
        <v>84</v>
      </c>
      <c r="BK526" s="12">
        <f t="shared" si="119"/>
        <v>0</v>
      </c>
      <c r="BL526" s="12" t="s">
        <v>149</v>
      </c>
      <c r="BM526" s="12" t="s">
        <v>170</v>
      </c>
    </row>
    <row r="527" spans="2:65" s="12" customFormat="1">
      <c r="B527" s="141"/>
      <c r="D527" s="142"/>
      <c r="E527" s="143"/>
      <c r="F527" s="144" t="s">
        <v>966</v>
      </c>
      <c r="H527" s="143">
        <v>43.96</v>
      </c>
      <c r="L527" s="12" t="s">
        <v>1</v>
      </c>
      <c r="M527" s="141"/>
      <c r="N527" s="145" t="s">
        <v>1</v>
      </c>
      <c r="O527" s="12" t="s">
        <v>39</v>
      </c>
      <c r="P527" s="12">
        <f t="shared" si="108"/>
        <v>0</v>
      </c>
      <c r="Q527" s="12">
        <f t="shared" si="109"/>
        <v>0</v>
      </c>
      <c r="R527" s="12">
        <f t="shared" si="110"/>
        <v>0</v>
      </c>
      <c r="S527" s="12">
        <v>0</v>
      </c>
      <c r="T527" s="12">
        <f t="shared" si="111"/>
        <v>0</v>
      </c>
      <c r="U527" s="12">
        <v>0</v>
      </c>
      <c r="V527" s="12">
        <f t="shared" si="112"/>
        <v>0</v>
      </c>
      <c r="W527" s="12">
        <v>0</v>
      </c>
      <c r="X527" s="12">
        <f t="shared" si="113"/>
        <v>0</v>
      </c>
      <c r="Y527" s="146" t="s">
        <v>1</v>
      </c>
      <c r="AR527" s="12" t="s">
        <v>149</v>
      </c>
      <c r="AT527" s="143" t="s">
        <v>147</v>
      </c>
      <c r="AU527" s="143" t="s">
        <v>84</v>
      </c>
      <c r="AY527" s="143" t="s">
        <v>145</v>
      </c>
      <c r="BE527" s="12">
        <f t="shared" si="114"/>
        <v>0</v>
      </c>
      <c r="BF527" s="12">
        <f t="shared" si="115"/>
        <v>0</v>
      </c>
      <c r="BG527" s="12">
        <f t="shared" si="116"/>
        <v>0</v>
      </c>
      <c r="BH527" s="12">
        <f t="shared" si="117"/>
        <v>0</v>
      </c>
      <c r="BI527" s="12">
        <f t="shared" si="118"/>
        <v>0</v>
      </c>
      <c r="BJ527" s="12" t="s">
        <v>84</v>
      </c>
      <c r="BK527" s="12">
        <f t="shared" si="119"/>
        <v>0</v>
      </c>
      <c r="BL527" s="12" t="s">
        <v>149</v>
      </c>
      <c r="BM527" s="12" t="s">
        <v>170</v>
      </c>
    </row>
    <row r="528" spans="2:65" s="12" customFormat="1">
      <c r="B528" s="141"/>
      <c r="D528" s="142"/>
      <c r="E528" s="143"/>
      <c r="F528" s="144" t="s">
        <v>967</v>
      </c>
      <c r="H528" s="143">
        <v>37.92</v>
      </c>
      <c r="L528" s="12" t="s">
        <v>1</v>
      </c>
      <c r="M528" s="141"/>
      <c r="N528" s="145" t="s">
        <v>1</v>
      </c>
      <c r="O528" s="12" t="s">
        <v>39</v>
      </c>
      <c r="P528" s="12">
        <f t="shared" si="108"/>
        <v>0</v>
      </c>
      <c r="Q528" s="12">
        <f t="shared" si="109"/>
        <v>0</v>
      </c>
      <c r="R528" s="12">
        <f t="shared" si="110"/>
        <v>0</v>
      </c>
      <c r="S528" s="12">
        <v>0</v>
      </c>
      <c r="T528" s="12">
        <f t="shared" si="111"/>
        <v>0</v>
      </c>
      <c r="U528" s="12">
        <v>0</v>
      </c>
      <c r="V528" s="12">
        <f t="shared" si="112"/>
        <v>0</v>
      </c>
      <c r="W528" s="12">
        <v>0</v>
      </c>
      <c r="X528" s="12">
        <f t="shared" si="113"/>
        <v>0</v>
      </c>
      <c r="Y528" s="146" t="s">
        <v>1</v>
      </c>
      <c r="AR528" s="12" t="s">
        <v>149</v>
      </c>
      <c r="AT528" s="143" t="s">
        <v>147</v>
      </c>
      <c r="AU528" s="143" t="s">
        <v>84</v>
      </c>
      <c r="AY528" s="143" t="s">
        <v>145</v>
      </c>
      <c r="BE528" s="12">
        <f t="shared" si="114"/>
        <v>0</v>
      </c>
      <c r="BF528" s="12">
        <f t="shared" si="115"/>
        <v>0</v>
      </c>
      <c r="BG528" s="12">
        <f t="shared" si="116"/>
        <v>0</v>
      </c>
      <c r="BH528" s="12">
        <f t="shared" si="117"/>
        <v>0</v>
      </c>
      <c r="BI528" s="12">
        <f t="shared" si="118"/>
        <v>0</v>
      </c>
      <c r="BJ528" s="12" t="s">
        <v>84</v>
      </c>
      <c r="BK528" s="12">
        <f t="shared" si="119"/>
        <v>0</v>
      </c>
      <c r="BL528" s="12" t="s">
        <v>149</v>
      </c>
      <c r="BM528" s="12" t="s">
        <v>170</v>
      </c>
    </row>
    <row r="529" spans="2:65" s="12" customFormat="1">
      <c r="B529" s="141"/>
      <c r="D529" s="142"/>
      <c r="E529" s="143"/>
      <c r="F529" s="144" t="s">
        <v>968</v>
      </c>
      <c r="H529" s="143">
        <v>16.079999999999998</v>
      </c>
      <c r="L529" s="12" t="s">
        <v>1</v>
      </c>
      <c r="M529" s="141"/>
      <c r="N529" s="145" t="s">
        <v>1</v>
      </c>
      <c r="O529" s="12" t="s">
        <v>39</v>
      </c>
      <c r="P529" s="12">
        <f t="shared" si="108"/>
        <v>0</v>
      </c>
      <c r="Q529" s="12">
        <f t="shared" si="109"/>
        <v>0</v>
      </c>
      <c r="R529" s="12">
        <f t="shared" si="110"/>
        <v>0</v>
      </c>
      <c r="S529" s="12">
        <v>0</v>
      </c>
      <c r="T529" s="12">
        <f t="shared" si="111"/>
        <v>0</v>
      </c>
      <c r="U529" s="12">
        <v>0</v>
      </c>
      <c r="V529" s="12">
        <f t="shared" si="112"/>
        <v>0</v>
      </c>
      <c r="W529" s="12">
        <v>0</v>
      </c>
      <c r="X529" s="12">
        <f t="shared" si="113"/>
        <v>0</v>
      </c>
      <c r="Y529" s="146" t="s">
        <v>1</v>
      </c>
      <c r="AR529" s="12" t="s">
        <v>149</v>
      </c>
      <c r="AT529" s="143" t="s">
        <v>147</v>
      </c>
      <c r="AU529" s="143" t="s">
        <v>84</v>
      </c>
      <c r="AY529" s="143" t="s">
        <v>145</v>
      </c>
      <c r="BE529" s="12">
        <f t="shared" si="114"/>
        <v>0</v>
      </c>
      <c r="BF529" s="12">
        <f t="shared" si="115"/>
        <v>0</v>
      </c>
      <c r="BG529" s="12">
        <f t="shared" si="116"/>
        <v>0</v>
      </c>
      <c r="BH529" s="12">
        <f t="shared" si="117"/>
        <v>0</v>
      </c>
      <c r="BI529" s="12">
        <f t="shared" si="118"/>
        <v>0</v>
      </c>
      <c r="BJ529" s="12" t="s">
        <v>84</v>
      </c>
      <c r="BK529" s="12">
        <f t="shared" si="119"/>
        <v>0</v>
      </c>
      <c r="BL529" s="12" t="s">
        <v>149</v>
      </c>
      <c r="BM529" s="12" t="s">
        <v>170</v>
      </c>
    </row>
    <row r="530" spans="2:65" s="1" customFormat="1" ht="12">
      <c r="B530" s="127"/>
      <c r="C530" s="128">
        <v>112</v>
      </c>
      <c r="D530" s="128" t="s">
        <v>147</v>
      </c>
      <c r="E530" s="129" t="s">
        <v>969</v>
      </c>
      <c r="F530" s="130" t="s">
        <v>970</v>
      </c>
      <c r="G530" s="131" t="s">
        <v>244</v>
      </c>
      <c r="H530" s="132">
        <v>943.70500000000004</v>
      </c>
      <c r="I530" s="133"/>
      <c r="J530" s="133"/>
      <c r="K530" s="133">
        <f>ROUND(P530*H530,2)</f>
        <v>0</v>
      </c>
      <c r="L530" s="130" t="s">
        <v>1</v>
      </c>
      <c r="M530" s="26"/>
      <c r="N530" s="134" t="s">
        <v>1</v>
      </c>
      <c r="O530" s="135" t="s">
        <v>39</v>
      </c>
      <c r="P530" s="136">
        <f t="shared" si="108"/>
        <v>0</v>
      </c>
      <c r="Q530" s="136">
        <f t="shared" si="109"/>
        <v>0</v>
      </c>
      <c r="R530" s="136">
        <f t="shared" si="110"/>
        <v>0</v>
      </c>
      <c r="S530" s="137">
        <v>0</v>
      </c>
      <c r="T530" s="137">
        <f t="shared" si="111"/>
        <v>0</v>
      </c>
      <c r="U530" s="137">
        <v>0</v>
      </c>
      <c r="V530" s="137">
        <f t="shared" si="112"/>
        <v>0</v>
      </c>
      <c r="W530" s="137">
        <v>0</v>
      </c>
      <c r="X530" s="137">
        <f t="shared" si="113"/>
        <v>0</v>
      </c>
      <c r="Y530" s="138" t="s">
        <v>1</v>
      </c>
      <c r="AR530" s="139" t="s">
        <v>149</v>
      </c>
      <c r="AT530" s="139" t="s">
        <v>147</v>
      </c>
      <c r="AU530" s="139" t="s">
        <v>84</v>
      </c>
      <c r="AY530" s="14" t="s">
        <v>145</v>
      </c>
      <c r="BE530" s="140">
        <f t="shared" si="114"/>
        <v>0</v>
      </c>
      <c r="BF530" s="140">
        <f t="shared" si="115"/>
        <v>0</v>
      </c>
      <c r="BG530" s="140">
        <f t="shared" si="116"/>
        <v>0</v>
      </c>
      <c r="BH530" s="140">
        <f t="shared" si="117"/>
        <v>0</v>
      </c>
      <c r="BI530" s="140">
        <f t="shared" si="118"/>
        <v>0</v>
      </c>
      <c r="BJ530" s="14" t="s">
        <v>84</v>
      </c>
      <c r="BK530" s="140">
        <f t="shared" si="119"/>
        <v>0</v>
      </c>
      <c r="BL530" s="14" t="s">
        <v>149</v>
      </c>
      <c r="BM530" s="139" t="s">
        <v>170</v>
      </c>
    </row>
    <row r="531" spans="2:65" s="12" customFormat="1">
      <c r="B531" s="141"/>
      <c r="D531" s="142"/>
      <c r="E531" s="143"/>
      <c r="F531" s="144" t="s">
        <v>971</v>
      </c>
      <c r="H531" s="143">
        <v>55.6</v>
      </c>
      <c r="L531" s="12" t="s">
        <v>1</v>
      </c>
      <c r="M531" s="141"/>
      <c r="N531" s="145" t="s">
        <v>1</v>
      </c>
      <c r="O531" s="12" t="s">
        <v>39</v>
      </c>
      <c r="P531" s="12">
        <f t="shared" si="108"/>
        <v>0</v>
      </c>
      <c r="Q531" s="12">
        <f t="shared" si="109"/>
        <v>0</v>
      </c>
      <c r="R531" s="12">
        <f t="shared" si="110"/>
        <v>0</v>
      </c>
      <c r="S531" s="12">
        <v>0</v>
      </c>
      <c r="T531" s="12">
        <f t="shared" si="111"/>
        <v>0</v>
      </c>
      <c r="U531" s="12">
        <v>0</v>
      </c>
      <c r="V531" s="12">
        <f t="shared" si="112"/>
        <v>0</v>
      </c>
      <c r="W531" s="12">
        <v>0</v>
      </c>
      <c r="X531" s="12">
        <f t="shared" si="113"/>
        <v>0</v>
      </c>
      <c r="Y531" s="146" t="s">
        <v>1</v>
      </c>
      <c r="AR531" s="12" t="s">
        <v>149</v>
      </c>
      <c r="AT531" s="143" t="s">
        <v>147</v>
      </c>
      <c r="AU531" s="143" t="s">
        <v>84</v>
      </c>
      <c r="AY531" s="143" t="s">
        <v>145</v>
      </c>
      <c r="BE531" s="12">
        <f t="shared" si="114"/>
        <v>0</v>
      </c>
      <c r="BF531" s="12">
        <f t="shared" si="115"/>
        <v>0</v>
      </c>
      <c r="BG531" s="12">
        <f t="shared" si="116"/>
        <v>0</v>
      </c>
      <c r="BH531" s="12">
        <f t="shared" si="117"/>
        <v>0</v>
      </c>
      <c r="BI531" s="12">
        <f t="shared" si="118"/>
        <v>0</v>
      </c>
      <c r="BJ531" s="12" t="s">
        <v>84</v>
      </c>
      <c r="BK531" s="12">
        <f t="shared" si="119"/>
        <v>0</v>
      </c>
      <c r="BL531" s="12" t="s">
        <v>149</v>
      </c>
      <c r="BM531" s="12" t="s">
        <v>170</v>
      </c>
    </row>
    <row r="532" spans="2:65" s="12" customFormat="1">
      <c r="B532" s="141"/>
      <c r="D532" s="142"/>
      <c r="E532" s="143"/>
      <c r="F532" s="144" t="s">
        <v>972</v>
      </c>
      <c r="H532" s="143">
        <v>237.44499999999999</v>
      </c>
      <c r="L532" s="12" t="s">
        <v>1</v>
      </c>
      <c r="M532" s="141"/>
      <c r="N532" s="145" t="s">
        <v>1</v>
      </c>
      <c r="O532" s="12" t="s">
        <v>39</v>
      </c>
      <c r="P532" s="12">
        <f t="shared" si="108"/>
        <v>0</v>
      </c>
      <c r="Q532" s="12">
        <f t="shared" si="109"/>
        <v>0</v>
      </c>
      <c r="R532" s="12">
        <f t="shared" si="110"/>
        <v>0</v>
      </c>
      <c r="S532" s="12">
        <v>0</v>
      </c>
      <c r="T532" s="12">
        <f t="shared" si="111"/>
        <v>0</v>
      </c>
      <c r="U532" s="12">
        <v>0</v>
      </c>
      <c r="V532" s="12">
        <f t="shared" si="112"/>
        <v>0</v>
      </c>
      <c r="W532" s="12">
        <v>0</v>
      </c>
      <c r="X532" s="12">
        <f t="shared" si="113"/>
        <v>0</v>
      </c>
      <c r="Y532" s="146" t="s">
        <v>1</v>
      </c>
      <c r="AR532" s="12" t="s">
        <v>149</v>
      </c>
      <c r="AT532" s="143" t="s">
        <v>147</v>
      </c>
      <c r="AU532" s="143" t="s">
        <v>84</v>
      </c>
      <c r="AY532" s="143" t="s">
        <v>145</v>
      </c>
      <c r="BE532" s="12">
        <f t="shared" si="114"/>
        <v>0</v>
      </c>
      <c r="BF532" s="12">
        <f t="shared" si="115"/>
        <v>0</v>
      </c>
      <c r="BG532" s="12">
        <f t="shared" si="116"/>
        <v>0</v>
      </c>
      <c r="BH532" s="12">
        <f t="shared" si="117"/>
        <v>0</v>
      </c>
      <c r="BI532" s="12">
        <f t="shared" si="118"/>
        <v>0</v>
      </c>
      <c r="BJ532" s="12" t="s">
        <v>84</v>
      </c>
      <c r="BK532" s="12">
        <f t="shared" si="119"/>
        <v>0</v>
      </c>
      <c r="BL532" s="12" t="s">
        <v>149</v>
      </c>
      <c r="BM532" s="12" t="s">
        <v>170</v>
      </c>
    </row>
    <row r="533" spans="2:65" s="12" customFormat="1">
      <c r="B533" s="141"/>
      <c r="D533" s="142"/>
      <c r="E533" s="143"/>
      <c r="F533" s="144" t="s">
        <v>973</v>
      </c>
      <c r="H533" s="143">
        <v>650.66</v>
      </c>
      <c r="L533" s="12" t="s">
        <v>1</v>
      </c>
      <c r="M533" s="141"/>
      <c r="N533" s="145" t="s">
        <v>1</v>
      </c>
      <c r="O533" s="12" t="s">
        <v>39</v>
      </c>
      <c r="P533" s="12">
        <f t="shared" si="108"/>
        <v>0</v>
      </c>
      <c r="Q533" s="12">
        <f t="shared" si="109"/>
        <v>0</v>
      </c>
      <c r="R533" s="12">
        <f t="shared" si="110"/>
        <v>0</v>
      </c>
      <c r="S533" s="12">
        <v>0</v>
      </c>
      <c r="T533" s="12">
        <f t="shared" si="111"/>
        <v>0</v>
      </c>
      <c r="U533" s="12">
        <v>0</v>
      </c>
      <c r="V533" s="12">
        <f t="shared" si="112"/>
        <v>0</v>
      </c>
      <c r="W533" s="12">
        <v>0</v>
      </c>
      <c r="X533" s="12">
        <f t="shared" si="113"/>
        <v>0</v>
      </c>
      <c r="Y533" s="146" t="s">
        <v>1</v>
      </c>
      <c r="AR533" s="12" t="s">
        <v>149</v>
      </c>
      <c r="AT533" s="143" t="s">
        <v>147</v>
      </c>
      <c r="AU533" s="143" t="s">
        <v>84</v>
      </c>
      <c r="AY533" s="143" t="s">
        <v>145</v>
      </c>
      <c r="BE533" s="12">
        <f t="shared" si="114"/>
        <v>0</v>
      </c>
      <c r="BF533" s="12">
        <f t="shared" si="115"/>
        <v>0</v>
      </c>
      <c r="BG533" s="12">
        <f t="shared" si="116"/>
        <v>0</v>
      </c>
      <c r="BH533" s="12">
        <f t="shared" si="117"/>
        <v>0</v>
      </c>
      <c r="BI533" s="12">
        <f t="shared" si="118"/>
        <v>0</v>
      </c>
      <c r="BJ533" s="12" t="s">
        <v>84</v>
      </c>
      <c r="BK533" s="12">
        <f t="shared" si="119"/>
        <v>0</v>
      </c>
      <c r="BL533" s="12" t="s">
        <v>149</v>
      </c>
      <c r="BM533" s="12" t="s">
        <v>170</v>
      </c>
    </row>
    <row r="534" spans="2:65" s="1" customFormat="1" ht="12">
      <c r="B534" s="127"/>
      <c r="C534" s="128">
        <v>113</v>
      </c>
      <c r="D534" s="128" t="s">
        <v>147</v>
      </c>
      <c r="E534" s="129" t="s">
        <v>974</v>
      </c>
      <c r="F534" s="130" t="s">
        <v>975</v>
      </c>
      <c r="G534" s="131" t="s">
        <v>244</v>
      </c>
      <c r="H534" s="132">
        <v>238.57</v>
      </c>
      <c r="I534" s="133"/>
      <c r="J534" s="133"/>
      <c r="K534" s="133">
        <f>ROUND(P534*H534,2)</f>
        <v>0</v>
      </c>
      <c r="L534" s="130" t="s">
        <v>1</v>
      </c>
      <c r="M534" s="26"/>
      <c r="N534" s="134" t="s">
        <v>1</v>
      </c>
      <c r="O534" s="135" t="s">
        <v>39</v>
      </c>
      <c r="P534" s="136">
        <f t="shared" si="108"/>
        <v>0</v>
      </c>
      <c r="Q534" s="136">
        <f t="shared" si="109"/>
        <v>0</v>
      </c>
      <c r="R534" s="136">
        <f t="shared" si="110"/>
        <v>0</v>
      </c>
      <c r="S534" s="137">
        <v>0</v>
      </c>
      <c r="T534" s="137">
        <f t="shared" si="111"/>
        <v>0</v>
      </c>
      <c r="U534" s="137">
        <v>0</v>
      </c>
      <c r="V534" s="137">
        <f t="shared" si="112"/>
        <v>0</v>
      </c>
      <c r="W534" s="137">
        <v>0</v>
      </c>
      <c r="X534" s="137">
        <f t="shared" si="113"/>
        <v>0</v>
      </c>
      <c r="Y534" s="138" t="s">
        <v>1</v>
      </c>
      <c r="AR534" s="139" t="s">
        <v>149</v>
      </c>
      <c r="AT534" s="139" t="s">
        <v>147</v>
      </c>
      <c r="AU534" s="139" t="s">
        <v>84</v>
      </c>
      <c r="AY534" s="14" t="s">
        <v>145</v>
      </c>
      <c r="BE534" s="140">
        <f t="shared" si="114"/>
        <v>0</v>
      </c>
      <c r="BF534" s="140">
        <f t="shared" si="115"/>
        <v>0</v>
      </c>
      <c r="BG534" s="140">
        <f t="shared" si="116"/>
        <v>0</v>
      </c>
      <c r="BH534" s="140">
        <f t="shared" si="117"/>
        <v>0</v>
      </c>
      <c r="BI534" s="140">
        <f t="shared" si="118"/>
        <v>0</v>
      </c>
      <c r="BJ534" s="14" t="s">
        <v>84</v>
      </c>
      <c r="BK534" s="140">
        <f t="shared" si="119"/>
        <v>0</v>
      </c>
      <c r="BL534" s="14" t="s">
        <v>149</v>
      </c>
      <c r="BM534" s="139" t="s">
        <v>170</v>
      </c>
    </row>
    <row r="535" spans="2:65" s="11" customFormat="1" ht="25.9" customHeight="1">
      <c r="B535" s="115"/>
      <c r="D535" s="116" t="s">
        <v>75</v>
      </c>
      <c r="E535" s="117" t="s">
        <v>171</v>
      </c>
      <c r="F535" s="117" t="s">
        <v>172</v>
      </c>
      <c r="K535" s="118">
        <f>BK535</f>
        <v>0</v>
      </c>
      <c r="M535" s="115"/>
      <c r="N535" s="119"/>
      <c r="Q535" s="120">
        <f>SUM(Q536:Q536)</f>
        <v>0</v>
      </c>
      <c r="R535" s="120">
        <f>SUM(R536:R536)</f>
        <v>0</v>
      </c>
      <c r="T535" s="121">
        <f>SUM(T536:T536)</f>
        <v>0</v>
      </c>
      <c r="V535" s="121">
        <f>SUM(V536:V536)</f>
        <v>0</v>
      </c>
      <c r="X535" s="121">
        <f>SUM(X536:X536)</f>
        <v>0</v>
      </c>
      <c r="Y535" s="122"/>
      <c r="AR535" s="116" t="s">
        <v>84</v>
      </c>
      <c r="AT535" s="123" t="s">
        <v>75</v>
      </c>
      <c r="AU535" s="123" t="s">
        <v>76</v>
      </c>
      <c r="AY535" s="116" t="s">
        <v>145</v>
      </c>
      <c r="BK535" s="124">
        <f>SUM(BK536:BK536)</f>
        <v>0</v>
      </c>
    </row>
    <row r="536" spans="2:65" s="1" customFormat="1" ht="16.5" customHeight="1">
      <c r="B536" s="127"/>
      <c r="C536" s="151"/>
      <c r="D536" s="151"/>
      <c r="E536" s="152"/>
      <c r="F536" s="153" t="s">
        <v>976</v>
      </c>
      <c r="G536" s="154"/>
      <c r="H536" s="155"/>
      <c r="I536" s="156"/>
      <c r="J536" s="156"/>
      <c r="K536" s="156"/>
      <c r="L536" s="153"/>
      <c r="M536" s="26"/>
      <c r="N536" s="134" t="s">
        <v>1</v>
      </c>
      <c r="O536" s="135" t="s">
        <v>39</v>
      </c>
      <c r="P536" s="136">
        <f>I536+J536</f>
        <v>0</v>
      </c>
      <c r="Q536" s="136">
        <f>ROUND(I536*H536,2)</f>
        <v>0</v>
      </c>
      <c r="R536" s="136">
        <f>ROUND(J536*H536,2)</f>
        <v>0</v>
      </c>
      <c r="S536" s="137">
        <v>0</v>
      </c>
      <c r="T536" s="137">
        <f>S536*H536</f>
        <v>0</v>
      </c>
      <c r="U536" s="137">
        <v>0</v>
      </c>
      <c r="V536" s="137">
        <f>U536*H536</f>
        <v>0</v>
      </c>
      <c r="W536" s="137">
        <v>0</v>
      </c>
      <c r="X536" s="137">
        <f>W536*H536</f>
        <v>0</v>
      </c>
      <c r="Y536" s="138" t="s">
        <v>1</v>
      </c>
      <c r="AR536" s="139" t="s">
        <v>149</v>
      </c>
      <c r="AT536" s="139" t="s">
        <v>147</v>
      </c>
      <c r="AU536" s="139" t="s">
        <v>84</v>
      </c>
      <c r="AY536" s="14" t="s">
        <v>145</v>
      </c>
      <c r="BE536" s="140">
        <f>IF(O536="základní",K536,0)</f>
        <v>0</v>
      </c>
      <c r="BF536" s="140">
        <f>IF(O536="snížená",K536,0)</f>
        <v>0</v>
      </c>
      <c r="BG536" s="140">
        <f>IF(O536="zákl. přenesená",K536,0)</f>
        <v>0</v>
      </c>
      <c r="BH536" s="140">
        <f>IF(O536="sníž. přenesená",K536,0)</f>
        <v>0</v>
      </c>
      <c r="BI536" s="140">
        <f>IF(O536="nulová",K536,0)</f>
        <v>0</v>
      </c>
      <c r="BJ536" s="14" t="s">
        <v>84</v>
      </c>
      <c r="BK536" s="140">
        <f>ROUND(P536*H536,2)</f>
        <v>0</v>
      </c>
      <c r="BL536" s="14" t="s">
        <v>149</v>
      </c>
      <c r="BM536" s="139" t="s">
        <v>169</v>
      </c>
    </row>
    <row r="537" spans="2:65" s="11" customFormat="1" ht="25.9" customHeight="1">
      <c r="B537" s="115"/>
      <c r="D537" s="116" t="s">
        <v>75</v>
      </c>
      <c r="E537" s="117" t="s">
        <v>174</v>
      </c>
      <c r="F537" s="117" t="s">
        <v>175</v>
      </c>
      <c r="K537" s="118">
        <f>BK537</f>
        <v>0</v>
      </c>
      <c r="M537" s="115"/>
      <c r="N537" s="119"/>
      <c r="Q537" s="120">
        <f>SUM(Q538:Q538)</f>
        <v>0</v>
      </c>
      <c r="R537" s="120">
        <f>SUM(R538:R538)</f>
        <v>0</v>
      </c>
      <c r="T537" s="121">
        <f>SUM(T538:T538)</f>
        <v>0</v>
      </c>
      <c r="V537" s="121">
        <f>SUM(V538:V538)</f>
        <v>0</v>
      </c>
      <c r="X537" s="121">
        <f>SUM(X538:X538)</f>
        <v>0</v>
      </c>
      <c r="Y537" s="122"/>
      <c r="AR537" s="116" t="s">
        <v>84</v>
      </c>
      <c r="AT537" s="123" t="s">
        <v>75</v>
      </c>
      <c r="AU537" s="123" t="s">
        <v>76</v>
      </c>
      <c r="AY537" s="116" t="s">
        <v>145</v>
      </c>
      <c r="BK537" s="124">
        <f>SUM(BK538:BK538)</f>
        <v>0</v>
      </c>
    </row>
    <row r="538" spans="2:65" s="1" customFormat="1" ht="16.5" customHeight="1">
      <c r="B538" s="127"/>
      <c r="C538" s="151"/>
      <c r="D538" s="151"/>
      <c r="E538" s="152"/>
      <c r="F538" s="153" t="s">
        <v>976</v>
      </c>
      <c r="G538" s="154"/>
      <c r="H538" s="155"/>
      <c r="I538" s="156"/>
      <c r="J538" s="156"/>
      <c r="K538" s="156"/>
      <c r="L538" s="153"/>
      <c r="M538" s="26"/>
      <c r="N538" s="134" t="s">
        <v>1</v>
      </c>
      <c r="O538" s="135" t="s">
        <v>39</v>
      </c>
      <c r="P538" s="136">
        <f>I538+J538</f>
        <v>0</v>
      </c>
      <c r="Q538" s="136">
        <f>ROUND(I538*H538,2)</f>
        <v>0</v>
      </c>
      <c r="R538" s="136">
        <f>ROUND(J538*H538,2)</f>
        <v>0</v>
      </c>
      <c r="S538" s="137">
        <v>0</v>
      </c>
      <c r="T538" s="137">
        <f>S538*H538</f>
        <v>0</v>
      </c>
      <c r="U538" s="137">
        <v>0</v>
      </c>
      <c r="V538" s="137">
        <f>U538*H538</f>
        <v>0</v>
      </c>
      <c r="W538" s="137">
        <v>0</v>
      </c>
      <c r="X538" s="137">
        <f>W538*H538</f>
        <v>0</v>
      </c>
      <c r="Y538" s="138" t="s">
        <v>1</v>
      </c>
      <c r="AR538" s="139" t="s">
        <v>149</v>
      </c>
      <c r="AT538" s="139" t="s">
        <v>147</v>
      </c>
      <c r="AU538" s="139" t="s">
        <v>84</v>
      </c>
      <c r="AY538" s="14" t="s">
        <v>145</v>
      </c>
      <c r="BE538" s="140">
        <f>IF(O538="základní",K538,0)</f>
        <v>0</v>
      </c>
      <c r="BF538" s="140">
        <f>IF(O538="snížená",K538,0)</f>
        <v>0</v>
      </c>
      <c r="BG538" s="140">
        <f>IF(O538="zákl. přenesená",K538,0)</f>
        <v>0</v>
      </c>
      <c r="BH538" s="140">
        <f>IF(O538="sníž. přenesená",K538,0)</f>
        <v>0</v>
      </c>
      <c r="BI538" s="140">
        <f>IF(O538="nulová",K538,0)</f>
        <v>0</v>
      </c>
      <c r="BJ538" s="14" t="s">
        <v>84</v>
      </c>
      <c r="BK538" s="140">
        <f>ROUND(P538*H538,2)</f>
        <v>0</v>
      </c>
      <c r="BL538" s="14" t="s">
        <v>149</v>
      </c>
      <c r="BM538" s="139" t="s">
        <v>169</v>
      </c>
    </row>
    <row r="539" spans="2:65" s="11" customFormat="1" ht="25.9" customHeight="1">
      <c r="B539" s="115"/>
      <c r="C539" s="160"/>
      <c r="D539" s="161" t="s">
        <v>75</v>
      </c>
      <c r="E539" s="162" t="s">
        <v>177</v>
      </c>
      <c r="F539" s="162" t="s">
        <v>178</v>
      </c>
      <c r="G539" s="160"/>
      <c r="H539" s="160"/>
      <c r="I539" s="160"/>
      <c r="J539" s="160"/>
      <c r="K539" s="163">
        <f>BK539</f>
        <v>0</v>
      </c>
      <c r="L539" s="160"/>
      <c r="M539" s="115"/>
      <c r="N539" s="119"/>
      <c r="Q539" s="120">
        <f>SUM(Q540:Q575)</f>
        <v>0</v>
      </c>
      <c r="R539" s="120">
        <f>SUM(R540:R575)</f>
        <v>0</v>
      </c>
      <c r="T539" s="121">
        <f>SUM(T540:T575)</f>
        <v>0</v>
      </c>
      <c r="V539" s="121">
        <f>SUM(V540:V575)</f>
        <v>0</v>
      </c>
      <c r="X539" s="121">
        <f>SUM(X540:X575)</f>
        <v>0</v>
      </c>
      <c r="Y539" s="122"/>
      <c r="AR539" s="116" t="s">
        <v>86</v>
      </c>
      <c r="AT539" s="123" t="s">
        <v>75</v>
      </c>
      <c r="AU539" s="123" t="s">
        <v>76</v>
      </c>
      <c r="AY539" s="116" t="s">
        <v>145</v>
      </c>
      <c r="BK539" s="124">
        <f>SUM(BK540:BK575)</f>
        <v>0</v>
      </c>
    </row>
    <row r="540" spans="2:65" s="1" customFormat="1" ht="16.5" customHeight="1">
      <c r="B540" s="127"/>
      <c r="C540" s="128"/>
      <c r="D540" s="128" t="s">
        <v>147</v>
      </c>
      <c r="E540" s="129"/>
      <c r="F540" s="130" t="s">
        <v>1307</v>
      </c>
      <c r="G540" s="131" t="s">
        <v>343</v>
      </c>
      <c r="H540" s="132">
        <v>2</v>
      </c>
      <c r="I540" s="133"/>
      <c r="J540" s="133"/>
      <c r="K540" s="133">
        <f>ROUND(P540*H540,2)</f>
        <v>0</v>
      </c>
      <c r="L540" s="130" t="s">
        <v>1</v>
      </c>
      <c r="M540" s="26"/>
      <c r="N540" s="134" t="s">
        <v>1</v>
      </c>
      <c r="O540" s="135" t="s">
        <v>39</v>
      </c>
      <c r="P540" s="136">
        <f>I540+J540</f>
        <v>0</v>
      </c>
      <c r="Q540" s="136">
        <f>ROUND(I540*H540,2)</f>
        <v>0</v>
      </c>
      <c r="R540" s="136">
        <f>ROUND(J540*H540,2)</f>
        <v>0</v>
      </c>
      <c r="S540" s="137">
        <v>0</v>
      </c>
      <c r="T540" s="137">
        <f>S540*H540</f>
        <v>0</v>
      </c>
      <c r="U540" s="137">
        <v>0</v>
      </c>
      <c r="V540" s="137">
        <f>U540*H540</f>
        <v>0</v>
      </c>
      <c r="W540" s="137">
        <v>0</v>
      </c>
      <c r="X540" s="137">
        <f>W540*H540</f>
        <v>0</v>
      </c>
      <c r="Y540" s="138" t="s">
        <v>1</v>
      </c>
      <c r="AR540" s="139" t="s">
        <v>179</v>
      </c>
      <c r="AT540" s="139" t="s">
        <v>147</v>
      </c>
      <c r="AU540" s="139" t="s">
        <v>84</v>
      </c>
      <c r="AY540" s="14" t="s">
        <v>145</v>
      </c>
      <c r="BE540" s="140">
        <f>IF(O540="základní",K540,0)</f>
        <v>0</v>
      </c>
      <c r="BF540" s="140">
        <f>IF(O540="snížená",K540,0)</f>
        <v>0</v>
      </c>
      <c r="BG540" s="140">
        <f>IF(O540="zákl. přenesená",K540,0)</f>
        <v>0</v>
      </c>
      <c r="BH540" s="140">
        <f>IF(O540="sníž. přenesená",K540,0)</f>
        <v>0</v>
      </c>
      <c r="BI540" s="140">
        <f>IF(O540="nulová",K540,0)</f>
        <v>0</v>
      </c>
      <c r="BJ540" s="14" t="s">
        <v>84</v>
      </c>
      <c r="BK540" s="140">
        <f>ROUND(P540*H540,2)</f>
        <v>0</v>
      </c>
      <c r="BL540" s="14" t="s">
        <v>179</v>
      </c>
      <c r="BM540" s="139" t="s">
        <v>180</v>
      </c>
    </row>
    <row r="541" spans="2:65" s="12" customFormat="1" ht="22.5">
      <c r="B541" s="141"/>
      <c r="D541" s="142" t="s">
        <v>151</v>
      </c>
      <c r="E541" s="143" t="s">
        <v>1</v>
      </c>
      <c r="F541" s="144" t="s">
        <v>1805</v>
      </c>
      <c r="H541" s="143" t="s">
        <v>1</v>
      </c>
      <c r="M541" s="141"/>
      <c r="N541" s="145"/>
      <c r="Y541" s="146"/>
      <c r="AT541" s="143" t="s">
        <v>151</v>
      </c>
      <c r="AU541" s="143" t="s">
        <v>84</v>
      </c>
      <c r="AV541" s="12" t="s">
        <v>84</v>
      </c>
      <c r="AW541" s="12" t="s">
        <v>4</v>
      </c>
      <c r="AX541" s="12" t="s">
        <v>76</v>
      </c>
      <c r="AY541" s="143" t="s">
        <v>145</v>
      </c>
    </row>
    <row r="542" spans="2:65" s="1" customFormat="1" ht="16.5" customHeight="1">
      <c r="B542" s="127"/>
      <c r="C542" s="128"/>
      <c r="D542" s="128" t="s">
        <v>147</v>
      </c>
      <c r="E542" s="129"/>
      <c r="F542" s="130" t="s">
        <v>1804</v>
      </c>
      <c r="G542" s="131" t="s">
        <v>343</v>
      </c>
      <c r="H542" s="132">
        <v>2</v>
      </c>
      <c r="I542" s="133"/>
      <c r="J542" s="133"/>
      <c r="K542" s="133">
        <f>ROUND(P542*H542,2)</f>
        <v>0</v>
      </c>
      <c r="L542" s="130" t="s">
        <v>1</v>
      </c>
      <c r="M542" s="26"/>
      <c r="N542" s="134" t="s">
        <v>1</v>
      </c>
      <c r="O542" s="135" t="s">
        <v>39</v>
      </c>
      <c r="P542" s="136">
        <f>I542+J542</f>
        <v>0</v>
      </c>
      <c r="Q542" s="136">
        <f>ROUND(I542*H542,2)</f>
        <v>0</v>
      </c>
      <c r="R542" s="136">
        <f>ROUND(J542*H542,2)</f>
        <v>0</v>
      </c>
      <c r="S542" s="137">
        <v>0</v>
      </c>
      <c r="T542" s="137">
        <f>S542*H542</f>
        <v>0</v>
      </c>
      <c r="U542" s="137">
        <v>0</v>
      </c>
      <c r="V542" s="137">
        <f>U542*H542</f>
        <v>0</v>
      </c>
      <c r="W542" s="137">
        <v>0</v>
      </c>
      <c r="X542" s="137">
        <f>W542*H542</f>
        <v>0</v>
      </c>
      <c r="Y542" s="138" t="s">
        <v>1</v>
      </c>
      <c r="AR542" s="139" t="s">
        <v>179</v>
      </c>
      <c r="AT542" s="139" t="s">
        <v>147</v>
      </c>
      <c r="AU542" s="139" t="s">
        <v>84</v>
      </c>
      <c r="AY542" s="14" t="s">
        <v>145</v>
      </c>
      <c r="BE542" s="140">
        <f>IF(O542="základní",K542,0)</f>
        <v>0</v>
      </c>
      <c r="BF542" s="140">
        <f>IF(O542="snížená",K542,0)</f>
        <v>0</v>
      </c>
      <c r="BG542" s="140">
        <f>IF(O542="zákl. přenesená",K542,0)</f>
        <v>0</v>
      </c>
      <c r="BH542" s="140">
        <f>IF(O542="sníž. přenesená",K542,0)</f>
        <v>0</v>
      </c>
      <c r="BI542" s="140">
        <f>IF(O542="nulová",K542,0)</f>
        <v>0</v>
      </c>
      <c r="BJ542" s="14" t="s">
        <v>84</v>
      </c>
      <c r="BK542" s="140">
        <f>ROUND(P542*H542,2)</f>
        <v>0</v>
      </c>
      <c r="BL542" s="14" t="s">
        <v>179</v>
      </c>
      <c r="BM542" s="139" t="s">
        <v>180</v>
      </c>
    </row>
    <row r="543" spans="2:65" s="1" customFormat="1" ht="48">
      <c r="B543" s="127"/>
      <c r="C543" s="128"/>
      <c r="D543" s="167" t="s">
        <v>147</v>
      </c>
      <c r="E543" s="168" t="s">
        <v>1557</v>
      </c>
      <c r="F543" s="169" t="s">
        <v>1558</v>
      </c>
      <c r="G543" s="170" t="s">
        <v>257</v>
      </c>
      <c r="H543" s="171">
        <v>56.16</v>
      </c>
      <c r="I543" s="133"/>
      <c r="J543" s="182"/>
      <c r="K543" s="133">
        <f>ROUND(P543*H543,2)</f>
        <v>0</v>
      </c>
      <c r="L543" s="130" t="s">
        <v>1</v>
      </c>
      <c r="M543" s="26"/>
      <c r="N543" s="134" t="s">
        <v>1</v>
      </c>
      <c r="O543" s="135" t="s">
        <v>39</v>
      </c>
      <c r="P543" s="136">
        <f>I543+J543</f>
        <v>0</v>
      </c>
      <c r="Q543" s="136">
        <f>ROUND(I543*H543,2)</f>
        <v>0</v>
      </c>
      <c r="R543" s="136">
        <f>ROUND(J543*H543,2)</f>
        <v>0</v>
      </c>
      <c r="S543" s="137">
        <v>0</v>
      </c>
      <c r="T543" s="137">
        <f>S543*H543</f>
        <v>0</v>
      </c>
      <c r="U543" s="137">
        <v>0</v>
      </c>
      <c r="V543" s="137">
        <f>U543*H543</f>
        <v>0</v>
      </c>
      <c r="W543" s="137">
        <v>0</v>
      </c>
      <c r="X543" s="137">
        <f>W543*H543</f>
        <v>0</v>
      </c>
      <c r="Y543" s="138" t="s">
        <v>1</v>
      </c>
      <c r="AR543" s="139" t="s">
        <v>149</v>
      </c>
      <c r="AT543" s="139" t="s">
        <v>147</v>
      </c>
      <c r="AU543" s="139" t="s">
        <v>86</v>
      </c>
      <c r="AY543" s="14" t="s">
        <v>145</v>
      </c>
      <c r="BE543" s="140">
        <f>IF(O543="základní",K543,0)</f>
        <v>0</v>
      </c>
      <c r="BF543" s="140">
        <f>IF(O543="snížená",K543,0)</f>
        <v>0</v>
      </c>
      <c r="BG543" s="140">
        <f>IF(O543="zákl. přenesená",K543,0)</f>
        <v>0</v>
      </c>
      <c r="BH543" s="140">
        <f>IF(O543="sníž. přenesená",K543,0)</f>
        <v>0</v>
      </c>
      <c r="BI543" s="140">
        <f>IF(O543="nulová",K543,0)</f>
        <v>0</v>
      </c>
      <c r="BJ543" s="14" t="s">
        <v>84</v>
      </c>
      <c r="BK543" s="140">
        <f>ROUND(P543*H543,2)</f>
        <v>0</v>
      </c>
      <c r="BL543" s="14" t="s">
        <v>149</v>
      </c>
      <c r="BM543" s="139" t="s">
        <v>223</v>
      </c>
    </row>
    <row r="544" spans="2:65" s="173" customFormat="1">
      <c r="B544" s="174"/>
      <c r="D544" s="142" t="s">
        <v>151</v>
      </c>
      <c r="E544" s="172" t="s">
        <v>1</v>
      </c>
      <c r="F544" s="144" t="s">
        <v>1794</v>
      </c>
      <c r="G544" s="12"/>
      <c r="H544" s="143">
        <v>35.36</v>
      </c>
      <c r="M544" s="174"/>
      <c r="N544" s="175"/>
      <c r="X544" s="176"/>
      <c r="AT544" s="172" t="s">
        <v>151</v>
      </c>
      <c r="AU544" s="172" t="s">
        <v>84</v>
      </c>
      <c r="AV544" s="173" t="s">
        <v>86</v>
      </c>
      <c r="AW544" s="173" t="s">
        <v>4</v>
      </c>
      <c r="AX544" s="173" t="s">
        <v>76</v>
      </c>
      <c r="AY544" s="172" t="s">
        <v>145</v>
      </c>
    </row>
    <row r="545" spans="2:65" s="173" customFormat="1">
      <c r="B545" s="174"/>
      <c r="D545" s="142" t="s">
        <v>151</v>
      </c>
      <c r="E545" s="172" t="s">
        <v>1</v>
      </c>
      <c r="F545" s="144" t="s">
        <v>1793</v>
      </c>
      <c r="G545" s="12"/>
      <c r="H545" s="143">
        <v>18.72</v>
      </c>
      <c r="M545" s="174"/>
      <c r="N545" s="175"/>
      <c r="X545" s="176"/>
      <c r="AT545" s="172" t="s">
        <v>151</v>
      </c>
      <c r="AU545" s="172" t="s">
        <v>84</v>
      </c>
      <c r="AV545" s="173" t="s">
        <v>86</v>
      </c>
      <c r="AW545" s="173" t="s">
        <v>4</v>
      </c>
      <c r="AX545" s="173" t="s">
        <v>76</v>
      </c>
      <c r="AY545" s="172" t="s">
        <v>145</v>
      </c>
    </row>
    <row r="546" spans="2:65" s="173" customFormat="1">
      <c r="B546" s="174"/>
      <c r="D546" s="142" t="s">
        <v>151</v>
      </c>
      <c r="E546" s="172" t="s">
        <v>1</v>
      </c>
      <c r="F546" s="144" t="s">
        <v>1795</v>
      </c>
      <c r="G546" s="12"/>
      <c r="H546" s="143">
        <v>2.08</v>
      </c>
      <c r="M546" s="174"/>
      <c r="N546" s="175"/>
      <c r="X546" s="176"/>
      <c r="AT546" s="172" t="s">
        <v>151</v>
      </c>
      <c r="AU546" s="172" t="s">
        <v>84</v>
      </c>
      <c r="AV546" s="173" t="s">
        <v>86</v>
      </c>
      <c r="AW546" s="173" t="s">
        <v>4</v>
      </c>
      <c r="AX546" s="173" t="s">
        <v>76</v>
      </c>
      <c r="AY546" s="172" t="s">
        <v>145</v>
      </c>
    </row>
    <row r="547" spans="2:65" s="177" customFormat="1">
      <c r="B547" s="178"/>
      <c r="D547" s="142" t="s">
        <v>151</v>
      </c>
      <c r="E547" s="179" t="s">
        <v>1</v>
      </c>
      <c r="F547" s="144" t="s">
        <v>1566</v>
      </c>
      <c r="G547" s="12"/>
      <c r="H547" s="143">
        <v>56.16</v>
      </c>
      <c r="M547" s="178"/>
      <c r="N547" s="180"/>
      <c r="X547" s="181"/>
      <c r="AT547" s="179" t="s">
        <v>151</v>
      </c>
      <c r="AU547" s="179" t="s">
        <v>84</v>
      </c>
      <c r="AV547" s="177" t="s">
        <v>149</v>
      </c>
      <c r="AW547" s="177" t="s">
        <v>4</v>
      </c>
      <c r="AX547" s="177" t="s">
        <v>84</v>
      </c>
      <c r="AY547" s="179" t="s">
        <v>145</v>
      </c>
    </row>
    <row r="548" spans="2:65" s="1" customFormat="1" ht="48">
      <c r="B548" s="127"/>
      <c r="C548" s="128"/>
      <c r="D548" s="167" t="s">
        <v>147</v>
      </c>
      <c r="E548" s="168" t="s">
        <v>1567</v>
      </c>
      <c r="F548" s="169" t="s">
        <v>1568</v>
      </c>
      <c r="G548" s="170" t="s">
        <v>257</v>
      </c>
      <c r="H548" s="171">
        <v>56.16</v>
      </c>
      <c r="I548" s="133"/>
      <c r="J548" s="182"/>
      <c r="K548" s="133">
        <f>ROUND(P548*H548,2)</f>
        <v>0</v>
      </c>
      <c r="L548" s="130" t="s">
        <v>1</v>
      </c>
      <c r="M548" s="26"/>
      <c r="N548" s="134" t="s">
        <v>1</v>
      </c>
      <c r="O548" s="135" t="s">
        <v>39</v>
      </c>
      <c r="P548" s="136">
        <f>I548+J548</f>
        <v>0</v>
      </c>
      <c r="Q548" s="136">
        <f>ROUND(I548*H548,2)</f>
        <v>0</v>
      </c>
      <c r="R548" s="136">
        <f>ROUND(J548*H548,2)</f>
        <v>0</v>
      </c>
      <c r="S548" s="137">
        <v>0</v>
      </c>
      <c r="T548" s="137">
        <f>S548*H548</f>
        <v>0</v>
      </c>
      <c r="U548" s="137">
        <v>0</v>
      </c>
      <c r="V548" s="137">
        <f>U548*H548</f>
        <v>0</v>
      </c>
      <c r="W548" s="137">
        <v>0</v>
      </c>
      <c r="X548" s="137">
        <f>W548*H548</f>
        <v>0</v>
      </c>
      <c r="Y548" s="138" t="s">
        <v>1</v>
      </c>
      <c r="AR548" s="139" t="s">
        <v>149</v>
      </c>
      <c r="AT548" s="139" t="s">
        <v>147</v>
      </c>
      <c r="AU548" s="139" t="s">
        <v>86</v>
      </c>
      <c r="AY548" s="14" t="s">
        <v>145</v>
      </c>
      <c r="BE548" s="140">
        <f>IF(O548="základní",K548,0)</f>
        <v>0</v>
      </c>
      <c r="BF548" s="140">
        <f>IF(O548="snížená",K548,0)</f>
        <v>0</v>
      </c>
      <c r="BG548" s="140">
        <f>IF(O548="zákl. přenesená",K548,0)</f>
        <v>0</v>
      </c>
      <c r="BH548" s="140">
        <f>IF(O548="sníž. přenesená",K548,0)</f>
        <v>0</v>
      </c>
      <c r="BI548" s="140">
        <f>IF(O548="nulová",K548,0)</f>
        <v>0</v>
      </c>
      <c r="BJ548" s="14" t="s">
        <v>84</v>
      </c>
      <c r="BK548" s="140">
        <f>ROUND(P548*H548,2)</f>
        <v>0</v>
      </c>
      <c r="BL548" s="14" t="s">
        <v>149</v>
      </c>
      <c r="BM548" s="139" t="s">
        <v>223</v>
      </c>
    </row>
    <row r="549" spans="2:65" s="1" customFormat="1" ht="36">
      <c r="B549" s="127"/>
      <c r="C549" s="128"/>
      <c r="D549" s="167" t="s">
        <v>147</v>
      </c>
      <c r="E549" s="168" t="s">
        <v>1575</v>
      </c>
      <c r="F549" s="169" t="s">
        <v>1576</v>
      </c>
      <c r="G549" s="170" t="s">
        <v>257</v>
      </c>
      <c r="H549" s="171">
        <v>56.16</v>
      </c>
      <c r="I549" s="133"/>
      <c r="J549" s="182"/>
      <c r="K549" s="133">
        <f>ROUND(P549*H549,2)</f>
        <v>0</v>
      </c>
      <c r="L549" s="130" t="s">
        <v>1</v>
      </c>
      <c r="M549" s="26"/>
      <c r="N549" s="134" t="s">
        <v>1</v>
      </c>
      <c r="O549" s="135" t="s">
        <v>39</v>
      </c>
      <c r="P549" s="136">
        <f>I549+J549</f>
        <v>0</v>
      </c>
      <c r="Q549" s="136">
        <f>ROUND(I549*H549,2)</f>
        <v>0</v>
      </c>
      <c r="R549" s="136">
        <f>ROUND(J549*H549,2)</f>
        <v>0</v>
      </c>
      <c r="S549" s="137">
        <v>0</v>
      </c>
      <c r="T549" s="137">
        <f>S549*H549</f>
        <v>0</v>
      </c>
      <c r="U549" s="137">
        <v>0</v>
      </c>
      <c r="V549" s="137">
        <f>U549*H549</f>
        <v>0</v>
      </c>
      <c r="W549" s="137">
        <v>0</v>
      </c>
      <c r="X549" s="137">
        <f>W549*H549</f>
        <v>0</v>
      </c>
      <c r="Y549" s="138" t="s">
        <v>1</v>
      </c>
      <c r="AR549" s="139" t="s">
        <v>149</v>
      </c>
      <c r="AT549" s="139" t="s">
        <v>147</v>
      </c>
      <c r="AU549" s="139" t="s">
        <v>86</v>
      </c>
      <c r="AY549" s="14" t="s">
        <v>145</v>
      </c>
      <c r="BE549" s="140">
        <f>IF(O549="základní",K549,0)</f>
        <v>0</v>
      </c>
      <c r="BF549" s="140">
        <f>IF(O549="snížená",K549,0)</f>
        <v>0</v>
      </c>
      <c r="BG549" s="140">
        <f>IF(O549="zákl. přenesená",K549,0)</f>
        <v>0</v>
      </c>
      <c r="BH549" s="140">
        <f>IF(O549="sníž. přenesená",K549,0)</f>
        <v>0</v>
      </c>
      <c r="BI549" s="140">
        <f>IF(O549="nulová",K549,0)</f>
        <v>0</v>
      </c>
      <c r="BJ549" s="14" t="s">
        <v>84</v>
      </c>
      <c r="BK549" s="140">
        <f>ROUND(P549*H549,2)</f>
        <v>0</v>
      </c>
      <c r="BL549" s="14" t="s">
        <v>149</v>
      </c>
      <c r="BM549" s="139" t="s">
        <v>223</v>
      </c>
    </row>
    <row r="550" spans="2:65" s="1" customFormat="1" ht="36">
      <c r="B550" s="127"/>
      <c r="C550" s="128"/>
      <c r="D550" s="167" t="s">
        <v>147</v>
      </c>
      <c r="E550" s="168" t="s">
        <v>1577</v>
      </c>
      <c r="F550" s="169" t="s">
        <v>1578</v>
      </c>
      <c r="G550" s="170" t="s">
        <v>257</v>
      </c>
      <c r="H550" s="171">
        <v>56.16</v>
      </c>
      <c r="I550" s="133"/>
      <c r="J550" s="133"/>
      <c r="K550" s="133">
        <f>ROUND(P550*H550,2)</f>
        <v>0</v>
      </c>
      <c r="L550" s="130" t="s">
        <v>1</v>
      </c>
      <c r="M550" s="26"/>
      <c r="N550" s="134" t="s">
        <v>1</v>
      </c>
      <c r="O550" s="135" t="s">
        <v>39</v>
      </c>
      <c r="P550" s="136">
        <f>I550+J550</f>
        <v>0</v>
      </c>
      <c r="Q550" s="136">
        <f>ROUND(I550*H550,2)</f>
        <v>0</v>
      </c>
      <c r="R550" s="136">
        <f>ROUND(J550*H550,2)</f>
        <v>0</v>
      </c>
      <c r="S550" s="137">
        <v>0</v>
      </c>
      <c r="T550" s="137">
        <f>S550*H550</f>
        <v>0</v>
      </c>
      <c r="U550" s="137">
        <v>0</v>
      </c>
      <c r="V550" s="137">
        <f>U550*H550</f>
        <v>0</v>
      </c>
      <c r="W550" s="137">
        <v>0</v>
      </c>
      <c r="X550" s="137">
        <f>W550*H550</f>
        <v>0</v>
      </c>
      <c r="Y550" s="138" t="s">
        <v>1</v>
      </c>
      <c r="AR550" s="139" t="s">
        <v>179</v>
      </c>
      <c r="AT550" s="139" t="s">
        <v>147</v>
      </c>
      <c r="AU550" s="139" t="s">
        <v>84</v>
      </c>
      <c r="AY550" s="14" t="s">
        <v>145</v>
      </c>
      <c r="BE550" s="140">
        <f>IF(O550="základní",K550,0)</f>
        <v>0</v>
      </c>
      <c r="BF550" s="140">
        <f>IF(O550="snížená",K550,0)</f>
        <v>0</v>
      </c>
      <c r="BG550" s="140">
        <f>IF(O550="zákl. přenesená",K550,0)</f>
        <v>0</v>
      </c>
      <c r="BH550" s="140">
        <f>IF(O550="sníž. přenesená",K550,0)</f>
        <v>0</v>
      </c>
      <c r="BI550" s="140">
        <f>IF(O550="nulová",K550,0)</f>
        <v>0</v>
      </c>
      <c r="BJ550" s="14" t="s">
        <v>84</v>
      </c>
      <c r="BK550" s="140">
        <f>ROUND(P550*H550,2)</f>
        <v>0</v>
      </c>
      <c r="BL550" s="14" t="s">
        <v>179</v>
      </c>
      <c r="BM550" s="139" t="s">
        <v>181</v>
      </c>
    </row>
    <row r="551" spans="2:65" s="173" customFormat="1">
      <c r="B551" s="174"/>
      <c r="D551" s="142" t="s">
        <v>151</v>
      </c>
      <c r="E551" s="172" t="s">
        <v>1</v>
      </c>
      <c r="F551" s="144" t="s">
        <v>1796</v>
      </c>
      <c r="G551" s="12"/>
      <c r="H551" s="143">
        <v>56.16</v>
      </c>
      <c r="M551" s="174"/>
      <c r="N551" s="175"/>
      <c r="X551" s="176"/>
      <c r="AT551" s="172" t="s">
        <v>151</v>
      </c>
      <c r="AU551" s="172" t="s">
        <v>84</v>
      </c>
      <c r="AV551" s="173" t="s">
        <v>86</v>
      </c>
      <c r="AW551" s="173" t="s">
        <v>4</v>
      </c>
      <c r="AX551" s="173" t="s">
        <v>76</v>
      </c>
      <c r="AY551" s="172" t="s">
        <v>145</v>
      </c>
    </row>
    <row r="552" spans="2:65" s="1" customFormat="1" ht="60">
      <c r="B552" s="127"/>
      <c r="C552" s="128"/>
      <c r="D552" s="167" t="s">
        <v>147</v>
      </c>
      <c r="E552" s="168" t="s">
        <v>1581</v>
      </c>
      <c r="F552" s="169" t="s">
        <v>1582</v>
      </c>
      <c r="G552" s="170" t="s">
        <v>257</v>
      </c>
      <c r="H552" s="171">
        <v>12.96</v>
      </c>
      <c r="I552" s="133"/>
      <c r="J552" s="133"/>
      <c r="K552" s="133">
        <f>ROUND(P552*H552,2)</f>
        <v>0</v>
      </c>
      <c r="L552" s="130" t="s">
        <v>1</v>
      </c>
      <c r="M552" s="26"/>
      <c r="N552" s="134" t="s">
        <v>1</v>
      </c>
      <c r="O552" s="135" t="s">
        <v>39</v>
      </c>
      <c r="P552" s="136">
        <f>I552+J552</f>
        <v>0</v>
      </c>
      <c r="Q552" s="136">
        <f>ROUND(I552*H552,2)</f>
        <v>0</v>
      </c>
      <c r="R552" s="136">
        <f>ROUND(J552*H552,2)</f>
        <v>0</v>
      </c>
      <c r="S552" s="137">
        <v>0</v>
      </c>
      <c r="T552" s="137">
        <f>S552*H552</f>
        <v>0</v>
      </c>
      <c r="U552" s="137">
        <v>0</v>
      </c>
      <c r="V552" s="137">
        <f>U552*H552</f>
        <v>0</v>
      </c>
      <c r="W552" s="137">
        <v>0</v>
      </c>
      <c r="X552" s="137">
        <f>W552*H552</f>
        <v>0</v>
      </c>
      <c r="Y552" s="138" t="s">
        <v>1</v>
      </c>
      <c r="AR552" s="139" t="s">
        <v>179</v>
      </c>
      <c r="AT552" s="139" t="s">
        <v>147</v>
      </c>
      <c r="AU552" s="139" t="s">
        <v>84</v>
      </c>
      <c r="AY552" s="14" t="s">
        <v>145</v>
      </c>
      <c r="BE552" s="140">
        <f>IF(O552="základní",K552,0)</f>
        <v>0</v>
      </c>
      <c r="BF552" s="140">
        <f>IF(O552="snížená",K552,0)</f>
        <v>0</v>
      </c>
      <c r="BG552" s="140">
        <f>IF(O552="zákl. přenesená",K552,0)</f>
        <v>0</v>
      </c>
      <c r="BH552" s="140">
        <f>IF(O552="sníž. přenesená",K552,0)</f>
        <v>0</v>
      </c>
      <c r="BI552" s="140">
        <f>IF(O552="nulová",K552,0)</f>
        <v>0</v>
      </c>
      <c r="BJ552" s="14" t="s">
        <v>84</v>
      </c>
      <c r="BK552" s="140">
        <f>ROUND(P552*H552,2)</f>
        <v>0</v>
      </c>
      <c r="BL552" s="14" t="s">
        <v>179</v>
      </c>
      <c r="BM552" s="139" t="s">
        <v>181</v>
      </c>
    </row>
    <row r="553" spans="2:65" s="173" customFormat="1">
      <c r="B553" s="174"/>
      <c r="D553" s="142" t="s">
        <v>151</v>
      </c>
      <c r="E553" s="172" t="s">
        <v>1</v>
      </c>
      <c r="F553" s="144" t="s">
        <v>1797</v>
      </c>
      <c r="G553" s="12"/>
      <c r="H553" s="143">
        <v>8.16</v>
      </c>
      <c r="M553" s="174"/>
      <c r="N553" s="175"/>
      <c r="X553" s="176"/>
      <c r="AT553" s="172" t="s">
        <v>151</v>
      </c>
      <c r="AU553" s="172" t="s">
        <v>84</v>
      </c>
      <c r="AV553" s="173" t="s">
        <v>86</v>
      </c>
      <c r="AW553" s="173" t="s">
        <v>4</v>
      </c>
      <c r="AX553" s="173" t="s">
        <v>76</v>
      </c>
      <c r="AY553" s="172" t="s">
        <v>145</v>
      </c>
    </row>
    <row r="554" spans="2:65" s="173" customFormat="1">
      <c r="B554" s="174"/>
      <c r="D554" s="142" t="s">
        <v>151</v>
      </c>
      <c r="E554" s="172" t="s">
        <v>1</v>
      </c>
      <c r="F554" s="144" t="s">
        <v>1798</v>
      </c>
      <c r="G554" s="12"/>
      <c r="H554" s="143">
        <v>4.32</v>
      </c>
      <c r="M554" s="174"/>
      <c r="N554" s="175"/>
      <c r="X554" s="176"/>
      <c r="AT554" s="172" t="s">
        <v>151</v>
      </c>
      <c r="AU554" s="172" t="s">
        <v>84</v>
      </c>
      <c r="AV554" s="173" t="s">
        <v>86</v>
      </c>
      <c r="AW554" s="173" t="s">
        <v>4</v>
      </c>
      <c r="AX554" s="173" t="s">
        <v>76</v>
      </c>
      <c r="AY554" s="172" t="s">
        <v>145</v>
      </c>
    </row>
    <row r="555" spans="2:65" s="173" customFormat="1">
      <c r="B555" s="174"/>
      <c r="D555" s="142" t="s">
        <v>151</v>
      </c>
      <c r="E555" s="172" t="s">
        <v>1</v>
      </c>
      <c r="F555" s="144" t="s">
        <v>1799</v>
      </c>
      <c r="G555" s="12"/>
      <c r="H555" s="143">
        <v>0.48</v>
      </c>
      <c r="M555" s="174"/>
      <c r="N555" s="175"/>
      <c r="X555" s="176"/>
      <c r="AT555" s="172" t="s">
        <v>151</v>
      </c>
      <c r="AU555" s="172" t="s">
        <v>84</v>
      </c>
      <c r="AV555" s="173" t="s">
        <v>86</v>
      </c>
      <c r="AW555" s="173" t="s">
        <v>4</v>
      </c>
      <c r="AX555" s="173" t="s">
        <v>76</v>
      </c>
      <c r="AY555" s="172" t="s">
        <v>145</v>
      </c>
    </row>
    <row r="556" spans="2:65" s="177" customFormat="1">
      <c r="B556" s="178"/>
      <c r="D556" s="142" t="s">
        <v>151</v>
      </c>
      <c r="E556" s="179" t="s">
        <v>1</v>
      </c>
      <c r="F556" s="144" t="s">
        <v>1566</v>
      </c>
      <c r="G556" s="12"/>
      <c r="H556" s="143">
        <v>12.96</v>
      </c>
      <c r="M556" s="178"/>
      <c r="N556" s="180"/>
      <c r="X556" s="181"/>
      <c r="AT556" s="179" t="s">
        <v>151</v>
      </c>
      <c r="AU556" s="179" t="s">
        <v>84</v>
      </c>
      <c r="AV556" s="177" t="s">
        <v>149</v>
      </c>
      <c r="AW556" s="177" t="s">
        <v>4</v>
      </c>
      <c r="AX556" s="177" t="s">
        <v>84</v>
      </c>
      <c r="AY556" s="179" t="s">
        <v>145</v>
      </c>
    </row>
    <row r="557" spans="2:65" s="1" customFormat="1" ht="16.5" customHeight="1">
      <c r="B557" s="127"/>
      <c r="C557" s="128"/>
      <c r="D557" s="167" t="s">
        <v>1366</v>
      </c>
      <c r="E557" s="168" t="s">
        <v>1606</v>
      </c>
      <c r="F557" s="169" t="s">
        <v>1607</v>
      </c>
      <c r="G557" s="170" t="s">
        <v>271</v>
      </c>
      <c r="H557" s="171">
        <v>25.92</v>
      </c>
      <c r="I557" s="133"/>
      <c r="J557" s="133"/>
      <c r="K557" s="133">
        <f>ROUND(P557*H557,2)</f>
        <v>0</v>
      </c>
      <c r="L557" s="130" t="s">
        <v>1</v>
      </c>
      <c r="M557" s="26"/>
      <c r="N557" s="134" t="s">
        <v>1</v>
      </c>
      <c r="O557" s="135" t="s">
        <v>39</v>
      </c>
      <c r="P557" s="136">
        <f>I557+J557</f>
        <v>0</v>
      </c>
      <c r="Q557" s="136">
        <f>ROUND(I557*H557,2)</f>
        <v>0</v>
      </c>
      <c r="R557" s="136">
        <f>ROUND(J557*H557,2)</f>
        <v>0</v>
      </c>
      <c r="S557" s="137">
        <v>0</v>
      </c>
      <c r="T557" s="137">
        <f>S557*H557</f>
        <v>0</v>
      </c>
      <c r="U557" s="137">
        <v>0</v>
      </c>
      <c r="V557" s="137">
        <f>U557*H557</f>
        <v>0</v>
      </c>
      <c r="W557" s="137">
        <v>0</v>
      </c>
      <c r="X557" s="137">
        <f>W557*H557</f>
        <v>0</v>
      </c>
      <c r="Y557" s="138" t="s">
        <v>1</v>
      </c>
      <c r="AR557" s="139" t="s">
        <v>179</v>
      </c>
      <c r="AT557" s="139" t="s">
        <v>147</v>
      </c>
      <c r="AU557" s="139" t="s">
        <v>84</v>
      </c>
      <c r="AY557" s="14" t="s">
        <v>145</v>
      </c>
      <c r="BE557" s="140">
        <f>IF(O557="základní",K557,0)</f>
        <v>0</v>
      </c>
      <c r="BF557" s="140">
        <f>IF(O557="snížená",K557,0)</f>
        <v>0</v>
      </c>
      <c r="BG557" s="140">
        <f>IF(O557="zákl. přenesená",K557,0)</f>
        <v>0</v>
      </c>
      <c r="BH557" s="140">
        <f>IF(O557="sníž. přenesená",K557,0)</f>
        <v>0</v>
      </c>
      <c r="BI557" s="140">
        <f>IF(O557="nulová",K557,0)</f>
        <v>0</v>
      </c>
      <c r="BJ557" s="14" t="s">
        <v>84</v>
      </c>
      <c r="BK557" s="140">
        <f>ROUND(P557*H557,2)</f>
        <v>0</v>
      </c>
      <c r="BL557" s="14" t="s">
        <v>179</v>
      </c>
      <c r="BM557" s="139" t="s">
        <v>181</v>
      </c>
    </row>
    <row r="558" spans="2:65" s="173" customFormat="1">
      <c r="B558" s="174"/>
      <c r="D558" s="142" t="s">
        <v>151</v>
      </c>
      <c r="E558" s="172" t="s">
        <v>1</v>
      </c>
      <c r="F558" s="12" t="s">
        <v>1800</v>
      </c>
      <c r="G558" s="143"/>
      <c r="H558" s="144">
        <v>25.92</v>
      </c>
      <c r="M558" s="174"/>
      <c r="N558" s="175"/>
      <c r="X558" s="176"/>
      <c r="AT558" s="172" t="s">
        <v>151</v>
      </c>
      <c r="AU558" s="172" t="s">
        <v>84</v>
      </c>
      <c r="AV558" s="173" t="s">
        <v>86</v>
      </c>
      <c r="AW558" s="173" t="s">
        <v>4</v>
      </c>
      <c r="AX558" s="173" t="s">
        <v>76</v>
      </c>
      <c r="AY558" s="172" t="s">
        <v>145</v>
      </c>
    </row>
    <row r="559" spans="2:65" s="1" customFormat="1" ht="72">
      <c r="B559" s="127"/>
      <c r="C559" s="128"/>
      <c r="D559" s="167" t="s">
        <v>147</v>
      </c>
      <c r="E559" s="168" t="s">
        <v>1589</v>
      </c>
      <c r="F559" s="169" t="s">
        <v>1590</v>
      </c>
      <c r="G559" s="170" t="s">
        <v>257</v>
      </c>
      <c r="H559" s="171">
        <v>12.96</v>
      </c>
      <c r="I559" s="133"/>
      <c r="J559" s="133"/>
      <c r="K559" s="133">
        <f>ROUND(P559*H559,2)</f>
        <v>0</v>
      </c>
      <c r="L559" s="130" t="s">
        <v>1</v>
      </c>
      <c r="M559" s="26"/>
      <c r="N559" s="134" t="s">
        <v>1</v>
      </c>
      <c r="O559" s="135" t="s">
        <v>39</v>
      </c>
      <c r="P559" s="136">
        <f>I559+J559</f>
        <v>0</v>
      </c>
      <c r="Q559" s="136">
        <f>ROUND(I559*H559,2)</f>
        <v>0</v>
      </c>
      <c r="R559" s="136">
        <f>ROUND(J559*H559,2)</f>
        <v>0</v>
      </c>
      <c r="S559" s="137">
        <v>0</v>
      </c>
      <c r="T559" s="137">
        <f>S559*H559</f>
        <v>0</v>
      </c>
      <c r="U559" s="137">
        <v>0</v>
      </c>
      <c r="V559" s="137">
        <f>U559*H559</f>
        <v>0</v>
      </c>
      <c r="W559" s="137">
        <v>0</v>
      </c>
      <c r="X559" s="137">
        <f>W559*H559</f>
        <v>0</v>
      </c>
      <c r="Y559" s="138" t="s">
        <v>1</v>
      </c>
      <c r="AR559" s="139" t="s">
        <v>179</v>
      </c>
      <c r="AT559" s="139" t="s">
        <v>147</v>
      </c>
      <c r="AU559" s="139" t="s">
        <v>84</v>
      </c>
      <c r="AY559" s="14" t="s">
        <v>145</v>
      </c>
      <c r="BE559" s="140">
        <f>IF(O559="základní",K559,0)</f>
        <v>0</v>
      </c>
      <c r="BF559" s="140">
        <f>IF(O559="snížená",K559,0)</f>
        <v>0</v>
      </c>
      <c r="BG559" s="140">
        <f>IF(O559="zákl. přenesená",K559,0)</f>
        <v>0</v>
      </c>
      <c r="BH559" s="140">
        <f>IF(O559="sníž. přenesená",K559,0)</f>
        <v>0</v>
      </c>
      <c r="BI559" s="140">
        <f>IF(O559="nulová",K559,0)</f>
        <v>0</v>
      </c>
      <c r="BJ559" s="14" t="s">
        <v>84</v>
      </c>
      <c r="BK559" s="140">
        <f>ROUND(P559*H559,2)</f>
        <v>0</v>
      </c>
      <c r="BL559" s="14" t="s">
        <v>179</v>
      </c>
      <c r="BM559" s="139" t="s">
        <v>181</v>
      </c>
    </row>
    <row r="560" spans="2:65" s="1" customFormat="1" ht="24">
      <c r="B560" s="127"/>
      <c r="C560" s="128"/>
      <c r="D560" s="167" t="s">
        <v>147</v>
      </c>
      <c r="E560" s="168" t="s">
        <v>1591</v>
      </c>
      <c r="F560" s="169" t="s">
        <v>1592</v>
      </c>
      <c r="G560" s="170" t="s">
        <v>257</v>
      </c>
      <c r="H560" s="171">
        <v>4.32</v>
      </c>
      <c r="I560" s="133"/>
      <c r="J560" s="133"/>
      <c r="K560" s="133">
        <f>ROUND(P560*H560,2)</f>
        <v>0</v>
      </c>
      <c r="L560" s="130" t="s">
        <v>1</v>
      </c>
      <c r="M560" s="26"/>
      <c r="N560" s="134" t="s">
        <v>1</v>
      </c>
      <c r="O560" s="135" t="s">
        <v>39</v>
      </c>
      <c r="P560" s="136">
        <f>I560+J560</f>
        <v>0</v>
      </c>
      <c r="Q560" s="136">
        <f>ROUND(I560*H560,2)</f>
        <v>0</v>
      </c>
      <c r="R560" s="136">
        <f>ROUND(J560*H560,2)</f>
        <v>0</v>
      </c>
      <c r="S560" s="137">
        <v>0</v>
      </c>
      <c r="T560" s="137">
        <f>S560*H560</f>
        <v>0</v>
      </c>
      <c r="U560" s="137">
        <v>0</v>
      </c>
      <c r="V560" s="137">
        <f>U560*H560</f>
        <v>0</v>
      </c>
      <c r="W560" s="137">
        <v>0</v>
      </c>
      <c r="X560" s="137">
        <f>W560*H560</f>
        <v>0</v>
      </c>
      <c r="Y560" s="138" t="s">
        <v>1</v>
      </c>
      <c r="AR560" s="139" t="s">
        <v>179</v>
      </c>
      <c r="AT560" s="139" t="s">
        <v>147</v>
      </c>
      <c r="AU560" s="139" t="s">
        <v>84</v>
      </c>
      <c r="AY560" s="14" t="s">
        <v>145</v>
      </c>
      <c r="BE560" s="140">
        <f>IF(O560="základní",K560,0)</f>
        <v>0</v>
      </c>
      <c r="BF560" s="140">
        <f>IF(O560="snížená",K560,0)</f>
        <v>0</v>
      </c>
      <c r="BG560" s="140">
        <f>IF(O560="zákl. přenesená",K560,0)</f>
        <v>0</v>
      </c>
      <c r="BH560" s="140">
        <f>IF(O560="sníž. přenesená",K560,0)</f>
        <v>0</v>
      </c>
      <c r="BI560" s="140">
        <f>IF(O560="nulová",K560,0)</f>
        <v>0</v>
      </c>
      <c r="BJ560" s="14" t="s">
        <v>84</v>
      </c>
      <c r="BK560" s="140">
        <f>ROUND(P560*H560,2)</f>
        <v>0</v>
      </c>
      <c r="BL560" s="14" t="s">
        <v>179</v>
      </c>
      <c r="BM560" s="139" t="s">
        <v>181</v>
      </c>
    </row>
    <row r="561" spans="2:65" s="173" customFormat="1">
      <c r="B561" s="174"/>
      <c r="D561" s="142" t="s">
        <v>151</v>
      </c>
      <c r="E561" s="172" t="s">
        <v>1</v>
      </c>
      <c r="F561" s="144" t="s">
        <v>1801</v>
      </c>
      <c r="G561" s="12"/>
      <c r="H561" s="143">
        <v>2.72</v>
      </c>
      <c r="M561" s="174"/>
      <c r="N561" s="175"/>
      <c r="X561" s="176"/>
      <c r="AT561" s="172" t="s">
        <v>151</v>
      </c>
      <c r="AU561" s="172" t="s">
        <v>84</v>
      </c>
      <c r="AV561" s="173" t="s">
        <v>86</v>
      </c>
      <c r="AW561" s="173" t="s">
        <v>4</v>
      </c>
      <c r="AX561" s="173" t="s">
        <v>76</v>
      </c>
      <c r="AY561" s="172" t="s">
        <v>145</v>
      </c>
    </row>
    <row r="562" spans="2:65" s="173" customFormat="1">
      <c r="B562" s="174"/>
      <c r="D562" s="142" t="s">
        <v>151</v>
      </c>
      <c r="E562" s="172" t="s">
        <v>1</v>
      </c>
      <c r="F562" s="144" t="s">
        <v>1802</v>
      </c>
      <c r="G562" s="12"/>
      <c r="H562" s="143">
        <v>1.44</v>
      </c>
      <c r="M562" s="174"/>
      <c r="N562" s="175"/>
      <c r="X562" s="176"/>
      <c r="AT562" s="172" t="s">
        <v>151</v>
      </c>
      <c r="AU562" s="172" t="s">
        <v>84</v>
      </c>
      <c r="AV562" s="173" t="s">
        <v>86</v>
      </c>
      <c r="AW562" s="173" t="s">
        <v>4</v>
      </c>
      <c r="AX562" s="173" t="s">
        <v>76</v>
      </c>
      <c r="AY562" s="172" t="s">
        <v>145</v>
      </c>
    </row>
    <row r="563" spans="2:65" s="173" customFormat="1">
      <c r="B563" s="174"/>
      <c r="D563" s="142" t="s">
        <v>151</v>
      </c>
      <c r="E563" s="172" t="s">
        <v>1</v>
      </c>
      <c r="F563" s="144" t="s">
        <v>1803</v>
      </c>
      <c r="G563" s="12"/>
      <c r="H563" s="143">
        <v>0.16</v>
      </c>
      <c r="M563" s="174"/>
      <c r="N563" s="175"/>
      <c r="X563" s="176"/>
      <c r="AT563" s="172" t="s">
        <v>151</v>
      </c>
      <c r="AU563" s="172" t="s">
        <v>84</v>
      </c>
      <c r="AV563" s="173" t="s">
        <v>86</v>
      </c>
      <c r="AW563" s="173" t="s">
        <v>4</v>
      </c>
      <c r="AX563" s="173" t="s">
        <v>76</v>
      </c>
      <c r="AY563" s="172" t="s">
        <v>145</v>
      </c>
    </row>
    <row r="564" spans="2:65" s="177" customFormat="1">
      <c r="B564" s="178"/>
      <c r="D564" s="142" t="s">
        <v>151</v>
      </c>
      <c r="E564" s="179" t="s">
        <v>1</v>
      </c>
      <c r="F564" s="144" t="s">
        <v>1566</v>
      </c>
      <c r="G564" s="12"/>
      <c r="H564" s="143">
        <v>4.32</v>
      </c>
      <c r="M564" s="178"/>
      <c r="N564" s="180"/>
      <c r="X564" s="181"/>
      <c r="AT564" s="179" t="s">
        <v>151</v>
      </c>
      <c r="AU564" s="179" t="s">
        <v>84</v>
      </c>
      <c r="AV564" s="177" t="s">
        <v>149</v>
      </c>
      <c r="AW564" s="177" t="s">
        <v>4</v>
      </c>
      <c r="AX564" s="177" t="s">
        <v>84</v>
      </c>
      <c r="AY564" s="179" t="s">
        <v>145</v>
      </c>
    </row>
    <row r="565" spans="2:65" s="1" customFormat="1" ht="24">
      <c r="B565" s="127"/>
      <c r="C565" s="128"/>
      <c r="D565" s="167" t="s">
        <v>147</v>
      </c>
      <c r="E565" s="168" t="s">
        <v>1599</v>
      </c>
      <c r="F565" s="169" t="s">
        <v>1600</v>
      </c>
      <c r="G565" s="170" t="s">
        <v>458</v>
      </c>
      <c r="H565" s="171">
        <v>54</v>
      </c>
      <c r="I565" s="133"/>
      <c r="J565" s="133"/>
      <c r="K565" s="133">
        <f>ROUND(P565*H565,2)</f>
        <v>0</v>
      </c>
      <c r="L565" s="130" t="s">
        <v>1</v>
      </c>
      <c r="M565" s="26"/>
      <c r="N565" s="134" t="s">
        <v>1</v>
      </c>
      <c r="O565" s="135" t="s">
        <v>39</v>
      </c>
      <c r="P565" s="136">
        <f>I565+J565</f>
        <v>0</v>
      </c>
      <c r="Q565" s="136">
        <f>ROUND(I565*H565,2)</f>
        <v>0</v>
      </c>
      <c r="R565" s="136">
        <f>ROUND(J565*H565,2)</f>
        <v>0</v>
      </c>
      <c r="S565" s="137">
        <v>0</v>
      </c>
      <c r="T565" s="137">
        <f>S565*H565</f>
        <v>0</v>
      </c>
      <c r="U565" s="137">
        <v>0</v>
      </c>
      <c r="V565" s="137">
        <f>U565*H565</f>
        <v>0</v>
      </c>
      <c r="W565" s="137">
        <v>0</v>
      </c>
      <c r="X565" s="137">
        <f>W565*H565</f>
        <v>0</v>
      </c>
      <c r="Y565" s="138" t="s">
        <v>1</v>
      </c>
      <c r="AR565" s="139" t="s">
        <v>179</v>
      </c>
      <c r="AT565" s="139" t="s">
        <v>147</v>
      </c>
      <c r="AU565" s="139" t="s">
        <v>84</v>
      </c>
      <c r="AY565" s="14" t="s">
        <v>145</v>
      </c>
      <c r="BE565" s="140">
        <f>IF(O565="základní",K565,0)</f>
        <v>0</v>
      </c>
      <c r="BF565" s="140">
        <f>IF(O565="snížená",K565,0)</f>
        <v>0</v>
      </c>
      <c r="BG565" s="140">
        <f>IF(O565="zákl. přenesená",K565,0)</f>
        <v>0</v>
      </c>
      <c r="BH565" s="140">
        <f>IF(O565="sníž. přenesená",K565,0)</f>
        <v>0</v>
      </c>
      <c r="BI565" s="140">
        <f>IF(O565="nulová",K565,0)</f>
        <v>0</v>
      </c>
      <c r="BJ565" s="14" t="s">
        <v>84</v>
      </c>
      <c r="BK565" s="140">
        <f>ROUND(P565*H565,2)</f>
        <v>0</v>
      </c>
      <c r="BL565" s="14" t="s">
        <v>179</v>
      </c>
      <c r="BM565" s="139" t="s">
        <v>181</v>
      </c>
    </row>
    <row r="566" spans="2:65" s="1" customFormat="1" ht="48">
      <c r="B566" s="127"/>
      <c r="C566" s="128"/>
      <c r="D566" s="167" t="s">
        <v>147</v>
      </c>
      <c r="E566" s="168" t="s">
        <v>1601</v>
      </c>
      <c r="F566" s="169" t="s">
        <v>1602</v>
      </c>
      <c r="G566" s="170" t="s">
        <v>271</v>
      </c>
      <c r="H566" s="171">
        <v>124.373</v>
      </c>
      <c r="I566" s="133"/>
      <c r="J566" s="133"/>
      <c r="K566" s="133">
        <f>ROUND(P566*H566,2)</f>
        <v>0</v>
      </c>
      <c r="L566" s="130" t="s">
        <v>1</v>
      </c>
      <c r="M566" s="26"/>
      <c r="N566" s="134" t="s">
        <v>1</v>
      </c>
      <c r="O566" s="135" t="s">
        <v>39</v>
      </c>
      <c r="P566" s="136">
        <f>I566+J566</f>
        <v>0</v>
      </c>
      <c r="Q566" s="136">
        <f>ROUND(I566*H566,2)</f>
        <v>0</v>
      </c>
      <c r="R566" s="136">
        <f>ROUND(J566*H566,2)</f>
        <v>0</v>
      </c>
      <c r="S566" s="137">
        <v>0</v>
      </c>
      <c r="T566" s="137">
        <f>S566*H566</f>
        <v>0</v>
      </c>
      <c r="U566" s="137">
        <v>0</v>
      </c>
      <c r="V566" s="137">
        <f>U566*H566</f>
        <v>0</v>
      </c>
      <c r="W566" s="137">
        <v>0</v>
      </c>
      <c r="X566" s="137">
        <f>W566*H566</f>
        <v>0</v>
      </c>
      <c r="Y566" s="138" t="s">
        <v>1</v>
      </c>
      <c r="AR566" s="139" t="s">
        <v>179</v>
      </c>
      <c r="AT566" s="139" t="s">
        <v>147</v>
      </c>
      <c r="AU566" s="139" t="s">
        <v>84</v>
      </c>
      <c r="AY566" s="14" t="s">
        <v>145</v>
      </c>
      <c r="BE566" s="140">
        <f>IF(O566="základní",K566,0)</f>
        <v>0</v>
      </c>
      <c r="BF566" s="140">
        <f>IF(O566="snížená",K566,0)</f>
        <v>0</v>
      </c>
      <c r="BG566" s="140">
        <f>IF(O566="zákl. přenesená",K566,0)</f>
        <v>0</v>
      </c>
      <c r="BH566" s="140">
        <f>IF(O566="sníž. přenesená",K566,0)</f>
        <v>0</v>
      </c>
      <c r="BI566" s="140">
        <f>IF(O566="nulová",K566,0)</f>
        <v>0</v>
      </c>
      <c r="BJ566" s="14" t="s">
        <v>84</v>
      </c>
      <c r="BK566" s="140">
        <f>ROUND(P566*H566,2)</f>
        <v>0</v>
      </c>
      <c r="BL566" s="14" t="s">
        <v>179</v>
      </c>
      <c r="BM566" s="139" t="s">
        <v>181</v>
      </c>
    </row>
    <row r="567" spans="2:65" s="1" customFormat="1" ht="24">
      <c r="B567" s="127"/>
      <c r="C567" s="128"/>
      <c r="D567" s="167" t="s">
        <v>147</v>
      </c>
      <c r="E567" s="168"/>
      <c r="F567" s="169" t="s">
        <v>1809</v>
      </c>
      <c r="G567" s="170" t="s">
        <v>458</v>
      </c>
      <c r="H567" s="171">
        <v>68</v>
      </c>
      <c r="I567" s="133"/>
      <c r="J567" s="133"/>
      <c r="K567" s="133">
        <f>ROUND(P567*H567,2)</f>
        <v>0</v>
      </c>
      <c r="L567" s="130" t="s">
        <v>1</v>
      </c>
      <c r="M567" s="26"/>
      <c r="N567" s="134" t="s">
        <v>1</v>
      </c>
      <c r="O567" s="135" t="s">
        <v>39</v>
      </c>
      <c r="P567" s="136">
        <f>I567+J567</f>
        <v>0</v>
      </c>
      <c r="Q567" s="136">
        <f>ROUND(I567*H567,2)</f>
        <v>0</v>
      </c>
      <c r="R567" s="136">
        <f>ROUND(J567*H567,2)</f>
        <v>0</v>
      </c>
      <c r="S567" s="137">
        <v>0</v>
      </c>
      <c r="T567" s="137">
        <f>S567*H567</f>
        <v>0</v>
      </c>
      <c r="U567" s="137">
        <v>0</v>
      </c>
      <c r="V567" s="137">
        <f>U567*H567</f>
        <v>0</v>
      </c>
      <c r="W567" s="137">
        <v>0</v>
      </c>
      <c r="X567" s="137">
        <f>W567*H567</f>
        <v>0</v>
      </c>
      <c r="Y567" s="138" t="s">
        <v>1</v>
      </c>
      <c r="AR567" s="139" t="s">
        <v>179</v>
      </c>
      <c r="AT567" s="139" t="s">
        <v>147</v>
      </c>
      <c r="AU567" s="139" t="s">
        <v>84</v>
      </c>
      <c r="AY567" s="14" t="s">
        <v>145</v>
      </c>
      <c r="BE567" s="140">
        <f>IF(O567="základní",K567,0)</f>
        <v>0</v>
      </c>
      <c r="BF567" s="140">
        <f>IF(O567="snížená",K567,0)</f>
        <v>0</v>
      </c>
      <c r="BG567" s="140">
        <f>IF(O567="zákl. přenesená",K567,0)</f>
        <v>0</v>
      </c>
      <c r="BH567" s="140">
        <f>IF(O567="sníž. přenesená",K567,0)</f>
        <v>0</v>
      </c>
      <c r="BI567" s="140">
        <f>IF(O567="nulová",K567,0)</f>
        <v>0</v>
      </c>
      <c r="BJ567" s="14" t="s">
        <v>84</v>
      </c>
      <c r="BK567" s="140">
        <f>ROUND(P567*H567,2)</f>
        <v>0</v>
      </c>
      <c r="BL567" s="14" t="s">
        <v>179</v>
      </c>
      <c r="BM567" s="139" t="s">
        <v>181</v>
      </c>
    </row>
    <row r="568" spans="2:65" s="173" customFormat="1">
      <c r="B568" s="174"/>
      <c r="D568" s="142" t="s">
        <v>151</v>
      </c>
      <c r="E568" s="172" t="s">
        <v>1</v>
      </c>
      <c r="F568" s="144" t="s">
        <v>1806</v>
      </c>
      <c r="G568" s="12"/>
      <c r="H568" s="143">
        <v>68</v>
      </c>
      <c r="M568" s="174"/>
      <c r="N568" s="175"/>
      <c r="X568" s="176"/>
      <c r="AT568" s="172" t="s">
        <v>151</v>
      </c>
      <c r="AU568" s="172" t="s">
        <v>84</v>
      </c>
      <c r="AV568" s="173" t="s">
        <v>86</v>
      </c>
      <c r="AW568" s="173" t="s">
        <v>4</v>
      </c>
      <c r="AX568" s="173" t="s">
        <v>76</v>
      </c>
      <c r="AY568" s="172" t="s">
        <v>145</v>
      </c>
    </row>
    <row r="569" spans="2:65" s="1" customFormat="1" ht="24">
      <c r="B569" s="127"/>
      <c r="C569" s="128"/>
      <c r="D569" s="167" t="s">
        <v>1366</v>
      </c>
      <c r="E569" s="168"/>
      <c r="F569" s="169" t="s">
        <v>1807</v>
      </c>
      <c r="G569" s="170" t="s">
        <v>458</v>
      </c>
      <c r="H569" s="171">
        <v>68</v>
      </c>
      <c r="I569" s="133"/>
      <c r="J569" s="133"/>
      <c r="K569" s="133">
        <f t="shared" ref="K569:K573" si="120">ROUND(P569*H569,2)</f>
        <v>0</v>
      </c>
      <c r="L569" s="130" t="s">
        <v>1</v>
      </c>
      <c r="M569" s="26"/>
      <c r="N569" s="134" t="s">
        <v>1</v>
      </c>
      <c r="O569" s="135" t="s">
        <v>39</v>
      </c>
      <c r="P569" s="136">
        <f t="shared" ref="P569:P573" si="121">I569+J569</f>
        <v>0</v>
      </c>
      <c r="Q569" s="136">
        <f t="shared" ref="Q569:Q573" si="122">ROUND(I569*H569,2)</f>
        <v>0</v>
      </c>
      <c r="R569" s="136">
        <f t="shared" ref="R569:R573" si="123">ROUND(J569*H569,2)</f>
        <v>0</v>
      </c>
      <c r="S569" s="137">
        <v>0</v>
      </c>
      <c r="T569" s="137">
        <f t="shared" ref="T569:T573" si="124">S569*H569</f>
        <v>0</v>
      </c>
      <c r="U569" s="137">
        <v>0</v>
      </c>
      <c r="V569" s="137">
        <f t="shared" ref="V569:V573" si="125">U569*H569</f>
        <v>0</v>
      </c>
      <c r="W569" s="137">
        <v>0</v>
      </c>
      <c r="X569" s="137">
        <f t="shared" ref="X569:X573" si="126">W569*H569</f>
        <v>0</v>
      </c>
      <c r="Y569" s="138" t="s">
        <v>1</v>
      </c>
      <c r="AR569" s="139" t="s">
        <v>179</v>
      </c>
      <c r="AT569" s="139" t="s">
        <v>147</v>
      </c>
      <c r="AU569" s="139" t="s">
        <v>84</v>
      </c>
      <c r="AY569" s="14" t="s">
        <v>145</v>
      </c>
      <c r="BE569" s="140">
        <f t="shared" ref="BE569:BE573" si="127">IF(O569="základní",K569,0)</f>
        <v>0</v>
      </c>
      <c r="BF569" s="140">
        <f t="shared" ref="BF569:BF573" si="128">IF(O569="snížená",K569,0)</f>
        <v>0</v>
      </c>
      <c r="BG569" s="140">
        <f t="shared" ref="BG569:BG573" si="129">IF(O569="zákl. přenesená",K569,0)</f>
        <v>0</v>
      </c>
      <c r="BH569" s="140">
        <f t="shared" ref="BH569:BH573" si="130">IF(O569="sníž. přenesená",K569,0)</f>
        <v>0</v>
      </c>
      <c r="BI569" s="140">
        <f t="shared" ref="BI569:BI573" si="131">IF(O569="nulová",K569,0)</f>
        <v>0</v>
      </c>
      <c r="BJ569" s="14" t="s">
        <v>84</v>
      </c>
      <c r="BK569" s="140">
        <f t="shared" ref="BK569:BK573" si="132">ROUND(P569*H569,2)</f>
        <v>0</v>
      </c>
      <c r="BL569" s="14" t="s">
        <v>179</v>
      </c>
      <c r="BM569" s="139" t="s">
        <v>181</v>
      </c>
    </row>
    <row r="570" spans="2:65" s="1" customFormat="1" ht="24">
      <c r="B570" s="127"/>
      <c r="C570" s="128"/>
      <c r="D570" s="167" t="s">
        <v>147</v>
      </c>
      <c r="E570" s="168"/>
      <c r="F570" s="169" t="s">
        <v>1808</v>
      </c>
      <c r="G570" s="170" t="s">
        <v>372</v>
      </c>
      <c r="H570" s="171">
        <v>1</v>
      </c>
      <c r="I570" s="133"/>
      <c r="J570" s="133"/>
      <c r="K570" s="133">
        <f t="shared" si="120"/>
        <v>0</v>
      </c>
      <c r="L570" s="130" t="s">
        <v>1</v>
      </c>
      <c r="M570" s="26"/>
      <c r="N570" s="134" t="s">
        <v>1</v>
      </c>
      <c r="O570" s="135" t="s">
        <v>39</v>
      </c>
      <c r="P570" s="136">
        <f t="shared" si="121"/>
        <v>0</v>
      </c>
      <c r="Q570" s="136">
        <f t="shared" si="122"/>
        <v>0</v>
      </c>
      <c r="R570" s="136">
        <f t="shared" si="123"/>
        <v>0</v>
      </c>
      <c r="S570" s="137">
        <v>0</v>
      </c>
      <c r="T570" s="137">
        <f t="shared" si="124"/>
        <v>0</v>
      </c>
      <c r="U570" s="137">
        <v>0</v>
      </c>
      <c r="V570" s="137">
        <f t="shared" si="125"/>
        <v>0</v>
      </c>
      <c r="W570" s="137">
        <v>0</v>
      </c>
      <c r="X570" s="137">
        <f t="shared" si="126"/>
        <v>0</v>
      </c>
      <c r="Y570" s="138" t="s">
        <v>1</v>
      </c>
      <c r="AR570" s="139" t="s">
        <v>179</v>
      </c>
      <c r="AT570" s="139" t="s">
        <v>147</v>
      </c>
      <c r="AU570" s="139" t="s">
        <v>84</v>
      </c>
      <c r="AY570" s="14" t="s">
        <v>145</v>
      </c>
      <c r="BE570" s="140">
        <f t="shared" si="127"/>
        <v>0</v>
      </c>
      <c r="BF570" s="140">
        <f t="shared" si="128"/>
        <v>0</v>
      </c>
      <c r="BG570" s="140">
        <f t="shared" si="129"/>
        <v>0</v>
      </c>
      <c r="BH570" s="140">
        <f t="shared" si="130"/>
        <v>0</v>
      </c>
      <c r="BI570" s="140">
        <f t="shared" si="131"/>
        <v>0</v>
      </c>
      <c r="BJ570" s="14" t="s">
        <v>84</v>
      </c>
      <c r="BK570" s="140">
        <f t="shared" si="132"/>
        <v>0</v>
      </c>
      <c r="BL570" s="14" t="s">
        <v>179</v>
      </c>
      <c r="BM570" s="139" t="s">
        <v>181</v>
      </c>
    </row>
    <row r="571" spans="2:65" s="1" customFormat="1" ht="36">
      <c r="B571" s="127"/>
      <c r="C571" s="128"/>
      <c r="D571" s="167" t="s">
        <v>147</v>
      </c>
      <c r="E571" s="168"/>
      <c r="F571" s="169" t="s">
        <v>1810</v>
      </c>
      <c r="G571" s="170" t="s">
        <v>458</v>
      </c>
      <c r="H571" s="171">
        <v>6</v>
      </c>
      <c r="I571" s="133"/>
      <c r="J571" s="133"/>
      <c r="K571" s="133">
        <f t="shared" si="120"/>
        <v>0</v>
      </c>
      <c r="L571" s="130" t="s">
        <v>1</v>
      </c>
      <c r="M571" s="26"/>
      <c r="N571" s="134" t="s">
        <v>1</v>
      </c>
      <c r="O571" s="135" t="s">
        <v>39</v>
      </c>
      <c r="P571" s="136">
        <f t="shared" si="121"/>
        <v>0</v>
      </c>
      <c r="Q571" s="136">
        <f t="shared" si="122"/>
        <v>0</v>
      </c>
      <c r="R571" s="136">
        <f t="shared" si="123"/>
        <v>0</v>
      </c>
      <c r="S571" s="137">
        <v>0</v>
      </c>
      <c r="T571" s="137">
        <f t="shared" si="124"/>
        <v>0</v>
      </c>
      <c r="U571" s="137">
        <v>0</v>
      </c>
      <c r="V571" s="137">
        <f t="shared" si="125"/>
        <v>0</v>
      </c>
      <c r="W571" s="137">
        <v>0</v>
      </c>
      <c r="X571" s="137">
        <f t="shared" si="126"/>
        <v>0</v>
      </c>
      <c r="Y571" s="138" t="s">
        <v>1</v>
      </c>
      <c r="AR571" s="139" t="s">
        <v>179</v>
      </c>
      <c r="AT571" s="139" t="s">
        <v>147</v>
      </c>
      <c r="AU571" s="139" t="s">
        <v>84</v>
      </c>
      <c r="AY571" s="14" t="s">
        <v>145</v>
      </c>
      <c r="BE571" s="140">
        <f t="shared" si="127"/>
        <v>0</v>
      </c>
      <c r="BF571" s="140">
        <f t="shared" si="128"/>
        <v>0</v>
      </c>
      <c r="BG571" s="140">
        <f t="shared" si="129"/>
        <v>0</v>
      </c>
      <c r="BH571" s="140">
        <f t="shared" si="130"/>
        <v>0</v>
      </c>
      <c r="BI571" s="140">
        <f t="shared" si="131"/>
        <v>0</v>
      </c>
      <c r="BJ571" s="14" t="s">
        <v>84</v>
      </c>
      <c r="BK571" s="140">
        <f t="shared" si="132"/>
        <v>0</v>
      </c>
      <c r="BL571" s="14" t="s">
        <v>179</v>
      </c>
      <c r="BM571" s="139" t="s">
        <v>181</v>
      </c>
    </row>
    <row r="572" spans="2:65" s="1" customFormat="1" ht="12">
      <c r="B572" s="127"/>
      <c r="C572" s="128"/>
      <c r="D572" s="167" t="s">
        <v>1366</v>
      </c>
      <c r="E572" s="168"/>
      <c r="F572" s="169" t="s">
        <v>1811</v>
      </c>
      <c r="G572" s="170" t="s">
        <v>458</v>
      </c>
      <c r="H572" s="171">
        <v>6</v>
      </c>
      <c r="I572" s="133"/>
      <c r="J572" s="133"/>
      <c r="K572" s="133">
        <f t="shared" si="120"/>
        <v>0</v>
      </c>
      <c r="L572" s="130" t="s">
        <v>1</v>
      </c>
      <c r="M572" s="26"/>
      <c r="N572" s="134" t="s">
        <v>1</v>
      </c>
      <c r="O572" s="135" t="s">
        <v>39</v>
      </c>
      <c r="P572" s="136">
        <f t="shared" si="121"/>
        <v>0</v>
      </c>
      <c r="Q572" s="136">
        <f t="shared" si="122"/>
        <v>0</v>
      </c>
      <c r="R572" s="136">
        <f t="shared" si="123"/>
        <v>0</v>
      </c>
      <c r="S572" s="137">
        <v>0</v>
      </c>
      <c r="T572" s="137">
        <f t="shared" si="124"/>
        <v>0</v>
      </c>
      <c r="U572" s="137">
        <v>0</v>
      </c>
      <c r="V572" s="137">
        <f t="shared" si="125"/>
        <v>0</v>
      </c>
      <c r="W572" s="137">
        <v>0</v>
      </c>
      <c r="X572" s="137">
        <f t="shared" si="126"/>
        <v>0</v>
      </c>
      <c r="Y572" s="138" t="s">
        <v>1</v>
      </c>
      <c r="AR572" s="139" t="s">
        <v>179</v>
      </c>
      <c r="AT572" s="139" t="s">
        <v>147</v>
      </c>
      <c r="AU572" s="139" t="s">
        <v>84</v>
      </c>
      <c r="AY572" s="14" t="s">
        <v>145</v>
      </c>
      <c r="BE572" s="140">
        <f t="shared" si="127"/>
        <v>0</v>
      </c>
      <c r="BF572" s="140">
        <f t="shared" si="128"/>
        <v>0</v>
      </c>
      <c r="BG572" s="140">
        <f t="shared" si="129"/>
        <v>0</v>
      </c>
      <c r="BH572" s="140">
        <f t="shared" si="130"/>
        <v>0</v>
      </c>
      <c r="BI572" s="140">
        <f t="shared" si="131"/>
        <v>0</v>
      </c>
      <c r="BJ572" s="14" t="s">
        <v>84</v>
      </c>
      <c r="BK572" s="140">
        <f t="shared" si="132"/>
        <v>0</v>
      </c>
      <c r="BL572" s="14" t="s">
        <v>179</v>
      </c>
      <c r="BM572" s="139" t="s">
        <v>181</v>
      </c>
    </row>
    <row r="573" spans="2:65" s="1" customFormat="1" ht="60">
      <c r="B573" s="127"/>
      <c r="C573" s="128"/>
      <c r="D573" s="167" t="s">
        <v>147</v>
      </c>
      <c r="E573" s="168"/>
      <c r="F573" s="169" t="s">
        <v>1812</v>
      </c>
      <c r="G573" s="170" t="s">
        <v>372</v>
      </c>
      <c r="H573" s="171">
        <v>1</v>
      </c>
      <c r="I573" s="133"/>
      <c r="J573" s="133"/>
      <c r="K573" s="133">
        <f t="shared" si="120"/>
        <v>0</v>
      </c>
      <c r="L573" s="130" t="s">
        <v>1</v>
      </c>
      <c r="M573" s="26"/>
      <c r="N573" s="134" t="s">
        <v>1</v>
      </c>
      <c r="O573" s="135" t="s">
        <v>39</v>
      </c>
      <c r="P573" s="136">
        <f t="shared" si="121"/>
        <v>0</v>
      </c>
      <c r="Q573" s="136">
        <f t="shared" si="122"/>
        <v>0</v>
      </c>
      <c r="R573" s="136">
        <f t="shared" si="123"/>
        <v>0</v>
      </c>
      <c r="S573" s="137">
        <v>0</v>
      </c>
      <c r="T573" s="137">
        <f t="shared" si="124"/>
        <v>0</v>
      </c>
      <c r="U573" s="137">
        <v>0</v>
      </c>
      <c r="V573" s="137">
        <f t="shared" si="125"/>
        <v>0</v>
      </c>
      <c r="W573" s="137">
        <v>0</v>
      </c>
      <c r="X573" s="137">
        <f t="shared" si="126"/>
        <v>0</v>
      </c>
      <c r="Y573" s="138" t="s">
        <v>1</v>
      </c>
      <c r="AR573" s="139" t="s">
        <v>179</v>
      </c>
      <c r="AT573" s="139" t="s">
        <v>147</v>
      </c>
      <c r="AU573" s="139" t="s">
        <v>84</v>
      </c>
      <c r="AY573" s="14" t="s">
        <v>145</v>
      </c>
      <c r="BE573" s="140">
        <f t="shared" si="127"/>
        <v>0</v>
      </c>
      <c r="BF573" s="140">
        <f t="shared" si="128"/>
        <v>0</v>
      </c>
      <c r="BG573" s="140">
        <f t="shared" si="129"/>
        <v>0</v>
      </c>
      <c r="BH573" s="140">
        <f t="shared" si="130"/>
        <v>0</v>
      </c>
      <c r="BI573" s="140">
        <f t="shared" si="131"/>
        <v>0</v>
      </c>
      <c r="BJ573" s="14" t="s">
        <v>84</v>
      </c>
      <c r="BK573" s="140">
        <f t="shared" si="132"/>
        <v>0</v>
      </c>
      <c r="BL573" s="14" t="s">
        <v>179</v>
      </c>
      <c r="BM573" s="139" t="s">
        <v>181</v>
      </c>
    </row>
    <row r="574" spans="2:65" s="1" customFormat="1" ht="24">
      <c r="B574" s="127"/>
      <c r="C574" s="128"/>
      <c r="D574" s="167" t="s">
        <v>147</v>
      </c>
      <c r="E574" s="168"/>
      <c r="F574" s="169" t="s">
        <v>1813</v>
      </c>
      <c r="G574" s="170" t="s">
        <v>372</v>
      </c>
      <c r="H574" s="171">
        <v>2</v>
      </c>
      <c r="I574" s="133"/>
      <c r="J574" s="133"/>
      <c r="K574" s="133">
        <f t="shared" ref="K574" si="133">ROUND(P574*H574,2)</f>
        <v>0</v>
      </c>
      <c r="L574" s="130" t="s">
        <v>1</v>
      </c>
      <c r="M574" s="26"/>
      <c r="N574" s="134" t="s">
        <v>1</v>
      </c>
      <c r="O574" s="135" t="s">
        <v>39</v>
      </c>
      <c r="P574" s="136">
        <f t="shared" ref="P574" si="134">I574+J574</f>
        <v>0</v>
      </c>
      <c r="Q574" s="136">
        <f t="shared" ref="Q574" si="135">ROUND(I574*H574,2)</f>
        <v>0</v>
      </c>
      <c r="R574" s="136">
        <f t="shared" ref="R574" si="136">ROUND(J574*H574,2)</f>
        <v>0</v>
      </c>
      <c r="S574" s="137">
        <v>0</v>
      </c>
      <c r="T574" s="137">
        <f t="shared" ref="T574" si="137">S574*H574</f>
        <v>0</v>
      </c>
      <c r="U574" s="137">
        <v>0</v>
      </c>
      <c r="V574" s="137">
        <f t="shared" ref="V574" si="138">U574*H574</f>
        <v>0</v>
      </c>
      <c r="W574" s="137">
        <v>0</v>
      </c>
      <c r="X574" s="137">
        <f t="shared" ref="X574" si="139">W574*H574</f>
        <v>0</v>
      </c>
      <c r="Y574" s="138" t="s">
        <v>1</v>
      </c>
      <c r="AR574" s="139" t="s">
        <v>179</v>
      </c>
      <c r="AT574" s="139" t="s">
        <v>147</v>
      </c>
      <c r="AU574" s="139" t="s">
        <v>84</v>
      </c>
      <c r="AY574" s="14" t="s">
        <v>145</v>
      </c>
      <c r="BE574" s="140">
        <f t="shared" ref="BE574" si="140">IF(O574="základní",K574,0)</f>
        <v>0</v>
      </c>
      <c r="BF574" s="140">
        <f t="shared" ref="BF574" si="141">IF(O574="snížená",K574,0)</f>
        <v>0</v>
      </c>
      <c r="BG574" s="140">
        <f t="shared" ref="BG574" si="142">IF(O574="zákl. přenesená",K574,0)</f>
        <v>0</v>
      </c>
      <c r="BH574" s="140">
        <f t="shared" ref="BH574" si="143">IF(O574="sníž. přenesená",K574,0)</f>
        <v>0</v>
      </c>
      <c r="BI574" s="140">
        <f t="shared" ref="BI574" si="144">IF(O574="nulová",K574,0)</f>
        <v>0</v>
      </c>
      <c r="BJ574" s="14" t="s">
        <v>84</v>
      </c>
      <c r="BK574" s="140">
        <f t="shared" ref="BK574" si="145">ROUND(P574*H574,2)</f>
        <v>0</v>
      </c>
      <c r="BL574" s="14" t="s">
        <v>179</v>
      </c>
      <c r="BM574" s="139" t="s">
        <v>181</v>
      </c>
    </row>
    <row r="575" spans="2:65" s="1" customFormat="1" ht="24">
      <c r="B575" s="127"/>
      <c r="C575" s="128"/>
      <c r="D575" s="167" t="s">
        <v>147</v>
      </c>
      <c r="E575" s="168"/>
      <c r="F575" s="169" t="s">
        <v>1814</v>
      </c>
      <c r="G575" s="170" t="s">
        <v>372</v>
      </c>
      <c r="H575" s="171">
        <v>1</v>
      </c>
      <c r="I575" s="133"/>
      <c r="J575" s="133"/>
      <c r="K575" s="133">
        <f t="shared" ref="K575" si="146">ROUND(P575*H575,2)</f>
        <v>0</v>
      </c>
      <c r="L575" s="130" t="s">
        <v>1</v>
      </c>
      <c r="M575" s="26"/>
      <c r="N575" s="134" t="s">
        <v>1</v>
      </c>
      <c r="O575" s="135" t="s">
        <v>39</v>
      </c>
      <c r="P575" s="136">
        <f t="shared" ref="P575" si="147">I575+J575</f>
        <v>0</v>
      </c>
      <c r="Q575" s="136">
        <f t="shared" ref="Q575" si="148">ROUND(I575*H575,2)</f>
        <v>0</v>
      </c>
      <c r="R575" s="136">
        <f t="shared" ref="R575" si="149">ROUND(J575*H575,2)</f>
        <v>0</v>
      </c>
      <c r="S575" s="137">
        <v>0</v>
      </c>
      <c r="T575" s="137">
        <f t="shared" ref="T575" si="150">S575*H575</f>
        <v>0</v>
      </c>
      <c r="U575" s="137">
        <v>0</v>
      </c>
      <c r="V575" s="137">
        <f t="shared" ref="V575" si="151">U575*H575</f>
        <v>0</v>
      </c>
      <c r="W575" s="137">
        <v>0</v>
      </c>
      <c r="X575" s="137">
        <f t="shared" ref="X575" si="152">W575*H575</f>
        <v>0</v>
      </c>
      <c r="Y575" s="138" t="s">
        <v>1</v>
      </c>
      <c r="AR575" s="139" t="s">
        <v>179</v>
      </c>
      <c r="AT575" s="139" t="s">
        <v>147</v>
      </c>
      <c r="AU575" s="139" t="s">
        <v>84</v>
      </c>
      <c r="AY575" s="14" t="s">
        <v>145</v>
      </c>
      <c r="BE575" s="140">
        <f t="shared" ref="BE575" si="153">IF(O575="základní",K575,0)</f>
        <v>0</v>
      </c>
      <c r="BF575" s="140">
        <f t="shared" ref="BF575" si="154">IF(O575="snížená",K575,0)</f>
        <v>0</v>
      </c>
      <c r="BG575" s="140">
        <f t="shared" ref="BG575" si="155">IF(O575="zákl. přenesená",K575,0)</f>
        <v>0</v>
      </c>
      <c r="BH575" s="140">
        <f t="shared" ref="BH575" si="156">IF(O575="sníž. přenesená",K575,0)</f>
        <v>0</v>
      </c>
      <c r="BI575" s="140">
        <f t="shared" ref="BI575" si="157">IF(O575="nulová",K575,0)</f>
        <v>0</v>
      </c>
      <c r="BJ575" s="14" t="s">
        <v>84</v>
      </c>
      <c r="BK575" s="140">
        <f t="shared" ref="BK575" si="158">ROUND(P575*H575,2)</f>
        <v>0</v>
      </c>
      <c r="BL575" s="14" t="s">
        <v>179</v>
      </c>
      <c r="BM575" s="139" t="s">
        <v>181</v>
      </c>
    </row>
    <row r="576" spans="2:65" s="11" customFormat="1" ht="25.9" customHeight="1">
      <c r="B576" s="115"/>
      <c r="C576" s="160"/>
      <c r="D576" s="161" t="s">
        <v>75</v>
      </c>
      <c r="E576" s="162" t="s">
        <v>182</v>
      </c>
      <c r="F576" s="162" t="s">
        <v>183</v>
      </c>
      <c r="G576" s="160"/>
      <c r="H576" s="160"/>
      <c r="I576" s="160"/>
      <c r="J576" s="160"/>
      <c r="K576" s="163">
        <f>BK576</f>
        <v>0</v>
      </c>
      <c r="L576" s="160"/>
      <c r="M576" s="115"/>
      <c r="N576" s="119"/>
      <c r="Q576" s="120">
        <f>SUM(Q577:Q667)</f>
        <v>0</v>
      </c>
      <c r="R576" s="120">
        <f>SUM(R577:R667)</f>
        <v>0</v>
      </c>
      <c r="T576" s="121">
        <f>SUM(T577:T667)</f>
        <v>0</v>
      </c>
      <c r="V576" s="121">
        <f>SUM(V577:V667)</f>
        <v>0</v>
      </c>
      <c r="X576" s="121">
        <f>SUM(X577:X667)</f>
        <v>0</v>
      </c>
      <c r="Y576" s="122"/>
      <c r="AR576" s="116" t="s">
        <v>86</v>
      </c>
      <c r="AT576" s="123" t="s">
        <v>75</v>
      </c>
      <c r="AU576" s="123" t="s">
        <v>76</v>
      </c>
      <c r="AY576" s="116" t="s">
        <v>145</v>
      </c>
      <c r="BK576" s="124">
        <f>SUM(BK577:BK667)</f>
        <v>0</v>
      </c>
    </row>
    <row r="577" spans="2:65" s="1" customFormat="1" ht="16.5" customHeight="1">
      <c r="B577" s="127"/>
      <c r="C577" s="151"/>
      <c r="D577" s="151"/>
      <c r="E577" s="152" t="s">
        <v>977</v>
      </c>
      <c r="F577" s="153" t="s">
        <v>978</v>
      </c>
      <c r="G577" s="154"/>
      <c r="H577" s="155"/>
      <c r="I577" s="156"/>
      <c r="J577" s="156"/>
      <c r="K577" s="156"/>
      <c r="L577" s="153"/>
      <c r="M577" s="26"/>
      <c r="N577" s="134" t="s">
        <v>1</v>
      </c>
      <c r="O577" s="135" t="s">
        <v>39</v>
      </c>
      <c r="P577" s="136">
        <f>I577+J577</f>
        <v>0</v>
      </c>
      <c r="Q577" s="136">
        <f>ROUND(I577*H577,2)</f>
        <v>0</v>
      </c>
      <c r="R577" s="136">
        <f>ROUND(J577*H577,2)</f>
        <v>0</v>
      </c>
      <c r="S577" s="137">
        <v>0</v>
      </c>
      <c r="T577" s="137">
        <f>S577*H577</f>
        <v>0</v>
      </c>
      <c r="U577" s="137">
        <v>0</v>
      </c>
      <c r="V577" s="137">
        <f>U577*H577</f>
        <v>0</v>
      </c>
      <c r="W577" s="137">
        <v>0</v>
      </c>
      <c r="X577" s="137">
        <f>W577*H577</f>
        <v>0</v>
      </c>
      <c r="Y577" s="138" t="s">
        <v>1</v>
      </c>
      <c r="AR577" s="139" t="s">
        <v>149</v>
      </c>
      <c r="AT577" s="139" t="s">
        <v>147</v>
      </c>
      <c r="AU577" s="139" t="s">
        <v>84</v>
      </c>
      <c r="AY577" s="14" t="s">
        <v>145</v>
      </c>
      <c r="BE577" s="140">
        <f>IF(O577="základní",K577,0)</f>
        <v>0</v>
      </c>
      <c r="BF577" s="140">
        <f>IF(O577="snížená",K577,0)</f>
        <v>0</v>
      </c>
      <c r="BG577" s="140">
        <f>IF(O577="zákl. přenesená",K577,0)</f>
        <v>0</v>
      </c>
      <c r="BH577" s="140">
        <f>IF(O577="sníž. přenesená",K577,0)</f>
        <v>0</v>
      </c>
      <c r="BI577" s="140">
        <f>IF(O577="nulová",K577,0)</f>
        <v>0</v>
      </c>
      <c r="BJ577" s="14" t="s">
        <v>84</v>
      </c>
      <c r="BK577" s="140">
        <f>ROUND(P577*H577,2)</f>
        <v>0</v>
      </c>
      <c r="BL577" s="14" t="s">
        <v>149</v>
      </c>
      <c r="BM577" s="139" t="s">
        <v>169</v>
      </c>
    </row>
    <row r="578" spans="2:65" s="1" customFormat="1" ht="16.5" customHeight="1">
      <c r="B578" s="127"/>
      <c r="C578" s="128"/>
      <c r="D578" s="128" t="s">
        <v>147</v>
      </c>
      <c r="E578" s="157" t="s">
        <v>980</v>
      </c>
      <c r="F578" s="158" t="s">
        <v>979</v>
      </c>
      <c r="G578" s="131" t="s">
        <v>343</v>
      </c>
      <c r="H578" s="132">
        <v>3</v>
      </c>
      <c r="I578" s="133"/>
      <c r="J578" s="133"/>
      <c r="K578" s="133">
        <f>ROUND(P578*H578,2)</f>
        <v>0</v>
      </c>
      <c r="L578" s="130" t="s">
        <v>1</v>
      </c>
      <c r="M578" s="26"/>
      <c r="N578" s="134" t="s">
        <v>1</v>
      </c>
      <c r="O578" s="135" t="s">
        <v>39</v>
      </c>
      <c r="P578" s="136">
        <f>I578+J578</f>
        <v>0</v>
      </c>
      <c r="Q578" s="136">
        <f>ROUND(I578*H578,2)</f>
        <v>0</v>
      </c>
      <c r="R578" s="136">
        <f>ROUND(J578*H578,2)</f>
        <v>0</v>
      </c>
      <c r="S578" s="137">
        <v>0</v>
      </c>
      <c r="T578" s="137">
        <f>S578*H578</f>
        <v>0</v>
      </c>
      <c r="U578" s="137">
        <v>0</v>
      </c>
      <c r="V578" s="137">
        <f>U578*H578</f>
        <v>0</v>
      </c>
      <c r="W578" s="137">
        <v>0</v>
      </c>
      <c r="X578" s="137">
        <f>W578*H578</f>
        <v>0</v>
      </c>
      <c r="Y578" s="138" t="s">
        <v>1</v>
      </c>
      <c r="AD578" s="12"/>
      <c r="AR578" s="139" t="s">
        <v>179</v>
      </c>
      <c r="AT578" s="139" t="s">
        <v>147</v>
      </c>
      <c r="AU578" s="139" t="s">
        <v>84</v>
      </c>
      <c r="AY578" s="14" t="s">
        <v>145</v>
      </c>
      <c r="BE578" s="140">
        <f>IF(O578="základní",K578,0)</f>
        <v>0</v>
      </c>
      <c r="BF578" s="140">
        <f>IF(O578="snížená",K578,0)</f>
        <v>0</v>
      </c>
      <c r="BG578" s="140">
        <f>IF(O578="zákl. přenesená",K578,0)</f>
        <v>0</v>
      </c>
      <c r="BH578" s="140">
        <f>IF(O578="sníž. přenesená",K578,0)</f>
        <v>0</v>
      </c>
      <c r="BI578" s="140">
        <f>IF(O578="nulová",K578,0)</f>
        <v>0</v>
      </c>
      <c r="BJ578" s="14" t="s">
        <v>84</v>
      </c>
      <c r="BK578" s="140">
        <f>ROUND(P578*H578,2)</f>
        <v>0</v>
      </c>
      <c r="BL578" s="14" t="s">
        <v>179</v>
      </c>
      <c r="BM578" s="139" t="s">
        <v>184</v>
      </c>
    </row>
    <row r="579" spans="2:65" s="12" customFormat="1" ht="56.25">
      <c r="B579" s="141"/>
      <c r="D579" s="142" t="s">
        <v>151</v>
      </c>
      <c r="E579" s="143"/>
      <c r="F579" s="144" t="s">
        <v>981</v>
      </c>
      <c r="H579" s="143" t="s">
        <v>1</v>
      </c>
      <c r="M579" s="141"/>
      <c r="N579" s="145"/>
      <c r="Y579" s="146"/>
      <c r="AT579" s="143" t="s">
        <v>151</v>
      </c>
      <c r="AU579" s="143" t="s">
        <v>84</v>
      </c>
      <c r="AV579" s="12" t="s">
        <v>84</v>
      </c>
      <c r="AW579" s="12" t="s">
        <v>4</v>
      </c>
      <c r="AX579" s="12" t="s">
        <v>76</v>
      </c>
      <c r="AY579" s="143" t="s">
        <v>145</v>
      </c>
    </row>
    <row r="580" spans="2:65" s="1" customFormat="1" ht="16.5" customHeight="1">
      <c r="B580" s="127"/>
      <c r="C580" s="128"/>
      <c r="D580" s="128" t="s">
        <v>147</v>
      </c>
      <c r="E580" s="157"/>
      <c r="F580" s="130" t="s">
        <v>982</v>
      </c>
      <c r="G580" s="131" t="s">
        <v>343</v>
      </c>
      <c r="H580" s="132">
        <v>3</v>
      </c>
      <c r="I580" s="133"/>
      <c r="J580" s="133"/>
      <c r="K580" s="133">
        <f>ROUND(P580*H580,2)</f>
        <v>0</v>
      </c>
      <c r="L580" s="130" t="s">
        <v>1</v>
      </c>
      <c r="M580" s="26"/>
      <c r="N580" s="134" t="s">
        <v>1</v>
      </c>
      <c r="O580" s="135" t="s">
        <v>39</v>
      </c>
      <c r="P580" s="136">
        <f t="shared" ref="P580:P588" si="159">I580+J580</f>
        <v>0</v>
      </c>
      <c r="Q580" s="136">
        <f t="shared" ref="Q580:Q588" si="160">ROUND(I580*H580,2)</f>
        <v>0</v>
      </c>
      <c r="R580" s="136">
        <f t="shared" ref="R580:R588" si="161">ROUND(J580*H580,2)</f>
        <v>0</v>
      </c>
      <c r="S580" s="137">
        <v>0</v>
      </c>
      <c r="T580" s="137">
        <f t="shared" ref="T580:T588" si="162">S580*H580</f>
        <v>0</v>
      </c>
      <c r="U580" s="137">
        <v>0</v>
      </c>
      <c r="V580" s="137">
        <f t="shared" ref="V580:V588" si="163">U580*H580</f>
        <v>0</v>
      </c>
      <c r="W580" s="137">
        <v>0</v>
      </c>
      <c r="X580" s="137">
        <f t="shared" ref="X580:X588" si="164">W580*H580</f>
        <v>0</v>
      </c>
      <c r="Y580" s="138" t="s">
        <v>1</v>
      </c>
      <c r="AR580" s="139" t="s">
        <v>179</v>
      </c>
      <c r="AT580" s="139" t="s">
        <v>147</v>
      </c>
      <c r="AU580" s="139" t="s">
        <v>84</v>
      </c>
      <c r="AY580" s="14" t="s">
        <v>145</v>
      </c>
      <c r="BE580" s="140">
        <f t="shared" ref="BE580:BE588" si="165">IF(O580="základní",K580,0)</f>
        <v>0</v>
      </c>
      <c r="BF580" s="140">
        <f t="shared" ref="BF580:BF588" si="166">IF(O580="snížená",K580,0)</f>
        <v>0</v>
      </c>
      <c r="BG580" s="140">
        <f t="shared" ref="BG580:BG588" si="167">IF(O580="zákl. přenesená",K580,0)</f>
        <v>0</v>
      </c>
      <c r="BH580" s="140">
        <f t="shared" ref="BH580:BH588" si="168">IF(O580="sníž. přenesená",K580,0)</f>
        <v>0</v>
      </c>
      <c r="BI580" s="140">
        <f t="shared" ref="BI580:BI588" si="169">IF(O580="nulová",K580,0)</f>
        <v>0</v>
      </c>
      <c r="BJ580" s="14" t="s">
        <v>84</v>
      </c>
      <c r="BK580" s="140">
        <f t="shared" ref="BK580:BK588" si="170">ROUND(P580*H580,2)</f>
        <v>0</v>
      </c>
      <c r="BL580" s="14" t="s">
        <v>179</v>
      </c>
      <c r="BM580" s="139" t="s">
        <v>184</v>
      </c>
    </row>
    <row r="581" spans="2:65" s="12" customFormat="1" ht="22.5">
      <c r="B581" s="141"/>
      <c r="D581" s="142" t="s">
        <v>147</v>
      </c>
      <c r="E581" s="143"/>
      <c r="F581" s="144" t="s">
        <v>987</v>
      </c>
      <c r="H581" s="143"/>
      <c r="L581" s="12" t="s">
        <v>1</v>
      </c>
      <c r="M581" s="141"/>
      <c r="N581" s="145" t="s">
        <v>1</v>
      </c>
      <c r="O581" s="12" t="s">
        <v>39</v>
      </c>
      <c r="P581" s="12">
        <f t="shared" si="159"/>
        <v>0</v>
      </c>
      <c r="Q581" s="12">
        <f t="shared" si="160"/>
        <v>0</v>
      </c>
      <c r="R581" s="12">
        <f t="shared" si="161"/>
        <v>0</v>
      </c>
      <c r="S581" s="12">
        <v>0</v>
      </c>
      <c r="T581" s="12">
        <f t="shared" si="162"/>
        <v>0</v>
      </c>
      <c r="U581" s="12">
        <v>0</v>
      </c>
      <c r="V581" s="12">
        <f t="shared" si="163"/>
        <v>0</v>
      </c>
      <c r="W581" s="12">
        <v>0</v>
      </c>
      <c r="X581" s="12">
        <f t="shared" si="164"/>
        <v>0</v>
      </c>
      <c r="Y581" s="146" t="s">
        <v>1</v>
      </c>
      <c r="AR581" s="12" t="s">
        <v>179</v>
      </c>
      <c r="AT581" s="143" t="s">
        <v>147</v>
      </c>
      <c r="AU581" s="143" t="s">
        <v>84</v>
      </c>
      <c r="AY581" s="143" t="s">
        <v>145</v>
      </c>
      <c r="BE581" s="12">
        <f t="shared" si="165"/>
        <v>0</v>
      </c>
      <c r="BF581" s="12">
        <f t="shared" si="166"/>
        <v>0</v>
      </c>
      <c r="BG581" s="12">
        <f t="shared" si="167"/>
        <v>0</v>
      </c>
      <c r="BH581" s="12">
        <f t="shared" si="168"/>
        <v>0</v>
      </c>
      <c r="BI581" s="12">
        <f t="shared" si="169"/>
        <v>0</v>
      </c>
      <c r="BJ581" s="12" t="s">
        <v>84</v>
      </c>
      <c r="BK581" s="12">
        <f t="shared" si="170"/>
        <v>0</v>
      </c>
      <c r="BL581" s="12" t="s">
        <v>179</v>
      </c>
      <c r="BM581" s="12" t="s">
        <v>184</v>
      </c>
    </row>
    <row r="582" spans="2:65" s="1" customFormat="1" ht="24">
      <c r="B582" s="127"/>
      <c r="C582" s="128"/>
      <c r="D582" s="128" t="s">
        <v>147</v>
      </c>
      <c r="E582" s="129"/>
      <c r="F582" s="158" t="s">
        <v>983</v>
      </c>
      <c r="G582" s="131" t="s">
        <v>343</v>
      </c>
      <c r="H582" s="132">
        <v>3</v>
      </c>
      <c r="I582" s="133"/>
      <c r="J582" s="133"/>
      <c r="K582" s="133">
        <f>ROUND(P582*H582,2)</f>
        <v>0</v>
      </c>
      <c r="L582" s="130" t="s">
        <v>1</v>
      </c>
      <c r="M582" s="26"/>
      <c r="N582" s="134" t="s">
        <v>1</v>
      </c>
      <c r="O582" s="135" t="s">
        <v>39</v>
      </c>
      <c r="P582" s="136">
        <f t="shared" si="159"/>
        <v>0</v>
      </c>
      <c r="Q582" s="136">
        <f t="shared" si="160"/>
        <v>0</v>
      </c>
      <c r="R582" s="136">
        <f t="shared" si="161"/>
        <v>0</v>
      </c>
      <c r="S582" s="137">
        <v>0</v>
      </c>
      <c r="T582" s="137">
        <f t="shared" si="162"/>
        <v>0</v>
      </c>
      <c r="U582" s="137">
        <v>0</v>
      </c>
      <c r="V582" s="137">
        <f t="shared" si="163"/>
        <v>0</v>
      </c>
      <c r="W582" s="137">
        <v>0</v>
      </c>
      <c r="X582" s="137">
        <f t="shared" si="164"/>
        <v>0</v>
      </c>
      <c r="Y582" s="138" t="s">
        <v>1</v>
      </c>
      <c r="AR582" s="139" t="s">
        <v>179</v>
      </c>
      <c r="AT582" s="139" t="s">
        <v>147</v>
      </c>
      <c r="AU582" s="139" t="s">
        <v>84</v>
      </c>
      <c r="AY582" s="14" t="s">
        <v>145</v>
      </c>
      <c r="BE582" s="140">
        <f t="shared" si="165"/>
        <v>0</v>
      </c>
      <c r="BF582" s="140">
        <f t="shared" si="166"/>
        <v>0</v>
      </c>
      <c r="BG582" s="140">
        <f t="shared" si="167"/>
        <v>0</v>
      </c>
      <c r="BH582" s="140">
        <f t="shared" si="168"/>
        <v>0</v>
      </c>
      <c r="BI582" s="140">
        <f t="shared" si="169"/>
        <v>0</v>
      </c>
      <c r="BJ582" s="14" t="s">
        <v>84</v>
      </c>
      <c r="BK582" s="140">
        <f t="shared" si="170"/>
        <v>0</v>
      </c>
      <c r="BL582" s="14" t="s">
        <v>179</v>
      </c>
      <c r="BM582" s="139" t="s">
        <v>184</v>
      </c>
    </row>
    <row r="583" spans="2:65" s="1" customFormat="1" ht="24">
      <c r="B583" s="127"/>
      <c r="C583" s="128"/>
      <c r="D583" s="128" t="s">
        <v>147</v>
      </c>
      <c r="E583" s="129"/>
      <c r="F583" s="158" t="s">
        <v>988</v>
      </c>
      <c r="G583" s="131" t="s">
        <v>343</v>
      </c>
      <c r="H583" s="132">
        <v>3</v>
      </c>
      <c r="I583" s="133"/>
      <c r="J583" s="133"/>
      <c r="K583" s="133">
        <f>ROUND(P583*H583,2)</f>
        <v>0</v>
      </c>
      <c r="L583" s="130" t="s">
        <v>1</v>
      </c>
      <c r="M583" s="26"/>
      <c r="N583" s="134" t="s">
        <v>1</v>
      </c>
      <c r="O583" s="135" t="s">
        <v>39</v>
      </c>
      <c r="P583" s="136">
        <f t="shared" si="159"/>
        <v>0</v>
      </c>
      <c r="Q583" s="136">
        <f t="shared" si="160"/>
        <v>0</v>
      </c>
      <c r="R583" s="136">
        <f t="shared" si="161"/>
        <v>0</v>
      </c>
      <c r="S583" s="137">
        <v>0</v>
      </c>
      <c r="T583" s="137">
        <f t="shared" si="162"/>
        <v>0</v>
      </c>
      <c r="U583" s="137">
        <v>0</v>
      </c>
      <c r="V583" s="137">
        <f t="shared" si="163"/>
        <v>0</v>
      </c>
      <c r="W583" s="137">
        <v>0</v>
      </c>
      <c r="X583" s="137">
        <f t="shared" si="164"/>
        <v>0</v>
      </c>
      <c r="Y583" s="138" t="s">
        <v>1</v>
      </c>
      <c r="AR583" s="139" t="s">
        <v>179</v>
      </c>
      <c r="AT583" s="139" t="s">
        <v>147</v>
      </c>
      <c r="AU583" s="139" t="s">
        <v>84</v>
      </c>
      <c r="AY583" s="14" t="s">
        <v>145</v>
      </c>
      <c r="BE583" s="140">
        <f t="shared" si="165"/>
        <v>0</v>
      </c>
      <c r="BF583" s="140">
        <f t="shared" si="166"/>
        <v>0</v>
      </c>
      <c r="BG583" s="140">
        <f t="shared" si="167"/>
        <v>0</v>
      </c>
      <c r="BH583" s="140">
        <f t="shared" si="168"/>
        <v>0</v>
      </c>
      <c r="BI583" s="140">
        <f t="shared" si="169"/>
        <v>0</v>
      </c>
      <c r="BJ583" s="14" t="s">
        <v>84</v>
      </c>
      <c r="BK583" s="140">
        <f t="shared" si="170"/>
        <v>0</v>
      </c>
      <c r="BL583" s="14" t="s">
        <v>179</v>
      </c>
      <c r="BM583" s="139" t="s">
        <v>184</v>
      </c>
    </row>
    <row r="584" spans="2:65" s="1" customFormat="1" ht="24">
      <c r="B584" s="127"/>
      <c r="C584" s="128"/>
      <c r="D584" s="128" t="s">
        <v>147</v>
      </c>
      <c r="E584" s="129"/>
      <c r="F584" s="158" t="s">
        <v>984</v>
      </c>
      <c r="G584" s="159" t="s">
        <v>343</v>
      </c>
      <c r="H584" s="132">
        <v>3</v>
      </c>
      <c r="I584" s="133"/>
      <c r="J584" s="133"/>
      <c r="K584" s="133">
        <f>ROUND(P584*H584,2)</f>
        <v>0</v>
      </c>
      <c r="L584" s="130" t="s">
        <v>1</v>
      </c>
      <c r="M584" s="26"/>
      <c r="N584" s="134" t="s">
        <v>1</v>
      </c>
      <c r="O584" s="135" t="s">
        <v>39</v>
      </c>
      <c r="P584" s="136">
        <f t="shared" si="159"/>
        <v>0</v>
      </c>
      <c r="Q584" s="136">
        <f t="shared" si="160"/>
        <v>0</v>
      </c>
      <c r="R584" s="136">
        <f t="shared" si="161"/>
        <v>0</v>
      </c>
      <c r="S584" s="137">
        <v>0</v>
      </c>
      <c r="T584" s="137">
        <f t="shared" si="162"/>
        <v>0</v>
      </c>
      <c r="U584" s="137">
        <v>0</v>
      </c>
      <c r="V584" s="137">
        <f t="shared" si="163"/>
        <v>0</v>
      </c>
      <c r="W584" s="137">
        <v>0</v>
      </c>
      <c r="X584" s="137">
        <f t="shared" si="164"/>
        <v>0</v>
      </c>
      <c r="Y584" s="138" t="s">
        <v>1</v>
      </c>
      <c r="AR584" s="139" t="s">
        <v>179</v>
      </c>
      <c r="AT584" s="139" t="s">
        <v>147</v>
      </c>
      <c r="AU584" s="139" t="s">
        <v>84</v>
      </c>
      <c r="AY584" s="14" t="s">
        <v>145</v>
      </c>
      <c r="BE584" s="140">
        <f t="shared" si="165"/>
        <v>0</v>
      </c>
      <c r="BF584" s="140">
        <f t="shared" si="166"/>
        <v>0</v>
      </c>
      <c r="BG584" s="140">
        <f t="shared" si="167"/>
        <v>0</v>
      </c>
      <c r="BH584" s="140">
        <f t="shared" si="168"/>
        <v>0</v>
      </c>
      <c r="BI584" s="140">
        <f t="shared" si="169"/>
        <v>0</v>
      </c>
      <c r="BJ584" s="14" t="s">
        <v>84</v>
      </c>
      <c r="BK584" s="140">
        <f t="shared" si="170"/>
        <v>0</v>
      </c>
      <c r="BL584" s="14" t="s">
        <v>179</v>
      </c>
      <c r="BM584" s="139" t="s">
        <v>184</v>
      </c>
    </row>
    <row r="585" spans="2:65" s="12" customFormat="1" ht="22.5">
      <c r="B585" s="141"/>
      <c r="D585" s="142" t="s">
        <v>147</v>
      </c>
      <c r="E585" s="143"/>
      <c r="F585" s="144" t="s">
        <v>985</v>
      </c>
      <c r="H585" s="143"/>
      <c r="L585" s="12" t="s">
        <v>1</v>
      </c>
      <c r="M585" s="141"/>
      <c r="N585" s="145" t="s">
        <v>1</v>
      </c>
      <c r="O585" s="12" t="s">
        <v>39</v>
      </c>
      <c r="P585" s="12">
        <f t="shared" si="159"/>
        <v>0</v>
      </c>
      <c r="Q585" s="12">
        <f t="shared" si="160"/>
        <v>0</v>
      </c>
      <c r="R585" s="12">
        <f t="shared" si="161"/>
        <v>0</v>
      </c>
      <c r="S585" s="12">
        <v>0</v>
      </c>
      <c r="T585" s="12">
        <f t="shared" si="162"/>
        <v>0</v>
      </c>
      <c r="U585" s="12">
        <v>0</v>
      </c>
      <c r="V585" s="12">
        <f t="shared" si="163"/>
        <v>0</v>
      </c>
      <c r="W585" s="12">
        <v>0</v>
      </c>
      <c r="X585" s="12">
        <f t="shared" si="164"/>
        <v>0</v>
      </c>
      <c r="Y585" s="146" t="s">
        <v>1</v>
      </c>
      <c r="AR585" s="12" t="s">
        <v>179</v>
      </c>
      <c r="AT585" s="143" t="s">
        <v>147</v>
      </c>
      <c r="AU585" s="143" t="s">
        <v>84</v>
      </c>
      <c r="AY585" s="143" t="s">
        <v>145</v>
      </c>
      <c r="BE585" s="12">
        <f t="shared" si="165"/>
        <v>0</v>
      </c>
      <c r="BF585" s="12">
        <f t="shared" si="166"/>
        <v>0</v>
      </c>
      <c r="BG585" s="12">
        <f t="shared" si="167"/>
        <v>0</v>
      </c>
      <c r="BH585" s="12">
        <f t="shared" si="168"/>
        <v>0</v>
      </c>
      <c r="BI585" s="12">
        <f t="shared" si="169"/>
        <v>0</v>
      </c>
      <c r="BJ585" s="12" t="s">
        <v>84</v>
      </c>
      <c r="BK585" s="12">
        <f t="shared" si="170"/>
        <v>0</v>
      </c>
      <c r="BL585" s="12" t="s">
        <v>179</v>
      </c>
      <c r="BM585" s="12" t="s">
        <v>184</v>
      </c>
    </row>
    <row r="586" spans="2:65" s="1" customFormat="1" ht="24">
      <c r="B586" s="127"/>
      <c r="C586" s="128"/>
      <c r="D586" s="128" t="s">
        <v>147</v>
      </c>
      <c r="E586" s="129"/>
      <c r="F586" s="158" t="s">
        <v>986</v>
      </c>
      <c r="G586" s="131" t="s">
        <v>343</v>
      </c>
      <c r="H586" s="132">
        <v>3</v>
      </c>
      <c r="I586" s="133"/>
      <c r="J586" s="133"/>
      <c r="K586" s="133">
        <f>ROUND(P586*H586,2)</f>
        <v>0</v>
      </c>
      <c r="L586" s="130" t="s">
        <v>1</v>
      </c>
      <c r="M586" s="26"/>
      <c r="N586" s="134" t="s">
        <v>1</v>
      </c>
      <c r="O586" s="135" t="s">
        <v>39</v>
      </c>
      <c r="P586" s="136">
        <f t="shared" si="159"/>
        <v>0</v>
      </c>
      <c r="Q586" s="136">
        <f t="shared" si="160"/>
        <v>0</v>
      </c>
      <c r="R586" s="136">
        <f t="shared" si="161"/>
        <v>0</v>
      </c>
      <c r="S586" s="137">
        <v>0</v>
      </c>
      <c r="T586" s="137">
        <f t="shared" si="162"/>
        <v>0</v>
      </c>
      <c r="U586" s="137">
        <v>0</v>
      </c>
      <c r="V586" s="137">
        <f t="shared" si="163"/>
        <v>0</v>
      </c>
      <c r="W586" s="137">
        <v>0</v>
      </c>
      <c r="X586" s="137">
        <f t="shared" si="164"/>
        <v>0</v>
      </c>
      <c r="Y586" s="138" t="s">
        <v>1</v>
      </c>
      <c r="AR586" s="139" t="s">
        <v>179</v>
      </c>
      <c r="AT586" s="139" t="s">
        <v>147</v>
      </c>
      <c r="AU586" s="139" t="s">
        <v>84</v>
      </c>
      <c r="AY586" s="14" t="s">
        <v>145</v>
      </c>
      <c r="BE586" s="140">
        <f t="shared" si="165"/>
        <v>0</v>
      </c>
      <c r="BF586" s="140">
        <f t="shared" si="166"/>
        <v>0</v>
      </c>
      <c r="BG586" s="140">
        <f t="shared" si="167"/>
        <v>0</v>
      </c>
      <c r="BH586" s="140">
        <f t="shared" si="168"/>
        <v>0</v>
      </c>
      <c r="BI586" s="140">
        <f t="shared" si="169"/>
        <v>0</v>
      </c>
      <c r="BJ586" s="14" t="s">
        <v>84</v>
      </c>
      <c r="BK586" s="140">
        <f t="shared" si="170"/>
        <v>0</v>
      </c>
      <c r="BL586" s="14" t="s">
        <v>179</v>
      </c>
      <c r="BM586" s="139" t="s">
        <v>184</v>
      </c>
    </row>
    <row r="587" spans="2:65" s="1" customFormat="1" ht="24">
      <c r="B587" s="127"/>
      <c r="C587" s="151"/>
      <c r="D587" s="151"/>
      <c r="E587" s="152" t="s">
        <v>989</v>
      </c>
      <c r="F587" s="153" t="s">
        <v>990</v>
      </c>
      <c r="G587" s="154"/>
      <c r="H587" s="155"/>
      <c r="I587" s="156"/>
      <c r="J587" s="156"/>
      <c r="K587" s="156"/>
      <c r="L587" s="153"/>
      <c r="M587" s="26"/>
      <c r="N587" s="134" t="s">
        <v>1</v>
      </c>
      <c r="O587" s="135" t="s">
        <v>39</v>
      </c>
      <c r="P587" s="136">
        <f t="shared" si="159"/>
        <v>0</v>
      </c>
      <c r="Q587" s="136">
        <f t="shared" si="160"/>
        <v>0</v>
      </c>
      <c r="R587" s="136">
        <f t="shared" si="161"/>
        <v>0</v>
      </c>
      <c r="S587" s="137">
        <v>0</v>
      </c>
      <c r="T587" s="137">
        <f t="shared" si="162"/>
        <v>0</v>
      </c>
      <c r="U587" s="137">
        <v>0</v>
      </c>
      <c r="V587" s="137">
        <f t="shared" si="163"/>
        <v>0</v>
      </c>
      <c r="W587" s="137">
        <v>0</v>
      </c>
      <c r="X587" s="137">
        <f t="shared" si="164"/>
        <v>0</v>
      </c>
      <c r="Y587" s="138" t="s">
        <v>1</v>
      </c>
      <c r="AR587" s="139" t="s">
        <v>149</v>
      </c>
      <c r="AT587" s="139" t="s">
        <v>147</v>
      </c>
      <c r="AU587" s="139" t="s">
        <v>84</v>
      </c>
      <c r="AY587" s="14" t="s">
        <v>145</v>
      </c>
      <c r="BE587" s="140">
        <f t="shared" si="165"/>
        <v>0</v>
      </c>
      <c r="BF587" s="140">
        <f t="shared" si="166"/>
        <v>0</v>
      </c>
      <c r="BG587" s="140">
        <f t="shared" si="167"/>
        <v>0</v>
      </c>
      <c r="BH587" s="140">
        <f t="shared" si="168"/>
        <v>0</v>
      </c>
      <c r="BI587" s="140">
        <f t="shared" si="169"/>
        <v>0</v>
      </c>
      <c r="BJ587" s="14" t="s">
        <v>84</v>
      </c>
      <c r="BK587" s="140">
        <f t="shared" si="170"/>
        <v>0</v>
      </c>
      <c r="BL587" s="14" t="s">
        <v>149</v>
      </c>
      <c r="BM587" s="139" t="s">
        <v>169</v>
      </c>
    </row>
    <row r="588" spans="2:65" s="1" customFormat="1" ht="16.5" customHeight="1">
      <c r="B588" s="127"/>
      <c r="C588" s="128"/>
      <c r="D588" s="128" t="s">
        <v>147</v>
      </c>
      <c r="E588" s="157" t="s">
        <v>991</v>
      </c>
      <c r="F588" s="158" t="s">
        <v>979</v>
      </c>
      <c r="G588" s="131" t="s">
        <v>343</v>
      </c>
      <c r="H588" s="132">
        <v>2</v>
      </c>
      <c r="I588" s="133"/>
      <c r="J588" s="133"/>
      <c r="K588" s="133">
        <f>ROUND(P588*H588,2)</f>
        <v>0</v>
      </c>
      <c r="L588" s="130" t="s">
        <v>1</v>
      </c>
      <c r="M588" s="26"/>
      <c r="N588" s="134" t="s">
        <v>1</v>
      </c>
      <c r="O588" s="135" t="s">
        <v>39</v>
      </c>
      <c r="P588" s="136">
        <f t="shared" si="159"/>
        <v>0</v>
      </c>
      <c r="Q588" s="136">
        <f t="shared" si="160"/>
        <v>0</v>
      </c>
      <c r="R588" s="136">
        <f t="shared" si="161"/>
        <v>0</v>
      </c>
      <c r="S588" s="137">
        <v>0</v>
      </c>
      <c r="T588" s="137">
        <f t="shared" si="162"/>
        <v>0</v>
      </c>
      <c r="U588" s="137">
        <v>0</v>
      </c>
      <c r="V588" s="137">
        <f t="shared" si="163"/>
        <v>0</v>
      </c>
      <c r="W588" s="137">
        <v>0</v>
      </c>
      <c r="X588" s="137">
        <f t="shared" si="164"/>
        <v>0</v>
      </c>
      <c r="Y588" s="138" t="s">
        <v>1</v>
      </c>
      <c r="AR588" s="139" t="s">
        <v>179</v>
      </c>
      <c r="AT588" s="139" t="s">
        <v>147</v>
      </c>
      <c r="AU588" s="139" t="s">
        <v>84</v>
      </c>
      <c r="AY588" s="14" t="s">
        <v>145</v>
      </c>
      <c r="BE588" s="140">
        <f t="shared" si="165"/>
        <v>0</v>
      </c>
      <c r="BF588" s="140">
        <f t="shared" si="166"/>
        <v>0</v>
      </c>
      <c r="BG588" s="140">
        <f t="shared" si="167"/>
        <v>0</v>
      </c>
      <c r="BH588" s="140">
        <f t="shared" si="168"/>
        <v>0</v>
      </c>
      <c r="BI588" s="140">
        <f t="shared" si="169"/>
        <v>0</v>
      </c>
      <c r="BJ588" s="14" t="s">
        <v>84</v>
      </c>
      <c r="BK588" s="140">
        <f t="shared" si="170"/>
        <v>0</v>
      </c>
      <c r="BL588" s="14" t="s">
        <v>179</v>
      </c>
      <c r="BM588" s="139" t="s">
        <v>184</v>
      </c>
    </row>
    <row r="589" spans="2:65" s="12" customFormat="1" ht="56.25">
      <c r="B589" s="141"/>
      <c r="D589" s="142"/>
      <c r="E589" s="143"/>
      <c r="F589" s="144" t="s">
        <v>981</v>
      </c>
      <c r="H589" s="143" t="s">
        <v>1</v>
      </c>
      <c r="M589" s="141"/>
      <c r="N589" s="145"/>
      <c r="Y589" s="146"/>
      <c r="AT589" s="143" t="s">
        <v>151</v>
      </c>
      <c r="AU589" s="143" t="s">
        <v>84</v>
      </c>
      <c r="AV589" s="12" t="s">
        <v>84</v>
      </c>
      <c r="AW589" s="12" t="s">
        <v>4</v>
      </c>
      <c r="AX589" s="12" t="s">
        <v>76</v>
      </c>
      <c r="AY589" s="143" t="s">
        <v>145</v>
      </c>
    </row>
    <row r="590" spans="2:65" s="1" customFormat="1" ht="16.5" customHeight="1">
      <c r="B590" s="127"/>
      <c r="C590" s="128"/>
      <c r="D590" s="128" t="s">
        <v>147</v>
      </c>
      <c r="E590" s="157"/>
      <c r="F590" s="130" t="s">
        <v>982</v>
      </c>
      <c r="G590" s="131" t="s">
        <v>343</v>
      </c>
      <c r="H590" s="132">
        <v>2</v>
      </c>
      <c r="I590" s="133"/>
      <c r="J590" s="133"/>
      <c r="K590" s="133">
        <f>ROUND(P590*H590,2)</f>
        <v>0</v>
      </c>
      <c r="L590" s="130" t="s">
        <v>1</v>
      </c>
      <c r="M590" s="26"/>
      <c r="N590" s="134" t="s">
        <v>1</v>
      </c>
      <c r="O590" s="135" t="s">
        <v>39</v>
      </c>
      <c r="P590" s="136">
        <f t="shared" ref="P590:P598" si="171">I590+J590</f>
        <v>0</v>
      </c>
      <c r="Q590" s="136">
        <f t="shared" ref="Q590:Q598" si="172">ROUND(I590*H590,2)</f>
        <v>0</v>
      </c>
      <c r="R590" s="136">
        <f t="shared" ref="R590:R598" si="173">ROUND(J590*H590,2)</f>
        <v>0</v>
      </c>
      <c r="S590" s="137">
        <v>0</v>
      </c>
      <c r="T590" s="137">
        <f t="shared" ref="T590:T598" si="174">S590*H590</f>
        <v>0</v>
      </c>
      <c r="U590" s="137">
        <v>0</v>
      </c>
      <c r="V590" s="137">
        <f t="shared" ref="V590:V598" si="175">U590*H590</f>
        <v>0</v>
      </c>
      <c r="W590" s="137">
        <v>0</v>
      </c>
      <c r="X590" s="137">
        <f t="shared" ref="X590:X598" si="176">W590*H590</f>
        <v>0</v>
      </c>
      <c r="Y590" s="138" t="s">
        <v>1</v>
      </c>
      <c r="AR590" s="139" t="s">
        <v>179</v>
      </c>
      <c r="AT590" s="139" t="s">
        <v>147</v>
      </c>
      <c r="AU590" s="139" t="s">
        <v>84</v>
      </c>
      <c r="AY590" s="14" t="s">
        <v>145</v>
      </c>
      <c r="BE590" s="140">
        <f t="shared" ref="BE590:BE598" si="177">IF(O590="základní",K590,0)</f>
        <v>0</v>
      </c>
      <c r="BF590" s="140">
        <f t="shared" ref="BF590:BF598" si="178">IF(O590="snížená",K590,0)</f>
        <v>0</v>
      </c>
      <c r="BG590" s="140">
        <f t="shared" ref="BG590:BG598" si="179">IF(O590="zákl. přenesená",K590,0)</f>
        <v>0</v>
      </c>
      <c r="BH590" s="140">
        <f t="shared" ref="BH590:BH598" si="180">IF(O590="sníž. přenesená",K590,0)</f>
        <v>0</v>
      </c>
      <c r="BI590" s="140">
        <f t="shared" ref="BI590:BI598" si="181">IF(O590="nulová",K590,0)</f>
        <v>0</v>
      </c>
      <c r="BJ590" s="14" t="s">
        <v>84</v>
      </c>
      <c r="BK590" s="140">
        <f t="shared" ref="BK590:BK598" si="182">ROUND(P590*H590,2)</f>
        <v>0</v>
      </c>
      <c r="BL590" s="14" t="s">
        <v>179</v>
      </c>
      <c r="BM590" s="139" t="s">
        <v>184</v>
      </c>
    </row>
    <row r="591" spans="2:65" s="12" customFormat="1" ht="22.5">
      <c r="B591" s="141"/>
      <c r="D591" s="142"/>
      <c r="E591" s="143"/>
      <c r="F591" s="144" t="s">
        <v>987</v>
      </c>
      <c r="H591" s="143"/>
      <c r="L591" s="12" t="s">
        <v>1</v>
      </c>
      <c r="M591" s="141"/>
      <c r="N591" s="145" t="s">
        <v>1</v>
      </c>
      <c r="O591" s="12" t="s">
        <v>39</v>
      </c>
      <c r="P591" s="12">
        <f t="shared" si="171"/>
        <v>0</v>
      </c>
      <c r="Q591" s="12">
        <f t="shared" si="172"/>
        <v>0</v>
      </c>
      <c r="R591" s="12">
        <f t="shared" si="173"/>
        <v>0</v>
      </c>
      <c r="S591" s="12">
        <v>0</v>
      </c>
      <c r="T591" s="12">
        <f t="shared" si="174"/>
        <v>0</v>
      </c>
      <c r="U591" s="12">
        <v>0</v>
      </c>
      <c r="V591" s="12">
        <f t="shared" si="175"/>
        <v>0</v>
      </c>
      <c r="W591" s="12">
        <v>0</v>
      </c>
      <c r="X591" s="12">
        <f t="shared" si="176"/>
        <v>0</v>
      </c>
      <c r="Y591" s="146" t="s">
        <v>1</v>
      </c>
      <c r="AR591" s="12" t="s">
        <v>179</v>
      </c>
      <c r="AT591" s="143" t="s">
        <v>147</v>
      </c>
      <c r="AU591" s="143" t="s">
        <v>84</v>
      </c>
      <c r="AY591" s="143" t="s">
        <v>145</v>
      </c>
      <c r="BE591" s="12">
        <f t="shared" si="177"/>
        <v>0</v>
      </c>
      <c r="BF591" s="12">
        <f t="shared" si="178"/>
        <v>0</v>
      </c>
      <c r="BG591" s="12">
        <f t="shared" si="179"/>
        <v>0</v>
      </c>
      <c r="BH591" s="12">
        <f t="shared" si="180"/>
        <v>0</v>
      </c>
      <c r="BI591" s="12">
        <f t="shared" si="181"/>
        <v>0</v>
      </c>
      <c r="BJ591" s="12" t="s">
        <v>84</v>
      </c>
      <c r="BK591" s="12">
        <f t="shared" si="182"/>
        <v>0</v>
      </c>
      <c r="BL591" s="12" t="s">
        <v>179</v>
      </c>
      <c r="BM591" s="12" t="s">
        <v>184</v>
      </c>
    </row>
    <row r="592" spans="2:65" s="1" customFormat="1" ht="24">
      <c r="B592" s="127"/>
      <c r="C592" s="128"/>
      <c r="D592" s="128" t="s">
        <v>147</v>
      </c>
      <c r="E592" s="129"/>
      <c r="F592" s="158" t="s">
        <v>983</v>
      </c>
      <c r="G592" s="131" t="s">
        <v>343</v>
      </c>
      <c r="H592" s="132">
        <v>2</v>
      </c>
      <c r="I592" s="133"/>
      <c r="J592" s="133"/>
      <c r="K592" s="133">
        <f>ROUND(P592*H592,2)</f>
        <v>0</v>
      </c>
      <c r="L592" s="130" t="s">
        <v>1</v>
      </c>
      <c r="M592" s="26"/>
      <c r="N592" s="134" t="s">
        <v>1</v>
      </c>
      <c r="O592" s="135" t="s">
        <v>39</v>
      </c>
      <c r="P592" s="136">
        <f t="shared" si="171"/>
        <v>0</v>
      </c>
      <c r="Q592" s="136">
        <f t="shared" si="172"/>
        <v>0</v>
      </c>
      <c r="R592" s="136">
        <f t="shared" si="173"/>
        <v>0</v>
      </c>
      <c r="S592" s="137">
        <v>0</v>
      </c>
      <c r="T592" s="137">
        <f t="shared" si="174"/>
        <v>0</v>
      </c>
      <c r="U592" s="137">
        <v>0</v>
      </c>
      <c r="V592" s="137">
        <f t="shared" si="175"/>
        <v>0</v>
      </c>
      <c r="W592" s="137">
        <v>0</v>
      </c>
      <c r="X592" s="137">
        <f t="shared" si="176"/>
        <v>0</v>
      </c>
      <c r="Y592" s="138" t="s">
        <v>1</v>
      </c>
      <c r="AR592" s="139" t="s">
        <v>179</v>
      </c>
      <c r="AT592" s="139" t="s">
        <v>147</v>
      </c>
      <c r="AU592" s="139" t="s">
        <v>84</v>
      </c>
      <c r="AY592" s="14" t="s">
        <v>145</v>
      </c>
      <c r="BE592" s="140">
        <f t="shared" si="177"/>
        <v>0</v>
      </c>
      <c r="BF592" s="140">
        <f t="shared" si="178"/>
        <v>0</v>
      </c>
      <c r="BG592" s="140">
        <f t="shared" si="179"/>
        <v>0</v>
      </c>
      <c r="BH592" s="140">
        <f t="shared" si="180"/>
        <v>0</v>
      </c>
      <c r="BI592" s="140">
        <f t="shared" si="181"/>
        <v>0</v>
      </c>
      <c r="BJ592" s="14" t="s">
        <v>84</v>
      </c>
      <c r="BK592" s="140">
        <f t="shared" si="182"/>
        <v>0</v>
      </c>
      <c r="BL592" s="14" t="s">
        <v>179</v>
      </c>
      <c r="BM592" s="139" t="s">
        <v>184</v>
      </c>
    </row>
    <row r="593" spans="2:65" s="1" customFormat="1" ht="24">
      <c r="B593" s="127"/>
      <c r="C593" s="128"/>
      <c r="D593" s="128" t="s">
        <v>147</v>
      </c>
      <c r="E593" s="129"/>
      <c r="F593" s="158" t="s">
        <v>988</v>
      </c>
      <c r="G593" s="131" t="s">
        <v>343</v>
      </c>
      <c r="H593" s="132">
        <v>2</v>
      </c>
      <c r="I593" s="133"/>
      <c r="J593" s="133"/>
      <c r="K593" s="133">
        <f>ROUND(P593*H593,2)</f>
        <v>0</v>
      </c>
      <c r="L593" s="130" t="s">
        <v>1</v>
      </c>
      <c r="M593" s="26"/>
      <c r="N593" s="134" t="s">
        <v>1</v>
      </c>
      <c r="O593" s="135" t="s">
        <v>39</v>
      </c>
      <c r="P593" s="136">
        <f t="shared" si="171"/>
        <v>0</v>
      </c>
      <c r="Q593" s="136">
        <f t="shared" si="172"/>
        <v>0</v>
      </c>
      <c r="R593" s="136">
        <f t="shared" si="173"/>
        <v>0</v>
      </c>
      <c r="S593" s="137">
        <v>0</v>
      </c>
      <c r="T593" s="137">
        <f t="shared" si="174"/>
        <v>0</v>
      </c>
      <c r="U593" s="137">
        <v>0</v>
      </c>
      <c r="V593" s="137">
        <f t="shared" si="175"/>
        <v>0</v>
      </c>
      <c r="W593" s="137">
        <v>0</v>
      </c>
      <c r="X593" s="137">
        <f t="shared" si="176"/>
        <v>0</v>
      </c>
      <c r="Y593" s="138" t="s">
        <v>1</v>
      </c>
      <c r="AR593" s="139" t="s">
        <v>179</v>
      </c>
      <c r="AT593" s="139" t="s">
        <v>147</v>
      </c>
      <c r="AU593" s="139" t="s">
        <v>84</v>
      </c>
      <c r="AY593" s="14" t="s">
        <v>145</v>
      </c>
      <c r="BE593" s="140">
        <f t="shared" si="177"/>
        <v>0</v>
      </c>
      <c r="BF593" s="140">
        <f t="shared" si="178"/>
        <v>0</v>
      </c>
      <c r="BG593" s="140">
        <f t="shared" si="179"/>
        <v>0</v>
      </c>
      <c r="BH593" s="140">
        <f t="shared" si="180"/>
        <v>0</v>
      </c>
      <c r="BI593" s="140">
        <f t="shared" si="181"/>
        <v>0</v>
      </c>
      <c r="BJ593" s="14" t="s">
        <v>84</v>
      </c>
      <c r="BK593" s="140">
        <f t="shared" si="182"/>
        <v>0</v>
      </c>
      <c r="BL593" s="14" t="s">
        <v>179</v>
      </c>
      <c r="BM593" s="139" t="s">
        <v>184</v>
      </c>
    </row>
    <row r="594" spans="2:65" s="1" customFormat="1" ht="24">
      <c r="B594" s="127"/>
      <c r="C594" s="128"/>
      <c r="D594" s="128" t="s">
        <v>147</v>
      </c>
      <c r="E594" s="129"/>
      <c r="F594" s="158" t="s">
        <v>984</v>
      </c>
      <c r="G594" s="159" t="s">
        <v>343</v>
      </c>
      <c r="H594" s="132">
        <v>2</v>
      </c>
      <c r="I594" s="133"/>
      <c r="J594" s="133"/>
      <c r="K594" s="133">
        <f>ROUND(P594*H594,2)</f>
        <v>0</v>
      </c>
      <c r="L594" s="130" t="s">
        <v>1</v>
      </c>
      <c r="M594" s="26"/>
      <c r="N594" s="134" t="s">
        <v>1</v>
      </c>
      <c r="O594" s="135" t="s">
        <v>39</v>
      </c>
      <c r="P594" s="136">
        <f t="shared" si="171"/>
        <v>0</v>
      </c>
      <c r="Q594" s="136">
        <f t="shared" si="172"/>
        <v>0</v>
      </c>
      <c r="R594" s="136">
        <f t="shared" si="173"/>
        <v>0</v>
      </c>
      <c r="S594" s="137">
        <v>0</v>
      </c>
      <c r="T594" s="137">
        <f t="shared" si="174"/>
        <v>0</v>
      </c>
      <c r="U594" s="137">
        <v>0</v>
      </c>
      <c r="V594" s="137">
        <f t="shared" si="175"/>
        <v>0</v>
      </c>
      <c r="W594" s="137">
        <v>0</v>
      </c>
      <c r="X594" s="137">
        <f t="shared" si="176"/>
        <v>0</v>
      </c>
      <c r="Y594" s="138" t="s">
        <v>1</v>
      </c>
      <c r="AR594" s="139" t="s">
        <v>179</v>
      </c>
      <c r="AT594" s="139" t="s">
        <v>147</v>
      </c>
      <c r="AU594" s="139" t="s">
        <v>84</v>
      </c>
      <c r="AY594" s="14" t="s">
        <v>145</v>
      </c>
      <c r="BE594" s="140">
        <f t="shared" si="177"/>
        <v>0</v>
      </c>
      <c r="BF594" s="140">
        <f t="shared" si="178"/>
        <v>0</v>
      </c>
      <c r="BG594" s="140">
        <f t="shared" si="179"/>
        <v>0</v>
      </c>
      <c r="BH594" s="140">
        <f t="shared" si="180"/>
        <v>0</v>
      </c>
      <c r="BI594" s="140">
        <f t="shared" si="181"/>
        <v>0</v>
      </c>
      <c r="BJ594" s="14" t="s">
        <v>84</v>
      </c>
      <c r="BK594" s="140">
        <f t="shared" si="182"/>
        <v>0</v>
      </c>
      <c r="BL594" s="14" t="s">
        <v>179</v>
      </c>
      <c r="BM594" s="139" t="s">
        <v>184</v>
      </c>
    </row>
    <row r="595" spans="2:65" s="12" customFormat="1" ht="22.5">
      <c r="B595" s="141"/>
      <c r="D595" s="142"/>
      <c r="E595" s="143"/>
      <c r="F595" s="144" t="s">
        <v>985</v>
      </c>
      <c r="H595" s="143"/>
      <c r="L595" s="12" t="s">
        <v>1</v>
      </c>
      <c r="M595" s="141"/>
      <c r="N595" s="145" t="s">
        <v>1</v>
      </c>
      <c r="O595" s="12" t="s">
        <v>39</v>
      </c>
      <c r="P595" s="12">
        <f t="shared" si="171"/>
        <v>0</v>
      </c>
      <c r="Q595" s="12">
        <f t="shared" si="172"/>
        <v>0</v>
      </c>
      <c r="R595" s="12">
        <f t="shared" si="173"/>
        <v>0</v>
      </c>
      <c r="S595" s="12">
        <v>0</v>
      </c>
      <c r="T595" s="12">
        <f t="shared" si="174"/>
        <v>0</v>
      </c>
      <c r="U595" s="12">
        <v>0</v>
      </c>
      <c r="V595" s="12">
        <f t="shared" si="175"/>
        <v>0</v>
      </c>
      <c r="W595" s="12">
        <v>0</v>
      </c>
      <c r="X595" s="12">
        <f t="shared" si="176"/>
        <v>0</v>
      </c>
      <c r="Y595" s="146" t="s">
        <v>1</v>
      </c>
      <c r="AR595" s="12" t="s">
        <v>179</v>
      </c>
      <c r="AT595" s="143" t="s">
        <v>147</v>
      </c>
      <c r="AU595" s="143" t="s">
        <v>84</v>
      </c>
      <c r="AY595" s="143" t="s">
        <v>145</v>
      </c>
      <c r="BE595" s="12">
        <f t="shared" si="177"/>
        <v>0</v>
      </c>
      <c r="BF595" s="12">
        <f t="shared" si="178"/>
        <v>0</v>
      </c>
      <c r="BG595" s="12">
        <f t="shared" si="179"/>
        <v>0</v>
      </c>
      <c r="BH595" s="12">
        <f t="shared" si="180"/>
        <v>0</v>
      </c>
      <c r="BI595" s="12">
        <f t="shared" si="181"/>
        <v>0</v>
      </c>
      <c r="BJ595" s="12" t="s">
        <v>84</v>
      </c>
      <c r="BK595" s="12">
        <f t="shared" si="182"/>
        <v>0</v>
      </c>
      <c r="BL595" s="12" t="s">
        <v>179</v>
      </c>
      <c r="BM595" s="12" t="s">
        <v>184</v>
      </c>
    </row>
    <row r="596" spans="2:65" s="1" customFormat="1" ht="24">
      <c r="B596" s="127"/>
      <c r="C596" s="128"/>
      <c r="D596" s="128" t="s">
        <v>147</v>
      </c>
      <c r="E596" s="129"/>
      <c r="F596" s="158" t="s">
        <v>986</v>
      </c>
      <c r="G596" s="131" t="s">
        <v>343</v>
      </c>
      <c r="H596" s="132">
        <v>2</v>
      </c>
      <c r="I596" s="133"/>
      <c r="J596" s="133"/>
      <c r="K596" s="133">
        <f>ROUND(P596*H596,2)</f>
        <v>0</v>
      </c>
      <c r="L596" s="130" t="s">
        <v>1</v>
      </c>
      <c r="M596" s="26"/>
      <c r="N596" s="134" t="s">
        <v>1</v>
      </c>
      <c r="O596" s="135" t="s">
        <v>39</v>
      </c>
      <c r="P596" s="136">
        <f t="shared" si="171"/>
        <v>0</v>
      </c>
      <c r="Q596" s="136">
        <f t="shared" si="172"/>
        <v>0</v>
      </c>
      <c r="R596" s="136">
        <f t="shared" si="173"/>
        <v>0</v>
      </c>
      <c r="S596" s="137">
        <v>0</v>
      </c>
      <c r="T596" s="137">
        <f t="shared" si="174"/>
        <v>0</v>
      </c>
      <c r="U596" s="137">
        <v>0</v>
      </c>
      <c r="V596" s="137">
        <f t="shared" si="175"/>
        <v>0</v>
      </c>
      <c r="W596" s="137">
        <v>0</v>
      </c>
      <c r="X596" s="137">
        <f t="shared" si="176"/>
        <v>0</v>
      </c>
      <c r="Y596" s="138" t="s">
        <v>1</v>
      </c>
      <c r="AR596" s="139" t="s">
        <v>179</v>
      </c>
      <c r="AT596" s="139" t="s">
        <v>147</v>
      </c>
      <c r="AU596" s="139" t="s">
        <v>84</v>
      </c>
      <c r="AY596" s="14" t="s">
        <v>145</v>
      </c>
      <c r="BE596" s="140">
        <f t="shared" si="177"/>
        <v>0</v>
      </c>
      <c r="BF596" s="140">
        <f t="shared" si="178"/>
        <v>0</v>
      </c>
      <c r="BG596" s="140">
        <f t="shared" si="179"/>
        <v>0</v>
      </c>
      <c r="BH596" s="140">
        <f t="shared" si="180"/>
        <v>0</v>
      </c>
      <c r="BI596" s="140">
        <f t="shared" si="181"/>
        <v>0</v>
      </c>
      <c r="BJ596" s="14" t="s">
        <v>84</v>
      </c>
      <c r="BK596" s="140">
        <f t="shared" si="182"/>
        <v>0</v>
      </c>
      <c r="BL596" s="14" t="s">
        <v>179</v>
      </c>
      <c r="BM596" s="139" t="s">
        <v>184</v>
      </c>
    </row>
    <row r="597" spans="2:65" s="1" customFormat="1" ht="24">
      <c r="B597" s="127"/>
      <c r="C597" s="151"/>
      <c r="D597" s="151"/>
      <c r="E597" s="152" t="s">
        <v>992</v>
      </c>
      <c r="F597" s="153" t="s">
        <v>994</v>
      </c>
      <c r="G597" s="154"/>
      <c r="H597" s="155"/>
      <c r="I597" s="156"/>
      <c r="J597" s="156"/>
      <c r="K597" s="156"/>
      <c r="L597" s="153"/>
      <c r="M597" s="26"/>
      <c r="N597" s="134" t="s">
        <v>1</v>
      </c>
      <c r="O597" s="135" t="s">
        <v>39</v>
      </c>
      <c r="P597" s="136">
        <f t="shared" si="171"/>
        <v>0</v>
      </c>
      <c r="Q597" s="136">
        <f t="shared" si="172"/>
        <v>0</v>
      </c>
      <c r="R597" s="136">
        <f t="shared" si="173"/>
        <v>0</v>
      </c>
      <c r="S597" s="137">
        <v>0</v>
      </c>
      <c r="T597" s="137">
        <f t="shared" si="174"/>
        <v>0</v>
      </c>
      <c r="U597" s="137">
        <v>0</v>
      </c>
      <c r="V597" s="137">
        <f t="shared" si="175"/>
        <v>0</v>
      </c>
      <c r="W597" s="137">
        <v>0</v>
      </c>
      <c r="X597" s="137">
        <f t="shared" si="176"/>
        <v>0</v>
      </c>
      <c r="Y597" s="138" t="s">
        <v>1</v>
      </c>
      <c r="AR597" s="139" t="s">
        <v>149</v>
      </c>
      <c r="AT597" s="139" t="s">
        <v>147</v>
      </c>
      <c r="AU597" s="139" t="s">
        <v>84</v>
      </c>
      <c r="AY597" s="14" t="s">
        <v>145</v>
      </c>
      <c r="BE597" s="140">
        <f t="shared" si="177"/>
        <v>0</v>
      </c>
      <c r="BF597" s="140">
        <f t="shared" si="178"/>
        <v>0</v>
      </c>
      <c r="BG597" s="140">
        <f t="shared" si="179"/>
        <v>0</v>
      </c>
      <c r="BH597" s="140">
        <f t="shared" si="180"/>
        <v>0</v>
      </c>
      <c r="BI597" s="140">
        <f t="shared" si="181"/>
        <v>0</v>
      </c>
      <c r="BJ597" s="14" t="s">
        <v>84</v>
      </c>
      <c r="BK597" s="140">
        <f t="shared" si="182"/>
        <v>0</v>
      </c>
      <c r="BL597" s="14" t="s">
        <v>149</v>
      </c>
      <c r="BM597" s="139" t="s">
        <v>169</v>
      </c>
    </row>
    <row r="598" spans="2:65" s="1" customFormat="1" ht="16.5" customHeight="1">
      <c r="B598" s="127"/>
      <c r="C598" s="128"/>
      <c r="D598" s="128" t="s">
        <v>147</v>
      </c>
      <c r="E598" s="157" t="s">
        <v>993</v>
      </c>
      <c r="F598" s="158" t="s">
        <v>979</v>
      </c>
      <c r="G598" s="131" t="s">
        <v>343</v>
      </c>
      <c r="H598" s="132">
        <v>1</v>
      </c>
      <c r="I598" s="133"/>
      <c r="J598" s="133"/>
      <c r="K598" s="133">
        <f>ROUND(P598*H598,2)</f>
        <v>0</v>
      </c>
      <c r="L598" s="130" t="s">
        <v>1</v>
      </c>
      <c r="M598" s="26"/>
      <c r="N598" s="134" t="s">
        <v>1</v>
      </c>
      <c r="O598" s="135" t="s">
        <v>39</v>
      </c>
      <c r="P598" s="136">
        <f t="shared" si="171"/>
        <v>0</v>
      </c>
      <c r="Q598" s="136">
        <f t="shared" si="172"/>
        <v>0</v>
      </c>
      <c r="R598" s="136">
        <f t="shared" si="173"/>
        <v>0</v>
      </c>
      <c r="S598" s="137">
        <v>0</v>
      </c>
      <c r="T598" s="137">
        <f t="shared" si="174"/>
        <v>0</v>
      </c>
      <c r="U598" s="137">
        <v>0</v>
      </c>
      <c r="V598" s="137">
        <f t="shared" si="175"/>
        <v>0</v>
      </c>
      <c r="W598" s="137">
        <v>0</v>
      </c>
      <c r="X598" s="137">
        <f t="shared" si="176"/>
        <v>0</v>
      </c>
      <c r="Y598" s="138" t="s">
        <v>1</v>
      </c>
      <c r="AR598" s="139" t="s">
        <v>179</v>
      </c>
      <c r="AT598" s="139" t="s">
        <v>147</v>
      </c>
      <c r="AU598" s="139" t="s">
        <v>84</v>
      </c>
      <c r="AY598" s="14" t="s">
        <v>145</v>
      </c>
      <c r="BE598" s="140">
        <f t="shared" si="177"/>
        <v>0</v>
      </c>
      <c r="BF598" s="140">
        <f t="shared" si="178"/>
        <v>0</v>
      </c>
      <c r="BG598" s="140">
        <f t="shared" si="179"/>
        <v>0</v>
      </c>
      <c r="BH598" s="140">
        <f t="shared" si="180"/>
        <v>0</v>
      </c>
      <c r="BI598" s="140">
        <f t="shared" si="181"/>
        <v>0</v>
      </c>
      <c r="BJ598" s="14" t="s">
        <v>84</v>
      </c>
      <c r="BK598" s="140">
        <f t="shared" si="182"/>
        <v>0</v>
      </c>
      <c r="BL598" s="14" t="s">
        <v>179</v>
      </c>
      <c r="BM598" s="139" t="s">
        <v>184</v>
      </c>
    </row>
    <row r="599" spans="2:65" s="12" customFormat="1" ht="56.25">
      <c r="B599" s="141"/>
      <c r="D599" s="142"/>
      <c r="E599" s="143"/>
      <c r="F599" s="144" t="s">
        <v>981</v>
      </c>
      <c r="H599" s="143" t="s">
        <v>1</v>
      </c>
      <c r="M599" s="141"/>
      <c r="N599" s="145"/>
      <c r="Y599" s="146"/>
      <c r="AT599" s="143" t="s">
        <v>151</v>
      </c>
      <c r="AU599" s="143" t="s">
        <v>84</v>
      </c>
      <c r="AV599" s="12" t="s">
        <v>84</v>
      </c>
      <c r="AW599" s="12" t="s">
        <v>4</v>
      </c>
      <c r="AX599" s="12" t="s">
        <v>76</v>
      </c>
      <c r="AY599" s="143" t="s">
        <v>145</v>
      </c>
    </row>
    <row r="600" spans="2:65" s="1" customFormat="1" ht="16.5" customHeight="1">
      <c r="B600" s="127"/>
      <c r="C600" s="128"/>
      <c r="D600" s="128" t="s">
        <v>147</v>
      </c>
      <c r="E600" s="157"/>
      <c r="F600" s="130" t="s">
        <v>982</v>
      </c>
      <c r="G600" s="131" t="s">
        <v>343</v>
      </c>
      <c r="H600" s="132">
        <v>1</v>
      </c>
      <c r="I600" s="133"/>
      <c r="J600" s="133"/>
      <c r="K600" s="133">
        <f>ROUND(P600*H600,2)</f>
        <v>0</v>
      </c>
      <c r="L600" s="130" t="s">
        <v>1</v>
      </c>
      <c r="M600" s="26"/>
      <c r="N600" s="134" t="s">
        <v>1</v>
      </c>
      <c r="O600" s="135" t="s">
        <v>39</v>
      </c>
      <c r="P600" s="136">
        <f t="shared" ref="P600:P631" si="183">I600+J600</f>
        <v>0</v>
      </c>
      <c r="Q600" s="136">
        <f t="shared" ref="Q600:Q631" si="184">ROUND(I600*H600,2)</f>
        <v>0</v>
      </c>
      <c r="R600" s="136">
        <f t="shared" ref="R600:R631" si="185">ROUND(J600*H600,2)</f>
        <v>0</v>
      </c>
      <c r="S600" s="137">
        <v>0</v>
      </c>
      <c r="T600" s="137">
        <f t="shared" ref="T600:T631" si="186">S600*H600</f>
        <v>0</v>
      </c>
      <c r="U600" s="137">
        <v>0</v>
      </c>
      <c r="V600" s="137">
        <f t="shared" ref="V600:V631" si="187">U600*H600</f>
        <v>0</v>
      </c>
      <c r="W600" s="137">
        <v>0</v>
      </c>
      <c r="X600" s="137">
        <f t="shared" ref="X600:X631" si="188">W600*H600</f>
        <v>0</v>
      </c>
      <c r="Y600" s="138" t="s">
        <v>1</v>
      </c>
      <c r="AR600" s="139" t="s">
        <v>179</v>
      </c>
      <c r="AT600" s="139" t="s">
        <v>147</v>
      </c>
      <c r="AU600" s="139" t="s">
        <v>84</v>
      </c>
      <c r="AY600" s="14" t="s">
        <v>145</v>
      </c>
      <c r="BE600" s="140">
        <f t="shared" ref="BE600:BE631" si="189">IF(O600="základní",K600,0)</f>
        <v>0</v>
      </c>
      <c r="BF600" s="140">
        <f t="shared" ref="BF600:BF631" si="190">IF(O600="snížená",K600,0)</f>
        <v>0</v>
      </c>
      <c r="BG600" s="140">
        <f t="shared" ref="BG600:BG631" si="191">IF(O600="zákl. přenesená",K600,0)</f>
        <v>0</v>
      </c>
      <c r="BH600" s="140">
        <f t="shared" ref="BH600:BH631" si="192">IF(O600="sníž. přenesená",K600,0)</f>
        <v>0</v>
      </c>
      <c r="BI600" s="140">
        <f t="shared" ref="BI600:BI631" si="193">IF(O600="nulová",K600,0)</f>
        <v>0</v>
      </c>
      <c r="BJ600" s="14" t="s">
        <v>84</v>
      </c>
      <c r="BK600" s="140">
        <f t="shared" ref="BK600:BK631" si="194">ROUND(P600*H600,2)</f>
        <v>0</v>
      </c>
      <c r="BL600" s="14" t="s">
        <v>179</v>
      </c>
      <c r="BM600" s="139" t="s">
        <v>184</v>
      </c>
    </row>
    <row r="601" spans="2:65" s="12" customFormat="1" ht="22.5">
      <c r="B601" s="141"/>
      <c r="D601" s="142"/>
      <c r="E601" s="143"/>
      <c r="F601" s="144" t="s">
        <v>987</v>
      </c>
      <c r="H601" s="143"/>
      <c r="L601" s="12" t="s">
        <v>1</v>
      </c>
      <c r="M601" s="141"/>
      <c r="N601" s="145" t="s">
        <v>1</v>
      </c>
      <c r="O601" s="12" t="s">
        <v>39</v>
      </c>
      <c r="P601" s="12">
        <f t="shared" si="183"/>
        <v>0</v>
      </c>
      <c r="Q601" s="12">
        <f t="shared" si="184"/>
        <v>0</v>
      </c>
      <c r="R601" s="12">
        <f t="shared" si="185"/>
        <v>0</v>
      </c>
      <c r="S601" s="12">
        <v>0</v>
      </c>
      <c r="T601" s="12">
        <f t="shared" si="186"/>
        <v>0</v>
      </c>
      <c r="U601" s="12">
        <v>0</v>
      </c>
      <c r="V601" s="12">
        <f t="shared" si="187"/>
        <v>0</v>
      </c>
      <c r="W601" s="12">
        <v>0</v>
      </c>
      <c r="X601" s="12">
        <f t="shared" si="188"/>
        <v>0</v>
      </c>
      <c r="Y601" s="146" t="s">
        <v>1</v>
      </c>
      <c r="AR601" s="12" t="s">
        <v>179</v>
      </c>
      <c r="AT601" s="143" t="s">
        <v>147</v>
      </c>
      <c r="AU601" s="143" t="s">
        <v>84</v>
      </c>
      <c r="AY601" s="143" t="s">
        <v>145</v>
      </c>
      <c r="BE601" s="12">
        <f t="shared" si="189"/>
        <v>0</v>
      </c>
      <c r="BF601" s="12">
        <f t="shared" si="190"/>
        <v>0</v>
      </c>
      <c r="BG601" s="12">
        <f t="shared" si="191"/>
        <v>0</v>
      </c>
      <c r="BH601" s="12">
        <f t="shared" si="192"/>
        <v>0</v>
      </c>
      <c r="BI601" s="12">
        <f t="shared" si="193"/>
        <v>0</v>
      </c>
      <c r="BJ601" s="12" t="s">
        <v>84</v>
      </c>
      <c r="BK601" s="12">
        <f t="shared" si="194"/>
        <v>0</v>
      </c>
      <c r="BL601" s="12" t="s">
        <v>179</v>
      </c>
      <c r="BM601" s="12" t="s">
        <v>184</v>
      </c>
    </row>
    <row r="602" spans="2:65" s="1" customFormat="1" ht="24">
      <c r="B602" s="127"/>
      <c r="C602" s="128"/>
      <c r="D602" s="128" t="s">
        <v>147</v>
      </c>
      <c r="E602" s="129"/>
      <c r="F602" s="158" t="s">
        <v>983</v>
      </c>
      <c r="G602" s="131" t="s">
        <v>343</v>
      </c>
      <c r="H602" s="132">
        <v>1</v>
      </c>
      <c r="I602" s="133"/>
      <c r="J602" s="133"/>
      <c r="K602" s="133">
        <f>ROUND(P602*H602,2)</f>
        <v>0</v>
      </c>
      <c r="L602" s="130" t="s">
        <v>1</v>
      </c>
      <c r="M602" s="26"/>
      <c r="N602" s="134" t="s">
        <v>1</v>
      </c>
      <c r="O602" s="135" t="s">
        <v>39</v>
      </c>
      <c r="P602" s="136">
        <f t="shared" si="183"/>
        <v>0</v>
      </c>
      <c r="Q602" s="136">
        <f t="shared" si="184"/>
        <v>0</v>
      </c>
      <c r="R602" s="136">
        <f t="shared" si="185"/>
        <v>0</v>
      </c>
      <c r="S602" s="137">
        <v>0</v>
      </c>
      <c r="T602" s="137">
        <f t="shared" si="186"/>
        <v>0</v>
      </c>
      <c r="U602" s="137">
        <v>0</v>
      </c>
      <c r="V602" s="137">
        <f t="shared" si="187"/>
        <v>0</v>
      </c>
      <c r="W602" s="137">
        <v>0</v>
      </c>
      <c r="X602" s="137">
        <f t="shared" si="188"/>
        <v>0</v>
      </c>
      <c r="Y602" s="138" t="s">
        <v>1</v>
      </c>
      <c r="AR602" s="139" t="s">
        <v>179</v>
      </c>
      <c r="AT602" s="139" t="s">
        <v>147</v>
      </c>
      <c r="AU602" s="139" t="s">
        <v>84</v>
      </c>
      <c r="AY602" s="14" t="s">
        <v>145</v>
      </c>
      <c r="BE602" s="140">
        <f t="shared" si="189"/>
        <v>0</v>
      </c>
      <c r="BF602" s="140">
        <f t="shared" si="190"/>
        <v>0</v>
      </c>
      <c r="BG602" s="140">
        <f t="shared" si="191"/>
        <v>0</v>
      </c>
      <c r="BH602" s="140">
        <f t="shared" si="192"/>
        <v>0</v>
      </c>
      <c r="BI602" s="140">
        <f t="shared" si="193"/>
        <v>0</v>
      </c>
      <c r="BJ602" s="14" t="s">
        <v>84</v>
      </c>
      <c r="BK602" s="140">
        <f t="shared" si="194"/>
        <v>0</v>
      </c>
      <c r="BL602" s="14" t="s">
        <v>179</v>
      </c>
      <c r="BM602" s="139" t="s">
        <v>184</v>
      </c>
    </row>
    <row r="603" spans="2:65" s="1" customFormat="1" ht="24">
      <c r="B603" s="127"/>
      <c r="C603" s="128"/>
      <c r="D603" s="128" t="s">
        <v>147</v>
      </c>
      <c r="E603" s="129"/>
      <c r="F603" s="158" t="s">
        <v>988</v>
      </c>
      <c r="G603" s="131" t="s">
        <v>343</v>
      </c>
      <c r="H603" s="132">
        <v>1</v>
      </c>
      <c r="I603" s="133"/>
      <c r="J603" s="133"/>
      <c r="K603" s="133">
        <f>ROUND(P603*H603,2)</f>
        <v>0</v>
      </c>
      <c r="L603" s="130" t="s">
        <v>1</v>
      </c>
      <c r="M603" s="26"/>
      <c r="N603" s="134" t="s">
        <v>1</v>
      </c>
      <c r="O603" s="135" t="s">
        <v>39</v>
      </c>
      <c r="P603" s="136">
        <f t="shared" si="183"/>
        <v>0</v>
      </c>
      <c r="Q603" s="136">
        <f t="shared" si="184"/>
        <v>0</v>
      </c>
      <c r="R603" s="136">
        <f t="shared" si="185"/>
        <v>0</v>
      </c>
      <c r="S603" s="137">
        <v>0</v>
      </c>
      <c r="T603" s="137">
        <f t="shared" si="186"/>
        <v>0</v>
      </c>
      <c r="U603" s="137">
        <v>0</v>
      </c>
      <c r="V603" s="137">
        <f t="shared" si="187"/>
        <v>0</v>
      </c>
      <c r="W603" s="137">
        <v>0</v>
      </c>
      <c r="X603" s="137">
        <f t="shared" si="188"/>
        <v>0</v>
      </c>
      <c r="Y603" s="138" t="s">
        <v>1</v>
      </c>
      <c r="AR603" s="139" t="s">
        <v>179</v>
      </c>
      <c r="AT603" s="139" t="s">
        <v>147</v>
      </c>
      <c r="AU603" s="139" t="s">
        <v>84</v>
      </c>
      <c r="AY603" s="14" t="s">
        <v>145</v>
      </c>
      <c r="BE603" s="140">
        <f t="shared" si="189"/>
        <v>0</v>
      </c>
      <c r="BF603" s="140">
        <f t="shared" si="190"/>
        <v>0</v>
      </c>
      <c r="BG603" s="140">
        <f t="shared" si="191"/>
        <v>0</v>
      </c>
      <c r="BH603" s="140">
        <f t="shared" si="192"/>
        <v>0</v>
      </c>
      <c r="BI603" s="140">
        <f t="shared" si="193"/>
        <v>0</v>
      </c>
      <c r="BJ603" s="14" t="s">
        <v>84</v>
      </c>
      <c r="BK603" s="140">
        <f t="shared" si="194"/>
        <v>0</v>
      </c>
      <c r="BL603" s="14" t="s">
        <v>179</v>
      </c>
      <c r="BM603" s="139" t="s">
        <v>184</v>
      </c>
    </row>
    <row r="604" spans="2:65" s="1" customFormat="1" ht="24">
      <c r="B604" s="127"/>
      <c r="C604" s="128"/>
      <c r="D604" s="128" t="s">
        <v>147</v>
      </c>
      <c r="E604" s="129"/>
      <c r="F604" s="158" t="s">
        <v>984</v>
      </c>
      <c r="G604" s="159" t="s">
        <v>343</v>
      </c>
      <c r="H604" s="132">
        <v>1</v>
      </c>
      <c r="I604" s="133"/>
      <c r="J604" s="133"/>
      <c r="K604" s="133">
        <f>ROUND(P604*H604,2)</f>
        <v>0</v>
      </c>
      <c r="L604" s="130" t="s">
        <v>1</v>
      </c>
      <c r="M604" s="26"/>
      <c r="N604" s="134" t="s">
        <v>1</v>
      </c>
      <c r="O604" s="135" t="s">
        <v>39</v>
      </c>
      <c r="P604" s="136">
        <f t="shared" si="183"/>
        <v>0</v>
      </c>
      <c r="Q604" s="136">
        <f t="shared" si="184"/>
        <v>0</v>
      </c>
      <c r="R604" s="136">
        <f t="shared" si="185"/>
        <v>0</v>
      </c>
      <c r="S604" s="137">
        <v>0</v>
      </c>
      <c r="T604" s="137">
        <f t="shared" si="186"/>
        <v>0</v>
      </c>
      <c r="U604" s="137">
        <v>0</v>
      </c>
      <c r="V604" s="137">
        <f t="shared" si="187"/>
        <v>0</v>
      </c>
      <c r="W604" s="137">
        <v>0</v>
      </c>
      <c r="X604" s="137">
        <f t="shared" si="188"/>
        <v>0</v>
      </c>
      <c r="Y604" s="138" t="s">
        <v>1</v>
      </c>
      <c r="AR604" s="139" t="s">
        <v>179</v>
      </c>
      <c r="AT604" s="139" t="s">
        <v>147</v>
      </c>
      <c r="AU604" s="139" t="s">
        <v>84</v>
      </c>
      <c r="AY604" s="14" t="s">
        <v>145</v>
      </c>
      <c r="BE604" s="140">
        <f t="shared" si="189"/>
        <v>0</v>
      </c>
      <c r="BF604" s="140">
        <f t="shared" si="190"/>
        <v>0</v>
      </c>
      <c r="BG604" s="140">
        <f t="shared" si="191"/>
        <v>0</v>
      </c>
      <c r="BH604" s="140">
        <f t="shared" si="192"/>
        <v>0</v>
      </c>
      <c r="BI604" s="140">
        <f t="shared" si="193"/>
        <v>0</v>
      </c>
      <c r="BJ604" s="14" t="s">
        <v>84</v>
      </c>
      <c r="BK604" s="140">
        <f t="shared" si="194"/>
        <v>0</v>
      </c>
      <c r="BL604" s="14" t="s">
        <v>179</v>
      </c>
      <c r="BM604" s="139" t="s">
        <v>184</v>
      </c>
    </row>
    <row r="605" spans="2:65" s="12" customFormat="1" ht="22.5">
      <c r="B605" s="141"/>
      <c r="D605" s="142"/>
      <c r="E605" s="143"/>
      <c r="F605" s="144" t="s">
        <v>985</v>
      </c>
      <c r="H605" s="143"/>
      <c r="L605" s="12" t="s">
        <v>1</v>
      </c>
      <c r="M605" s="141"/>
      <c r="N605" s="145" t="s">
        <v>1</v>
      </c>
      <c r="O605" s="12" t="s">
        <v>39</v>
      </c>
      <c r="P605" s="12">
        <f t="shared" si="183"/>
        <v>0</v>
      </c>
      <c r="Q605" s="12">
        <f t="shared" si="184"/>
        <v>0</v>
      </c>
      <c r="R605" s="12">
        <f t="shared" si="185"/>
        <v>0</v>
      </c>
      <c r="S605" s="12">
        <v>0</v>
      </c>
      <c r="T605" s="12">
        <f t="shared" si="186"/>
        <v>0</v>
      </c>
      <c r="U605" s="12">
        <v>0</v>
      </c>
      <c r="V605" s="12">
        <f t="shared" si="187"/>
        <v>0</v>
      </c>
      <c r="W605" s="12">
        <v>0</v>
      </c>
      <c r="X605" s="12">
        <f t="shared" si="188"/>
        <v>0</v>
      </c>
      <c r="Y605" s="146" t="s">
        <v>1</v>
      </c>
      <c r="AR605" s="12" t="s">
        <v>179</v>
      </c>
      <c r="AT605" s="143" t="s">
        <v>147</v>
      </c>
      <c r="AU605" s="143" t="s">
        <v>84</v>
      </c>
      <c r="AY605" s="143" t="s">
        <v>145</v>
      </c>
      <c r="BE605" s="12">
        <f t="shared" si="189"/>
        <v>0</v>
      </c>
      <c r="BF605" s="12">
        <f t="shared" si="190"/>
        <v>0</v>
      </c>
      <c r="BG605" s="12">
        <f t="shared" si="191"/>
        <v>0</v>
      </c>
      <c r="BH605" s="12">
        <f t="shared" si="192"/>
        <v>0</v>
      </c>
      <c r="BI605" s="12">
        <f t="shared" si="193"/>
        <v>0</v>
      </c>
      <c r="BJ605" s="12" t="s">
        <v>84</v>
      </c>
      <c r="BK605" s="12">
        <f t="shared" si="194"/>
        <v>0</v>
      </c>
      <c r="BL605" s="12" t="s">
        <v>179</v>
      </c>
      <c r="BM605" s="12" t="s">
        <v>184</v>
      </c>
    </row>
    <row r="606" spans="2:65" s="1" customFormat="1" ht="24">
      <c r="B606" s="127"/>
      <c r="C606" s="128"/>
      <c r="D606" s="128" t="s">
        <v>147</v>
      </c>
      <c r="E606" s="129"/>
      <c r="F606" s="158" t="s">
        <v>986</v>
      </c>
      <c r="G606" s="131" t="s">
        <v>343</v>
      </c>
      <c r="H606" s="132">
        <v>1</v>
      </c>
      <c r="I606" s="133"/>
      <c r="J606" s="133"/>
      <c r="K606" s="133">
        <f>ROUND(P606*H606,2)</f>
        <v>0</v>
      </c>
      <c r="L606" s="130" t="s">
        <v>1</v>
      </c>
      <c r="M606" s="26"/>
      <c r="N606" s="134" t="s">
        <v>1</v>
      </c>
      <c r="O606" s="135" t="s">
        <v>39</v>
      </c>
      <c r="P606" s="136">
        <f t="shared" si="183"/>
        <v>0</v>
      </c>
      <c r="Q606" s="136">
        <f t="shared" si="184"/>
        <v>0</v>
      </c>
      <c r="R606" s="136">
        <f t="shared" si="185"/>
        <v>0</v>
      </c>
      <c r="S606" s="137">
        <v>0</v>
      </c>
      <c r="T606" s="137">
        <f t="shared" si="186"/>
        <v>0</v>
      </c>
      <c r="U606" s="137">
        <v>0</v>
      </c>
      <c r="V606" s="137">
        <f t="shared" si="187"/>
        <v>0</v>
      </c>
      <c r="W606" s="137">
        <v>0</v>
      </c>
      <c r="X606" s="137">
        <f t="shared" si="188"/>
        <v>0</v>
      </c>
      <c r="Y606" s="138" t="s">
        <v>1</v>
      </c>
      <c r="AR606" s="139" t="s">
        <v>179</v>
      </c>
      <c r="AT606" s="139" t="s">
        <v>147</v>
      </c>
      <c r="AU606" s="139" t="s">
        <v>84</v>
      </c>
      <c r="AY606" s="14" t="s">
        <v>145</v>
      </c>
      <c r="BE606" s="140">
        <f t="shared" si="189"/>
        <v>0</v>
      </c>
      <c r="BF606" s="140">
        <f t="shared" si="190"/>
        <v>0</v>
      </c>
      <c r="BG606" s="140">
        <f t="shared" si="191"/>
        <v>0</v>
      </c>
      <c r="BH606" s="140">
        <f t="shared" si="192"/>
        <v>0</v>
      </c>
      <c r="BI606" s="140">
        <f t="shared" si="193"/>
        <v>0</v>
      </c>
      <c r="BJ606" s="14" t="s">
        <v>84</v>
      </c>
      <c r="BK606" s="140">
        <f t="shared" si="194"/>
        <v>0</v>
      </c>
      <c r="BL606" s="14" t="s">
        <v>179</v>
      </c>
      <c r="BM606" s="139" t="s">
        <v>184</v>
      </c>
    </row>
    <row r="607" spans="2:65" s="1" customFormat="1" ht="12">
      <c r="B607" s="127"/>
      <c r="C607" s="151"/>
      <c r="D607" s="151"/>
      <c r="E607" s="152" t="s">
        <v>995</v>
      </c>
      <c r="F607" s="153" t="s">
        <v>996</v>
      </c>
      <c r="G607" s="154"/>
      <c r="H607" s="155"/>
      <c r="I607" s="156"/>
      <c r="J607" s="156"/>
      <c r="K607" s="156"/>
      <c r="L607" s="153"/>
      <c r="M607" s="26"/>
      <c r="N607" s="134" t="s">
        <v>1</v>
      </c>
      <c r="O607" s="135" t="s">
        <v>39</v>
      </c>
      <c r="P607" s="136">
        <f t="shared" si="183"/>
        <v>0</v>
      </c>
      <c r="Q607" s="136">
        <f t="shared" si="184"/>
        <v>0</v>
      </c>
      <c r="R607" s="136">
        <f t="shared" si="185"/>
        <v>0</v>
      </c>
      <c r="S607" s="137">
        <v>0</v>
      </c>
      <c r="T607" s="137">
        <f t="shared" si="186"/>
        <v>0</v>
      </c>
      <c r="U607" s="137">
        <v>0</v>
      </c>
      <c r="V607" s="137">
        <f t="shared" si="187"/>
        <v>0</v>
      </c>
      <c r="W607" s="137">
        <v>0</v>
      </c>
      <c r="X607" s="137">
        <f t="shared" si="188"/>
        <v>0</v>
      </c>
      <c r="Y607" s="138" t="s">
        <v>1</v>
      </c>
      <c r="AR607" s="139" t="s">
        <v>149</v>
      </c>
      <c r="AT607" s="139" t="s">
        <v>147</v>
      </c>
      <c r="AU607" s="139" t="s">
        <v>84</v>
      </c>
      <c r="AY607" s="14" t="s">
        <v>145</v>
      </c>
      <c r="BE607" s="140">
        <f t="shared" si="189"/>
        <v>0</v>
      </c>
      <c r="BF607" s="140">
        <f t="shared" si="190"/>
        <v>0</v>
      </c>
      <c r="BG607" s="140">
        <f t="shared" si="191"/>
        <v>0</v>
      </c>
      <c r="BH607" s="140">
        <f t="shared" si="192"/>
        <v>0</v>
      </c>
      <c r="BI607" s="140">
        <f t="shared" si="193"/>
        <v>0</v>
      </c>
      <c r="BJ607" s="14" t="s">
        <v>84</v>
      </c>
      <c r="BK607" s="140">
        <f t="shared" si="194"/>
        <v>0</v>
      </c>
      <c r="BL607" s="14" t="s">
        <v>149</v>
      </c>
      <c r="BM607" s="139" t="s">
        <v>169</v>
      </c>
    </row>
    <row r="608" spans="2:65" s="1" customFormat="1" ht="48">
      <c r="B608" s="127"/>
      <c r="C608" s="128"/>
      <c r="D608" s="128" t="s">
        <v>147</v>
      </c>
      <c r="E608" s="157" t="s">
        <v>1026</v>
      </c>
      <c r="F608" s="158" t="s">
        <v>997</v>
      </c>
      <c r="G608" s="131" t="s">
        <v>343</v>
      </c>
      <c r="H608" s="132">
        <v>2</v>
      </c>
      <c r="I608" s="133"/>
      <c r="J608" s="133"/>
      <c r="K608" s="133">
        <f>ROUND(P608*H608,2)</f>
        <v>0</v>
      </c>
      <c r="L608" s="130" t="s">
        <v>1</v>
      </c>
      <c r="M608" s="26"/>
      <c r="N608" s="134" t="s">
        <v>1</v>
      </c>
      <c r="O608" s="135" t="s">
        <v>39</v>
      </c>
      <c r="P608" s="136">
        <f t="shared" si="183"/>
        <v>0</v>
      </c>
      <c r="Q608" s="136">
        <f t="shared" si="184"/>
        <v>0</v>
      </c>
      <c r="R608" s="136">
        <f t="shared" si="185"/>
        <v>0</v>
      </c>
      <c r="S608" s="137">
        <v>0</v>
      </c>
      <c r="T608" s="137">
        <f t="shared" si="186"/>
        <v>0</v>
      </c>
      <c r="U608" s="137">
        <v>0</v>
      </c>
      <c r="V608" s="137">
        <f t="shared" si="187"/>
        <v>0</v>
      </c>
      <c r="W608" s="137">
        <v>0</v>
      </c>
      <c r="X608" s="137">
        <f t="shared" si="188"/>
        <v>0</v>
      </c>
      <c r="Y608" s="138" t="s">
        <v>1</v>
      </c>
      <c r="AR608" s="139" t="s">
        <v>179</v>
      </c>
      <c r="AT608" s="139" t="s">
        <v>147</v>
      </c>
      <c r="AU608" s="139" t="s">
        <v>84</v>
      </c>
      <c r="AY608" s="14" t="s">
        <v>145</v>
      </c>
      <c r="BE608" s="140">
        <f t="shared" si="189"/>
        <v>0</v>
      </c>
      <c r="BF608" s="140">
        <f t="shared" si="190"/>
        <v>0</v>
      </c>
      <c r="BG608" s="140">
        <f t="shared" si="191"/>
        <v>0</v>
      </c>
      <c r="BH608" s="140">
        <f t="shared" si="192"/>
        <v>0</v>
      </c>
      <c r="BI608" s="140">
        <f t="shared" si="193"/>
        <v>0</v>
      </c>
      <c r="BJ608" s="14" t="s">
        <v>84</v>
      </c>
      <c r="BK608" s="140">
        <f t="shared" si="194"/>
        <v>0</v>
      </c>
      <c r="BL608" s="14" t="s">
        <v>179</v>
      </c>
      <c r="BM608" s="139" t="s">
        <v>184</v>
      </c>
    </row>
    <row r="609" spans="2:65" s="12" customFormat="1" ht="56.25">
      <c r="B609" s="141"/>
      <c r="D609" s="142"/>
      <c r="E609" s="143"/>
      <c r="F609" s="144" t="s">
        <v>998</v>
      </c>
      <c r="H609" s="143"/>
      <c r="L609" s="12" t="s">
        <v>1</v>
      </c>
      <c r="M609" s="141"/>
      <c r="N609" s="145" t="s">
        <v>1</v>
      </c>
      <c r="O609" s="12" t="s">
        <v>39</v>
      </c>
      <c r="P609" s="12">
        <f t="shared" si="183"/>
        <v>0</v>
      </c>
      <c r="Q609" s="12">
        <f t="shared" si="184"/>
        <v>0</v>
      </c>
      <c r="R609" s="12">
        <f t="shared" si="185"/>
        <v>0</v>
      </c>
      <c r="S609" s="12">
        <v>0</v>
      </c>
      <c r="T609" s="12">
        <f t="shared" si="186"/>
        <v>0</v>
      </c>
      <c r="U609" s="12">
        <v>0</v>
      </c>
      <c r="V609" s="12">
        <f t="shared" si="187"/>
        <v>0</v>
      </c>
      <c r="W609" s="12">
        <v>0</v>
      </c>
      <c r="X609" s="12">
        <f t="shared" si="188"/>
        <v>0</v>
      </c>
      <c r="Y609" s="146" t="s">
        <v>1</v>
      </c>
      <c r="AR609" s="12" t="s">
        <v>179</v>
      </c>
      <c r="AT609" s="143" t="s">
        <v>147</v>
      </c>
      <c r="AU609" s="143" t="s">
        <v>84</v>
      </c>
      <c r="AY609" s="143" t="s">
        <v>145</v>
      </c>
      <c r="BE609" s="12">
        <f t="shared" si="189"/>
        <v>0</v>
      </c>
      <c r="BF609" s="12">
        <f t="shared" si="190"/>
        <v>0</v>
      </c>
      <c r="BG609" s="12">
        <f t="shared" si="191"/>
        <v>0</v>
      </c>
      <c r="BH609" s="12">
        <f t="shared" si="192"/>
        <v>0</v>
      </c>
      <c r="BI609" s="12">
        <f t="shared" si="193"/>
        <v>0</v>
      </c>
      <c r="BJ609" s="12" t="s">
        <v>84</v>
      </c>
      <c r="BK609" s="12">
        <f t="shared" si="194"/>
        <v>0</v>
      </c>
      <c r="BL609" s="12" t="s">
        <v>179</v>
      </c>
      <c r="BM609" s="12" t="s">
        <v>184</v>
      </c>
    </row>
    <row r="610" spans="2:65" s="1" customFormat="1" ht="12">
      <c r="B610" s="127"/>
      <c r="C610" s="128"/>
      <c r="D610" s="128" t="s">
        <v>147</v>
      </c>
      <c r="E610" s="129"/>
      <c r="F610" s="158" t="s">
        <v>999</v>
      </c>
      <c r="G610" s="131" t="s">
        <v>343</v>
      </c>
      <c r="H610" s="132">
        <v>2</v>
      </c>
      <c r="I610" s="133"/>
      <c r="J610" s="133"/>
      <c r="K610" s="133">
        <f>ROUND(P610*H610,2)</f>
        <v>0</v>
      </c>
      <c r="L610" s="130" t="s">
        <v>1</v>
      </c>
      <c r="M610" s="26"/>
      <c r="N610" s="134" t="s">
        <v>1</v>
      </c>
      <c r="O610" s="135" t="s">
        <v>39</v>
      </c>
      <c r="P610" s="136">
        <f t="shared" si="183"/>
        <v>0</v>
      </c>
      <c r="Q610" s="136">
        <f t="shared" si="184"/>
        <v>0</v>
      </c>
      <c r="R610" s="136">
        <f t="shared" si="185"/>
        <v>0</v>
      </c>
      <c r="S610" s="137">
        <v>0</v>
      </c>
      <c r="T610" s="137">
        <f t="shared" si="186"/>
        <v>0</v>
      </c>
      <c r="U610" s="137">
        <v>0</v>
      </c>
      <c r="V610" s="137">
        <f t="shared" si="187"/>
        <v>0</v>
      </c>
      <c r="W610" s="137">
        <v>0</v>
      </c>
      <c r="X610" s="137">
        <f t="shared" si="188"/>
        <v>0</v>
      </c>
      <c r="Y610" s="138" t="s">
        <v>1</v>
      </c>
      <c r="AR610" s="139" t="s">
        <v>179</v>
      </c>
      <c r="AT610" s="139" t="s">
        <v>147</v>
      </c>
      <c r="AU610" s="139" t="s">
        <v>84</v>
      </c>
      <c r="AY610" s="14" t="s">
        <v>145</v>
      </c>
      <c r="BE610" s="140">
        <f t="shared" si="189"/>
        <v>0</v>
      </c>
      <c r="BF610" s="140">
        <f t="shared" si="190"/>
        <v>0</v>
      </c>
      <c r="BG610" s="140">
        <f t="shared" si="191"/>
        <v>0</v>
      </c>
      <c r="BH610" s="140">
        <f t="shared" si="192"/>
        <v>0</v>
      </c>
      <c r="BI610" s="140">
        <f t="shared" si="193"/>
        <v>0</v>
      </c>
      <c r="BJ610" s="14" t="s">
        <v>84</v>
      </c>
      <c r="BK610" s="140">
        <f t="shared" si="194"/>
        <v>0</v>
      </c>
      <c r="BL610" s="14" t="s">
        <v>179</v>
      </c>
      <c r="BM610" s="139" t="s">
        <v>184</v>
      </c>
    </row>
    <row r="611" spans="2:65" s="1" customFormat="1" ht="48">
      <c r="B611" s="127"/>
      <c r="C611" s="128"/>
      <c r="D611" s="128" t="s">
        <v>147</v>
      </c>
      <c r="E611" s="157" t="s">
        <v>1027</v>
      </c>
      <c r="F611" s="158" t="s">
        <v>1000</v>
      </c>
      <c r="G611" s="131" t="s">
        <v>343</v>
      </c>
      <c r="H611" s="132">
        <v>2</v>
      </c>
      <c r="I611" s="133"/>
      <c r="J611" s="133"/>
      <c r="K611" s="133">
        <f>ROUND(P611*H611,2)</f>
        <v>0</v>
      </c>
      <c r="L611" s="130" t="s">
        <v>1</v>
      </c>
      <c r="M611" s="26"/>
      <c r="N611" s="134" t="s">
        <v>1</v>
      </c>
      <c r="O611" s="135" t="s">
        <v>39</v>
      </c>
      <c r="P611" s="136">
        <f t="shared" si="183"/>
        <v>0</v>
      </c>
      <c r="Q611" s="136">
        <f t="shared" si="184"/>
        <v>0</v>
      </c>
      <c r="R611" s="136">
        <f t="shared" si="185"/>
        <v>0</v>
      </c>
      <c r="S611" s="137">
        <v>0</v>
      </c>
      <c r="T611" s="137">
        <f t="shared" si="186"/>
        <v>0</v>
      </c>
      <c r="U611" s="137">
        <v>0</v>
      </c>
      <c r="V611" s="137">
        <f t="shared" si="187"/>
        <v>0</v>
      </c>
      <c r="W611" s="137">
        <v>0</v>
      </c>
      <c r="X611" s="137">
        <f t="shared" si="188"/>
        <v>0</v>
      </c>
      <c r="Y611" s="138" t="s">
        <v>1</v>
      </c>
      <c r="AR611" s="139" t="s">
        <v>179</v>
      </c>
      <c r="AT611" s="139" t="s">
        <v>147</v>
      </c>
      <c r="AU611" s="139" t="s">
        <v>84</v>
      </c>
      <c r="AY611" s="14" t="s">
        <v>145</v>
      </c>
      <c r="BE611" s="140">
        <f t="shared" si="189"/>
        <v>0</v>
      </c>
      <c r="BF611" s="140">
        <f t="shared" si="190"/>
        <v>0</v>
      </c>
      <c r="BG611" s="140">
        <f t="shared" si="191"/>
        <v>0</v>
      </c>
      <c r="BH611" s="140">
        <f t="shared" si="192"/>
        <v>0</v>
      </c>
      <c r="BI611" s="140">
        <f t="shared" si="193"/>
        <v>0</v>
      </c>
      <c r="BJ611" s="14" t="s">
        <v>84</v>
      </c>
      <c r="BK611" s="140">
        <f t="shared" si="194"/>
        <v>0</v>
      </c>
      <c r="BL611" s="14" t="s">
        <v>179</v>
      </c>
      <c r="BM611" s="139" t="s">
        <v>184</v>
      </c>
    </row>
    <row r="612" spans="2:65" s="12" customFormat="1" ht="56.25">
      <c r="B612" s="141"/>
      <c r="D612" s="142"/>
      <c r="E612" s="143"/>
      <c r="F612" s="144" t="s">
        <v>1001</v>
      </c>
      <c r="H612" s="143"/>
      <c r="L612" s="12" t="s">
        <v>1</v>
      </c>
      <c r="M612" s="141"/>
      <c r="N612" s="145" t="s">
        <v>1</v>
      </c>
      <c r="O612" s="12" t="s">
        <v>39</v>
      </c>
      <c r="P612" s="12">
        <f t="shared" si="183"/>
        <v>0</v>
      </c>
      <c r="Q612" s="12">
        <f t="shared" si="184"/>
        <v>0</v>
      </c>
      <c r="R612" s="12">
        <f t="shared" si="185"/>
        <v>0</v>
      </c>
      <c r="S612" s="12">
        <v>0</v>
      </c>
      <c r="T612" s="12">
        <f t="shared" si="186"/>
        <v>0</v>
      </c>
      <c r="U612" s="12">
        <v>0</v>
      </c>
      <c r="V612" s="12">
        <f t="shared" si="187"/>
        <v>0</v>
      </c>
      <c r="W612" s="12">
        <v>0</v>
      </c>
      <c r="X612" s="12">
        <f t="shared" si="188"/>
        <v>0</v>
      </c>
      <c r="Y612" s="146" t="s">
        <v>1</v>
      </c>
      <c r="AR612" s="12" t="s">
        <v>179</v>
      </c>
      <c r="AT612" s="143" t="s">
        <v>147</v>
      </c>
      <c r="AU612" s="143" t="s">
        <v>84</v>
      </c>
      <c r="AY612" s="143" t="s">
        <v>145</v>
      </c>
      <c r="BE612" s="12">
        <f t="shared" si="189"/>
        <v>0</v>
      </c>
      <c r="BF612" s="12">
        <f t="shared" si="190"/>
        <v>0</v>
      </c>
      <c r="BG612" s="12">
        <f t="shared" si="191"/>
        <v>0</v>
      </c>
      <c r="BH612" s="12">
        <f t="shared" si="192"/>
        <v>0</v>
      </c>
      <c r="BI612" s="12">
        <f t="shared" si="193"/>
        <v>0</v>
      </c>
      <c r="BJ612" s="12" t="s">
        <v>84</v>
      </c>
      <c r="BK612" s="12">
        <f t="shared" si="194"/>
        <v>0</v>
      </c>
      <c r="BL612" s="12" t="s">
        <v>179</v>
      </c>
      <c r="BM612" s="12" t="s">
        <v>184</v>
      </c>
    </row>
    <row r="613" spans="2:65" s="1" customFormat="1" ht="24">
      <c r="B613" s="127"/>
      <c r="C613" s="128"/>
      <c r="D613" s="128" t="s">
        <v>147</v>
      </c>
      <c r="E613" s="129"/>
      <c r="F613" s="158" t="s">
        <v>1002</v>
      </c>
      <c r="G613" s="131" t="s">
        <v>343</v>
      </c>
      <c r="H613" s="132">
        <v>2</v>
      </c>
      <c r="I613" s="133"/>
      <c r="J613" s="133"/>
      <c r="K613" s="133">
        <f>ROUND(P613*H613,2)</f>
        <v>0</v>
      </c>
      <c r="L613" s="130" t="s">
        <v>1</v>
      </c>
      <c r="M613" s="26"/>
      <c r="N613" s="134" t="s">
        <v>1</v>
      </c>
      <c r="O613" s="135" t="s">
        <v>39</v>
      </c>
      <c r="P613" s="136">
        <f t="shared" si="183"/>
        <v>0</v>
      </c>
      <c r="Q613" s="136">
        <f t="shared" si="184"/>
        <v>0</v>
      </c>
      <c r="R613" s="136">
        <f t="shared" si="185"/>
        <v>0</v>
      </c>
      <c r="S613" s="137">
        <v>0</v>
      </c>
      <c r="T613" s="137">
        <f t="shared" si="186"/>
        <v>0</v>
      </c>
      <c r="U613" s="137">
        <v>0</v>
      </c>
      <c r="V613" s="137">
        <f t="shared" si="187"/>
        <v>0</v>
      </c>
      <c r="W613" s="137">
        <v>0</v>
      </c>
      <c r="X613" s="137">
        <f t="shared" si="188"/>
        <v>0</v>
      </c>
      <c r="Y613" s="138" t="s">
        <v>1</v>
      </c>
      <c r="AR613" s="139" t="s">
        <v>179</v>
      </c>
      <c r="AT613" s="139" t="s">
        <v>147</v>
      </c>
      <c r="AU613" s="139" t="s">
        <v>84</v>
      </c>
      <c r="AY613" s="14" t="s">
        <v>145</v>
      </c>
      <c r="BE613" s="140">
        <f t="shared" si="189"/>
        <v>0</v>
      </c>
      <c r="BF613" s="140">
        <f t="shared" si="190"/>
        <v>0</v>
      </c>
      <c r="BG613" s="140">
        <f t="shared" si="191"/>
        <v>0</v>
      </c>
      <c r="BH613" s="140">
        <f t="shared" si="192"/>
        <v>0</v>
      </c>
      <c r="BI613" s="140">
        <f t="shared" si="193"/>
        <v>0</v>
      </c>
      <c r="BJ613" s="14" t="s">
        <v>84</v>
      </c>
      <c r="BK613" s="140">
        <f t="shared" si="194"/>
        <v>0</v>
      </c>
      <c r="BL613" s="14" t="s">
        <v>179</v>
      </c>
      <c r="BM613" s="139" t="s">
        <v>184</v>
      </c>
    </row>
    <row r="614" spans="2:65" s="1" customFormat="1" ht="24">
      <c r="B614" s="127"/>
      <c r="C614" s="128"/>
      <c r="D614" s="128" t="s">
        <v>147</v>
      </c>
      <c r="E614" s="129"/>
      <c r="F614" s="158" t="s">
        <v>1003</v>
      </c>
      <c r="G614" s="159" t="s">
        <v>458</v>
      </c>
      <c r="H614" s="132">
        <v>60</v>
      </c>
      <c r="I614" s="133"/>
      <c r="J614" s="133"/>
      <c r="K614" s="133">
        <f>ROUND(P614*H614,2)</f>
        <v>0</v>
      </c>
      <c r="L614" s="130" t="s">
        <v>1</v>
      </c>
      <c r="M614" s="26"/>
      <c r="N614" s="134" t="s">
        <v>1</v>
      </c>
      <c r="O614" s="135" t="s">
        <v>39</v>
      </c>
      <c r="P614" s="136">
        <f t="shared" si="183"/>
        <v>0</v>
      </c>
      <c r="Q614" s="136">
        <f t="shared" si="184"/>
        <v>0</v>
      </c>
      <c r="R614" s="136">
        <f t="shared" si="185"/>
        <v>0</v>
      </c>
      <c r="S614" s="137">
        <v>0</v>
      </c>
      <c r="T614" s="137">
        <f t="shared" si="186"/>
        <v>0</v>
      </c>
      <c r="U614" s="137">
        <v>0</v>
      </c>
      <c r="V614" s="137">
        <f t="shared" si="187"/>
        <v>0</v>
      </c>
      <c r="W614" s="137">
        <v>0</v>
      </c>
      <c r="X614" s="137">
        <f t="shared" si="188"/>
        <v>0</v>
      </c>
      <c r="Y614" s="138" t="s">
        <v>1</v>
      </c>
      <c r="AR614" s="139" t="s">
        <v>179</v>
      </c>
      <c r="AT614" s="139" t="s">
        <v>147</v>
      </c>
      <c r="AU614" s="139" t="s">
        <v>84</v>
      </c>
      <c r="AY614" s="14" t="s">
        <v>145</v>
      </c>
      <c r="BE614" s="140">
        <f t="shared" si="189"/>
        <v>0</v>
      </c>
      <c r="BF614" s="140">
        <f t="shared" si="190"/>
        <v>0</v>
      </c>
      <c r="BG614" s="140">
        <f t="shared" si="191"/>
        <v>0</v>
      </c>
      <c r="BH614" s="140">
        <f t="shared" si="192"/>
        <v>0</v>
      </c>
      <c r="BI614" s="140">
        <f t="shared" si="193"/>
        <v>0</v>
      </c>
      <c r="BJ614" s="14" t="s">
        <v>84</v>
      </c>
      <c r="BK614" s="140">
        <f t="shared" si="194"/>
        <v>0</v>
      </c>
      <c r="BL614" s="14" t="s">
        <v>179</v>
      </c>
      <c r="BM614" s="139" t="s">
        <v>184</v>
      </c>
    </row>
    <row r="615" spans="2:65" s="1" customFormat="1" ht="24">
      <c r="B615" s="127"/>
      <c r="C615" s="128"/>
      <c r="D615" s="128" t="s">
        <v>147</v>
      </c>
      <c r="E615" s="129"/>
      <c r="F615" s="158" t="s">
        <v>1004</v>
      </c>
      <c r="G615" s="159" t="s">
        <v>458</v>
      </c>
      <c r="H615" s="132">
        <v>60</v>
      </c>
      <c r="I615" s="133"/>
      <c r="J615" s="133"/>
      <c r="K615" s="133">
        <f>ROUND(P615*H615,2)</f>
        <v>0</v>
      </c>
      <c r="L615" s="130" t="s">
        <v>1</v>
      </c>
      <c r="M615" s="26"/>
      <c r="N615" s="134" t="s">
        <v>1</v>
      </c>
      <c r="O615" s="135" t="s">
        <v>39</v>
      </c>
      <c r="P615" s="136">
        <f t="shared" si="183"/>
        <v>0</v>
      </c>
      <c r="Q615" s="136">
        <f t="shared" si="184"/>
        <v>0</v>
      </c>
      <c r="R615" s="136">
        <f t="shared" si="185"/>
        <v>0</v>
      </c>
      <c r="S615" s="137">
        <v>0</v>
      </c>
      <c r="T615" s="137">
        <f t="shared" si="186"/>
        <v>0</v>
      </c>
      <c r="U615" s="137">
        <v>0</v>
      </c>
      <c r="V615" s="137">
        <f t="shared" si="187"/>
        <v>0</v>
      </c>
      <c r="W615" s="137">
        <v>0</v>
      </c>
      <c r="X615" s="137">
        <f t="shared" si="188"/>
        <v>0</v>
      </c>
      <c r="Y615" s="138" t="s">
        <v>1</v>
      </c>
      <c r="AR615" s="139" t="s">
        <v>179</v>
      </c>
      <c r="AT615" s="139" t="s">
        <v>147</v>
      </c>
      <c r="AU615" s="139" t="s">
        <v>84</v>
      </c>
      <c r="AY615" s="14" t="s">
        <v>145</v>
      </c>
      <c r="BE615" s="140">
        <f t="shared" si="189"/>
        <v>0</v>
      </c>
      <c r="BF615" s="140">
        <f t="shared" si="190"/>
        <v>0</v>
      </c>
      <c r="BG615" s="140">
        <f t="shared" si="191"/>
        <v>0</v>
      </c>
      <c r="BH615" s="140">
        <f t="shared" si="192"/>
        <v>0</v>
      </c>
      <c r="BI615" s="140">
        <f t="shared" si="193"/>
        <v>0</v>
      </c>
      <c r="BJ615" s="14" t="s">
        <v>84</v>
      </c>
      <c r="BK615" s="140">
        <f t="shared" si="194"/>
        <v>0</v>
      </c>
      <c r="BL615" s="14" t="s">
        <v>179</v>
      </c>
      <c r="BM615" s="139" t="s">
        <v>184</v>
      </c>
    </row>
    <row r="616" spans="2:65" s="12" customFormat="1" ht="67.5">
      <c r="B616" s="141"/>
      <c r="D616" s="142"/>
      <c r="E616" s="143"/>
      <c r="F616" s="144" t="s">
        <v>1005</v>
      </c>
      <c r="H616" s="143"/>
      <c r="L616" s="12" t="s">
        <v>1</v>
      </c>
      <c r="M616" s="141"/>
      <c r="N616" s="145" t="s">
        <v>1</v>
      </c>
      <c r="O616" s="12" t="s">
        <v>39</v>
      </c>
      <c r="P616" s="12">
        <f t="shared" si="183"/>
        <v>0</v>
      </c>
      <c r="Q616" s="12">
        <f t="shared" si="184"/>
        <v>0</v>
      </c>
      <c r="R616" s="12">
        <f t="shared" si="185"/>
        <v>0</v>
      </c>
      <c r="S616" s="12">
        <v>0</v>
      </c>
      <c r="T616" s="12">
        <f t="shared" si="186"/>
        <v>0</v>
      </c>
      <c r="U616" s="12">
        <v>0</v>
      </c>
      <c r="V616" s="12">
        <f t="shared" si="187"/>
        <v>0</v>
      </c>
      <c r="W616" s="12">
        <v>0</v>
      </c>
      <c r="X616" s="12">
        <f t="shared" si="188"/>
        <v>0</v>
      </c>
      <c r="Y616" s="146" t="s">
        <v>1</v>
      </c>
      <c r="AR616" s="12" t="s">
        <v>179</v>
      </c>
      <c r="AT616" s="143" t="s">
        <v>147</v>
      </c>
      <c r="AU616" s="143" t="s">
        <v>84</v>
      </c>
      <c r="AY616" s="143" t="s">
        <v>145</v>
      </c>
      <c r="BE616" s="12">
        <f t="shared" si="189"/>
        <v>0</v>
      </c>
      <c r="BF616" s="12">
        <f t="shared" si="190"/>
        <v>0</v>
      </c>
      <c r="BG616" s="12">
        <f t="shared" si="191"/>
        <v>0</v>
      </c>
      <c r="BH616" s="12">
        <f t="shared" si="192"/>
        <v>0</v>
      </c>
      <c r="BI616" s="12">
        <f t="shared" si="193"/>
        <v>0</v>
      </c>
      <c r="BJ616" s="12" t="s">
        <v>84</v>
      </c>
      <c r="BK616" s="12">
        <f t="shared" si="194"/>
        <v>0</v>
      </c>
      <c r="BL616" s="12" t="s">
        <v>179</v>
      </c>
      <c r="BM616" s="12" t="s">
        <v>184</v>
      </c>
    </row>
    <row r="617" spans="2:65" s="1" customFormat="1" ht="16.5" customHeight="1">
      <c r="B617" s="127"/>
      <c r="C617" s="128"/>
      <c r="D617" s="128" t="s">
        <v>147</v>
      </c>
      <c r="E617" s="129"/>
      <c r="F617" s="158" t="s">
        <v>1006</v>
      </c>
      <c r="G617" s="159" t="s">
        <v>458</v>
      </c>
      <c r="H617" s="132">
        <v>120</v>
      </c>
      <c r="I617" s="133"/>
      <c r="J617" s="133"/>
      <c r="K617" s="133">
        <f>ROUND(P617*H617,2)</f>
        <v>0</v>
      </c>
      <c r="L617" s="130" t="s">
        <v>1</v>
      </c>
      <c r="M617" s="26"/>
      <c r="N617" s="134" t="s">
        <v>1</v>
      </c>
      <c r="O617" s="135" t="s">
        <v>39</v>
      </c>
      <c r="P617" s="136">
        <f t="shared" si="183"/>
        <v>0</v>
      </c>
      <c r="Q617" s="136">
        <f t="shared" si="184"/>
        <v>0</v>
      </c>
      <c r="R617" s="136">
        <f t="shared" si="185"/>
        <v>0</v>
      </c>
      <c r="S617" s="137">
        <v>0</v>
      </c>
      <c r="T617" s="137">
        <f t="shared" si="186"/>
        <v>0</v>
      </c>
      <c r="U617" s="137">
        <v>0</v>
      </c>
      <c r="V617" s="137">
        <f t="shared" si="187"/>
        <v>0</v>
      </c>
      <c r="W617" s="137">
        <v>0</v>
      </c>
      <c r="X617" s="137">
        <f t="shared" si="188"/>
        <v>0</v>
      </c>
      <c r="Y617" s="138" t="s">
        <v>1</v>
      </c>
      <c r="AR617" s="139" t="s">
        <v>179</v>
      </c>
      <c r="AT617" s="139" t="s">
        <v>147</v>
      </c>
      <c r="AU617" s="139" t="s">
        <v>84</v>
      </c>
      <c r="AY617" s="14" t="s">
        <v>145</v>
      </c>
      <c r="BE617" s="140">
        <f t="shared" si="189"/>
        <v>0</v>
      </c>
      <c r="BF617" s="140">
        <f t="shared" si="190"/>
        <v>0</v>
      </c>
      <c r="BG617" s="140">
        <f t="shared" si="191"/>
        <v>0</v>
      </c>
      <c r="BH617" s="140">
        <f t="shared" si="192"/>
        <v>0</v>
      </c>
      <c r="BI617" s="140">
        <f t="shared" si="193"/>
        <v>0</v>
      </c>
      <c r="BJ617" s="14" t="s">
        <v>84</v>
      </c>
      <c r="BK617" s="140">
        <f t="shared" si="194"/>
        <v>0</v>
      </c>
      <c r="BL617" s="14" t="s">
        <v>179</v>
      </c>
      <c r="BM617" s="139" t="s">
        <v>184</v>
      </c>
    </row>
    <row r="618" spans="2:65" s="1" customFormat="1" ht="16.5" customHeight="1">
      <c r="B618" s="127"/>
      <c r="C618" s="128"/>
      <c r="D618" s="128" t="s">
        <v>147</v>
      </c>
      <c r="E618" s="129"/>
      <c r="F618" s="158" t="s">
        <v>1007</v>
      </c>
      <c r="G618" s="159" t="s">
        <v>1008</v>
      </c>
      <c r="H618" s="132">
        <v>1</v>
      </c>
      <c r="I618" s="133"/>
      <c r="J618" s="133"/>
      <c r="K618" s="133">
        <f>ROUND(P618*H618,2)</f>
        <v>0</v>
      </c>
      <c r="L618" s="130" t="s">
        <v>1</v>
      </c>
      <c r="M618" s="26"/>
      <c r="N618" s="134" t="s">
        <v>1</v>
      </c>
      <c r="O618" s="135" t="s">
        <v>39</v>
      </c>
      <c r="P618" s="136">
        <f t="shared" si="183"/>
        <v>0</v>
      </c>
      <c r="Q618" s="136">
        <f t="shared" si="184"/>
        <v>0</v>
      </c>
      <c r="R618" s="136">
        <f t="shared" si="185"/>
        <v>0</v>
      </c>
      <c r="S618" s="137">
        <v>0</v>
      </c>
      <c r="T618" s="137">
        <f t="shared" si="186"/>
        <v>0</v>
      </c>
      <c r="U618" s="137">
        <v>0</v>
      </c>
      <c r="V618" s="137">
        <f t="shared" si="187"/>
        <v>0</v>
      </c>
      <c r="W618" s="137">
        <v>0</v>
      </c>
      <c r="X618" s="137">
        <f t="shared" si="188"/>
        <v>0</v>
      </c>
      <c r="Y618" s="138" t="s">
        <v>1</v>
      </c>
      <c r="AR618" s="139" t="s">
        <v>179</v>
      </c>
      <c r="AT618" s="139" t="s">
        <v>147</v>
      </c>
      <c r="AU618" s="139" t="s">
        <v>84</v>
      </c>
      <c r="AY618" s="14" t="s">
        <v>145</v>
      </c>
      <c r="BE618" s="140">
        <f t="shared" si="189"/>
        <v>0</v>
      </c>
      <c r="BF618" s="140">
        <f t="shared" si="190"/>
        <v>0</v>
      </c>
      <c r="BG618" s="140">
        <f t="shared" si="191"/>
        <v>0</v>
      </c>
      <c r="BH618" s="140">
        <f t="shared" si="192"/>
        <v>0</v>
      </c>
      <c r="BI618" s="140">
        <f t="shared" si="193"/>
        <v>0</v>
      </c>
      <c r="BJ618" s="14" t="s">
        <v>84</v>
      </c>
      <c r="BK618" s="140">
        <f t="shared" si="194"/>
        <v>0</v>
      </c>
      <c r="BL618" s="14" t="s">
        <v>179</v>
      </c>
      <c r="BM618" s="139" t="s">
        <v>184</v>
      </c>
    </row>
    <row r="619" spans="2:65" s="1" customFormat="1" ht="36">
      <c r="B619" s="127"/>
      <c r="C619" s="128"/>
      <c r="D619" s="128" t="s">
        <v>147</v>
      </c>
      <c r="E619" s="129"/>
      <c r="F619" s="158" t="s">
        <v>1009</v>
      </c>
      <c r="G619" s="159" t="s">
        <v>458</v>
      </c>
      <c r="H619" s="132">
        <v>60</v>
      </c>
      <c r="I619" s="133"/>
      <c r="J619" s="133"/>
      <c r="K619" s="133">
        <f>ROUND(P619*H619,2)</f>
        <v>0</v>
      </c>
      <c r="L619" s="130" t="s">
        <v>1</v>
      </c>
      <c r="M619" s="26"/>
      <c r="N619" s="134" t="s">
        <v>1</v>
      </c>
      <c r="O619" s="135" t="s">
        <v>39</v>
      </c>
      <c r="P619" s="136">
        <f t="shared" si="183"/>
        <v>0</v>
      </c>
      <c r="Q619" s="136">
        <f t="shared" si="184"/>
        <v>0</v>
      </c>
      <c r="R619" s="136">
        <f t="shared" si="185"/>
        <v>0</v>
      </c>
      <c r="S619" s="137">
        <v>0</v>
      </c>
      <c r="T619" s="137">
        <f t="shared" si="186"/>
        <v>0</v>
      </c>
      <c r="U619" s="137">
        <v>0</v>
      </c>
      <c r="V619" s="137">
        <f t="shared" si="187"/>
        <v>0</v>
      </c>
      <c r="W619" s="137">
        <v>0</v>
      </c>
      <c r="X619" s="137">
        <f t="shared" si="188"/>
        <v>0</v>
      </c>
      <c r="Y619" s="138" t="s">
        <v>1</v>
      </c>
      <c r="AR619" s="139" t="s">
        <v>179</v>
      </c>
      <c r="AT619" s="139" t="s">
        <v>147</v>
      </c>
      <c r="AU619" s="139" t="s">
        <v>84</v>
      </c>
      <c r="AY619" s="14" t="s">
        <v>145</v>
      </c>
      <c r="BE619" s="140">
        <f t="shared" si="189"/>
        <v>0</v>
      </c>
      <c r="BF619" s="140">
        <f t="shared" si="190"/>
        <v>0</v>
      </c>
      <c r="BG619" s="140">
        <f t="shared" si="191"/>
        <v>0</v>
      </c>
      <c r="BH619" s="140">
        <f t="shared" si="192"/>
        <v>0</v>
      </c>
      <c r="BI619" s="140">
        <f t="shared" si="193"/>
        <v>0</v>
      </c>
      <c r="BJ619" s="14" t="s">
        <v>84</v>
      </c>
      <c r="BK619" s="140">
        <f t="shared" si="194"/>
        <v>0</v>
      </c>
      <c r="BL619" s="14" t="s">
        <v>179</v>
      </c>
      <c r="BM619" s="139" t="s">
        <v>184</v>
      </c>
    </row>
    <row r="620" spans="2:65" s="1" customFormat="1" ht="36">
      <c r="B620" s="127"/>
      <c r="C620" s="128"/>
      <c r="D620" s="128" t="s">
        <v>147</v>
      </c>
      <c r="E620" s="129"/>
      <c r="F620" s="158" t="s">
        <v>1010</v>
      </c>
      <c r="G620" s="159" t="s">
        <v>458</v>
      </c>
      <c r="H620" s="132">
        <v>60</v>
      </c>
      <c r="I620" s="133"/>
      <c r="J620" s="133"/>
      <c r="K620" s="133">
        <f>ROUND(P620*H620,2)</f>
        <v>0</v>
      </c>
      <c r="L620" s="130" t="s">
        <v>1</v>
      </c>
      <c r="M620" s="26"/>
      <c r="N620" s="134" t="s">
        <v>1</v>
      </c>
      <c r="O620" s="135" t="s">
        <v>39</v>
      </c>
      <c r="P620" s="136">
        <f t="shared" si="183"/>
        <v>0</v>
      </c>
      <c r="Q620" s="136">
        <f t="shared" si="184"/>
        <v>0</v>
      </c>
      <c r="R620" s="136">
        <f t="shared" si="185"/>
        <v>0</v>
      </c>
      <c r="S620" s="137">
        <v>0</v>
      </c>
      <c r="T620" s="137">
        <f t="shared" si="186"/>
        <v>0</v>
      </c>
      <c r="U620" s="137">
        <v>0</v>
      </c>
      <c r="V620" s="137">
        <f t="shared" si="187"/>
        <v>0</v>
      </c>
      <c r="W620" s="137">
        <v>0</v>
      </c>
      <c r="X620" s="137">
        <f t="shared" si="188"/>
        <v>0</v>
      </c>
      <c r="Y620" s="138" t="s">
        <v>1</v>
      </c>
      <c r="AR620" s="139" t="s">
        <v>179</v>
      </c>
      <c r="AT620" s="139" t="s">
        <v>147</v>
      </c>
      <c r="AU620" s="139" t="s">
        <v>84</v>
      </c>
      <c r="AY620" s="14" t="s">
        <v>145</v>
      </c>
      <c r="BE620" s="140">
        <f t="shared" si="189"/>
        <v>0</v>
      </c>
      <c r="BF620" s="140">
        <f t="shared" si="190"/>
        <v>0</v>
      </c>
      <c r="BG620" s="140">
        <f t="shared" si="191"/>
        <v>0</v>
      </c>
      <c r="BH620" s="140">
        <f t="shared" si="192"/>
        <v>0</v>
      </c>
      <c r="BI620" s="140">
        <f t="shared" si="193"/>
        <v>0</v>
      </c>
      <c r="BJ620" s="14" t="s">
        <v>84</v>
      </c>
      <c r="BK620" s="140">
        <f t="shared" si="194"/>
        <v>0</v>
      </c>
      <c r="BL620" s="14" t="s">
        <v>179</v>
      </c>
      <c r="BM620" s="139" t="s">
        <v>184</v>
      </c>
    </row>
    <row r="621" spans="2:65" s="12" customFormat="1" ht="61.5">
      <c r="B621" s="141"/>
      <c r="D621" s="142"/>
      <c r="E621" s="143"/>
      <c r="F621" s="144" t="s">
        <v>1011</v>
      </c>
      <c r="H621" s="143"/>
      <c r="M621" s="141"/>
      <c r="N621" s="145" t="s">
        <v>1</v>
      </c>
      <c r="O621" s="12" t="s">
        <v>39</v>
      </c>
      <c r="P621" s="12">
        <f t="shared" si="183"/>
        <v>0</v>
      </c>
      <c r="Q621" s="12">
        <f t="shared" si="184"/>
        <v>0</v>
      </c>
      <c r="R621" s="12">
        <f t="shared" si="185"/>
        <v>0</v>
      </c>
      <c r="S621" s="12">
        <v>0</v>
      </c>
      <c r="T621" s="12">
        <f t="shared" si="186"/>
        <v>0</v>
      </c>
      <c r="U621" s="12">
        <v>0</v>
      </c>
      <c r="V621" s="12">
        <f t="shared" si="187"/>
        <v>0</v>
      </c>
      <c r="W621" s="12">
        <v>0</v>
      </c>
      <c r="X621" s="12">
        <f t="shared" si="188"/>
        <v>0</v>
      </c>
      <c r="Y621" s="146" t="s">
        <v>1</v>
      </c>
      <c r="AR621" s="12" t="s">
        <v>179</v>
      </c>
      <c r="AT621" s="143" t="s">
        <v>147</v>
      </c>
      <c r="AU621" s="143" t="s">
        <v>84</v>
      </c>
      <c r="AY621" s="143" t="s">
        <v>145</v>
      </c>
      <c r="BE621" s="12">
        <f t="shared" si="189"/>
        <v>0</v>
      </c>
      <c r="BF621" s="12">
        <f t="shared" si="190"/>
        <v>0</v>
      </c>
      <c r="BG621" s="12">
        <f t="shared" si="191"/>
        <v>0</v>
      </c>
      <c r="BH621" s="12">
        <f t="shared" si="192"/>
        <v>0</v>
      </c>
      <c r="BI621" s="12">
        <f t="shared" si="193"/>
        <v>0</v>
      </c>
      <c r="BJ621" s="12" t="s">
        <v>84</v>
      </c>
      <c r="BK621" s="12">
        <f t="shared" si="194"/>
        <v>0</v>
      </c>
      <c r="BL621" s="12" t="s">
        <v>179</v>
      </c>
      <c r="BM621" s="12" t="s">
        <v>184</v>
      </c>
    </row>
    <row r="622" spans="2:65" s="1" customFormat="1" ht="16.5" customHeight="1">
      <c r="B622" s="127"/>
      <c r="C622" s="128"/>
      <c r="D622" s="128" t="s">
        <v>147</v>
      </c>
      <c r="E622" s="129"/>
      <c r="F622" s="158" t="s">
        <v>1012</v>
      </c>
      <c r="G622" s="159" t="s">
        <v>458</v>
      </c>
      <c r="H622" s="132">
        <v>120</v>
      </c>
      <c r="I622" s="133"/>
      <c r="J622" s="133"/>
      <c r="K622" s="133">
        <f t="shared" ref="K622:K627" si="195">ROUND(P622*H622,2)</f>
        <v>0</v>
      </c>
      <c r="L622" s="130" t="s">
        <v>1</v>
      </c>
      <c r="M622" s="26"/>
      <c r="N622" s="134" t="s">
        <v>1</v>
      </c>
      <c r="O622" s="135" t="s">
        <v>39</v>
      </c>
      <c r="P622" s="136">
        <f t="shared" si="183"/>
        <v>0</v>
      </c>
      <c r="Q622" s="136">
        <f t="shared" si="184"/>
        <v>0</v>
      </c>
      <c r="R622" s="136">
        <f t="shared" si="185"/>
        <v>0</v>
      </c>
      <c r="S622" s="137">
        <v>0</v>
      </c>
      <c r="T622" s="137">
        <f t="shared" si="186"/>
        <v>0</v>
      </c>
      <c r="U622" s="137">
        <v>0</v>
      </c>
      <c r="V622" s="137">
        <f t="shared" si="187"/>
        <v>0</v>
      </c>
      <c r="W622" s="137">
        <v>0</v>
      </c>
      <c r="X622" s="137">
        <f t="shared" si="188"/>
        <v>0</v>
      </c>
      <c r="Y622" s="138" t="s">
        <v>1</v>
      </c>
      <c r="AR622" s="139" t="s">
        <v>179</v>
      </c>
      <c r="AT622" s="139" t="s">
        <v>147</v>
      </c>
      <c r="AU622" s="139" t="s">
        <v>84</v>
      </c>
      <c r="AY622" s="14" t="s">
        <v>145</v>
      </c>
      <c r="BE622" s="140">
        <f t="shared" si="189"/>
        <v>0</v>
      </c>
      <c r="BF622" s="140">
        <f t="shared" si="190"/>
        <v>0</v>
      </c>
      <c r="BG622" s="140">
        <f t="shared" si="191"/>
        <v>0</v>
      </c>
      <c r="BH622" s="140">
        <f t="shared" si="192"/>
        <v>0</v>
      </c>
      <c r="BI622" s="140">
        <f t="shared" si="193"/>
        <v>0</v>
      </c>
      <c r="BJ622" s="14" t="s">
        <v>84</v>
      </c>
      <c r="BK622" s="140">
        <f t="shared" si="194"/>
        <v>0</v>
      </c>
      <c r="BL622" s="14" t="s">
        <v>179</v>
      </c>
      <c r="BM622" s="139" t="s">
        <v>184</v>
      </c>
    </row>
    <row r="623" spans="2:65" s="1" customFormat="1" ht="24">
      <c r="B623" s="127"/>
      <c r="C623" s="128"/>
      <c r="D623" s="128" t="s">
        <v>147</v>
      </c>
      <c r="E623" s="129"/>
      <c r="F623" s="158" t="s">
        <v>1013</v>
      </c>
      <c r="G623" s="159" t="s">
        <v>458</v>
      </c>
      <c r="H623" s="132">
        <v>60</v>
      </c>
      <c r="I623" s="133"/>
      <c r="J623" s="133"/>
      <c r="K623" s="133">
        <f t="shared" si="195"/>
        <v>0</v>
      </c>
      <c r="L623" s="130" t="s">
        <v>1</v>
      </c>
      <c r="M623" s="26"/>
      <c r="N623" s="134" t="s">
        <v>1</v>
      </c>
      <c r="O623" s="135" t="s">
        <v>39</v>
      </c>
      <c r="P623" s="136">
        <f t="shared" si="183"/>
        <v>0</v>
      </c>
      <c r="Q623" s="136">
        <f t="shared" si="184"/>
        <v>0</v>
      </c>
      <c r="R623" s="136">
        <f t="shared" si="185"/>
        <v>0</v>
      </c>
      <c r="S623" s="137">
        <v>0</v>
      </c>
      <c r="T623" s="137">
        <f t="shared" si="186"/>
        <v>0</v>
      </c>
      <c r="U623" s="137">
        <v>0</v>
      </c>
      <c r="V623" s="137">
        <f t="shared" si="187"/>
        <v>0</v>
      </c>
      <c r="W623" s="137">
        <v>0</v>
      </c>
      <c r="X623" s="137">
        <f t="shared" si="188"/>
        <v>0</v>
      </c>
      <c r="Y623" s="138" t="s">
        <v>1</v>
      </c>
      <c r="AR623" s="139" t="s">
        <v>179</v>
      </c>
      <c r="AT623" s="139" t="s">
        <v>147</v>
      </c>
      <c r="AU623" s="139" t="s">
        <v>84</v>
      </c>
      <c r="AY623" s="14" t="s">
        <v>145</v>
      </c>
      <c r="BE623" s="140">
        <f t="shared" si="189"/>
        <v>0</v>
      </c>
      <c r="BF623" s="140">
        <f t="shared" si="190"/>
        <v>0</v>
      </c>
      <c r="BG623" s="140">
        <f t="shared" si="191"/>
        <v>0</v>
      </c>
      <c r="BH623" s="140">
        <f t="shared" si="192"/>
        <v>0</v>
      </c>
      <c r="BI623" s="140">
        <f t="shared" si="193"/>
        <v>0</v>
      </c>
      <c r="BJ623" s="14" t="s">
        <v>84</v>
      </c>
      <c r="BK623" s="140">
        <f t="shared" si="194"/>
        <v>0</v>
      </c>
      <c r="BL623" s="14" t="s">
        <v>179</v>
      </c>
      <c r="BM623" s="139" t="s">
        <v>184</v>
      </c>
    </row>
    <row r="624" spans="2:65" s="1" customFormat="1" ht="16.5" customHeight="1">
      <c r="B624" s="127"/>
      <c r="C624" s="128"/>
      <c r="D624" s="128" t="s">
        <v>147</v>
      </c>
      <c r="E624" s="129"/>
      <c r="F624" s="158" t="s">
        <v>1014</v>
      </c>
      <c r="G624" s="159" t="s">
        <v>458</v>
      </c>
      <c r="H624" s="132">
        <v>120</v>
      </c>
      <c r="I624" s="133"/>
      <c r="J624" s="133"/>
      <c r="K624" s="133">
        <f t="shared" si="195"/>
        <v>0</v>
      </c>
      <c r="L624" s="130" t="s">
        <v>1</v>
      </c>
      <c r="M624" s="26"/>
      <c r="N624" s="134" t="s">
        <v>1</v>
      </c>
      <c r="O624" s="135" t="s">
        <v>39</v>
      </c>
      <c r="P624" s="136">
        <f t="shared" si="183"/>
        <v>0</v>
      </c>
      <c r="Q624" s="136">
        <f t="shared" si="184"/>
        <v>0</v>
      </c>
      <c r="R624" s="136">
        <f t="shared" si="185"/>
        <v>0</v>
      </c>
      <c r="S624" s="137">
        <v>0</v>
      </c>
      <c r="T624" s="137">
        <f t="shared" si="186"/>
        <v>0</v>
      </c>
      <c r="U624" s="137">
        <v>0</v>
      </c>
      <c r="V624" s="137">
        <f t="shared" si="187"/>
        <v>0</v>
      </c>
      <c r="W624" s="137">
        <v>0</v>
      </c>
      <c r="X624" s="137">
        <f t="shared" si="188"/>
        <v>0</v>
      </c>
      <c r="Y624" s="138" t="s">
        <v>1</v>
      </c>
      <c r="AR624" s="139" t="s">
        <v>179</v>
      </c>
      <c r="AT624" s="139" t="s">
        <v>147</v>
      </c>
      <c r="AU624" s="139" t="s">
        <v>84</v>
      </c>
      <c r="AY624" s="14" t="s">
        <v>145</v>
      </c>
      <c r="BE624" s="140">
        <f t="shared" si="189"/>
        <v>0</v>
      </c>
      <c r="BF624" s="140">
        <f t="shared" si="190"/>
        <v>0</v>
      </c>
      <c r="BG624" s="140">
        <f t="shared" si="191"/>
        <v>0</v>
      </c>
      <c r="BH624" s="140">
        <f t="shared" si="192"/>
        <v>0</v>
      </c>
      <c r="BI624" s="140">
        <f t="shared" si="193"/>
        <v>0</v>
      </c>
      <c r="BJ624" s="14" t="s">
        <v>84</v>
      </c>
      <c r="BK624" s="140">
        <f t="shared" si="194"/>
        <v>0</v>
      </c>
      <c r="BL624" s="14" t="s">
        <v>179</v>
      </c>
      <c r="BM624" s="139" t="s">
        <v>184</v>
      </c>
    </row>
    <row r="625" spans="2:65" s="1" customFormat="1" ht="24">
      <c r="B625" s="127"/>
      <c r="C625" s="128"/>
      <c r="D625" s="128" t="s">
        <v>147</v>
      </c>
      <c r="E625" s="129"/>
      <c r="F625" s="158" t="s">
        <v>1015</v>
      </c>
      <c r="G625" s="159" t="s">
        <v>458</v>
      </c>
      <c r="H625" s="132">
        <v>120</v>
      </c>
      <c r="I625" s="133"/>
      <c r="J625" s="133"/>
      <c r="K625" s="133">
        <f t="shared" si="195"/>
        <v>0</v>
      </c>
      <c r="L625" s="130" t="s">
        <v>1</v>
      </c>
      <c r="M625" s="26"/>
      <c r="N625" s="134" t="s">
        <v>1</v>
      </c>
      <c r="O625" s="135" t="s">
        <v>39</v>
      </c>
      <c r="P625" s="136">
        <f t="shared" si="183"/>
        <v>0</v>
      </c>
      <c r="Q625" s="136">
        <f t="shared" si="184"/>
        <v>0</v>
      </c>
      <c r="R625" s="136">
        <f t="shared" si="185"/>
        <v>0</v>
      </c>
      <c r="S625" s="137">
        <v>0</v>
      </c>
      <c r="T625" s="137">
        <f t="shared" si="186"/>
        <v>0</v>
      </c>
      <c r="U625" s="137">
        <v>0</v>
      </c>
      <c r="V625" s="137">
        <f t="shared" si="187"/>
        <v>0</v>
      </c>
      <c r="W625" s="137">
        <v>0</v>
      </c>
      <c r="X625" s="137">
        <f t="shared" si="188"/>
        <v>0</v>
      </c>
      <c r="Y625" s="138" t="s">
        <v>1</v>
      </c>
      <c r="AR625" s="139" t="s">
        <v>179</v>
      </c>
      <c r="AT625" s="139" t="s">
        <v>147</v>
      </c>
      <c r="AU625" s="139" t="s">
        <v>84</v>
      </c>
      <c r="AY625" s="14" t="s">
        <v>145</v>
      </c>
      <c r="BE625" s="140">
        <f t="shared" si="189"/>
        <v>0</v>
      </c>
      <c r="BF625" s="140">
        <f t="shared" si="190"/>
        <v>0</v>
      </c>
      <c r="BG625" s="140">
        <f t="shared" si="191"/>
        <v>0</v>
      </c>
      <c r="BH625" s="140">
        <f t="shared" si="192"/>
        <v>0</v>
      </c>
      <c r="BI625" s="140">
        <f t="shared" si="193"/>
        <v>0</v>
      </c>
      <c r="BJ625" s="14" t="s">
        <v>84</v>
      </c>
      <c r="BK625" s="140">
        <f t="shared" si="194"/>
        <v>0</v>
      </c>
      <c r="BL625" s="14" t="s">
        <v>179</v>
      </c>
      <c r="BM625" s="139" t="s">
        <v>184</v>
      </c>
    </row>
    <row r="626" spans="2:65" s="1" customFormat="1" ht="16.5" customHeight="1">
      <c r="B626" s="127"/>
      <c r="C626" s="128"/>
      <c r="D626" s="128" t="s">
        <v>147</v>
      </c>
      <c r="E626" s="129"/>
      <c r="F626" s="158" t="s">
        <v>1016</v>
      </c>
      <c r="G626" s="159" t="s">
        <v>343</v>
      </c>
      <c r="H626" s="132">
        <v>2</v>
      </c>
      <c r="I626" s="133"/>
      <c r="J626" s="133"/>
      <c r="K626" s="133">
        <f t="shared" si="195"/>
        <v>0</v>
      </c>
      <c r="L626" s="130" t="s">
        <v>1</v>
      </c>
      <c r="M626" s="26"/>
      <c r="N626" s="134" t="s">
        <v>1</v>
      </c>
      <c r="O626" s="135" t="s">
        <v>39</v>
      </c>
      <c r="P626" s="136">
        <f t="shared" si="183"/>
        <v>0</v>
      </c>
      <c r="Q626" s="136">
        <f t="shared" si="184"/>
        <v>0</v>
      </c>
      <c r="R626" s="136">
        <f t="shared" si="185"/>
        <v>0</v>
      </c>
      <c r="S626" s="137">
        <v>0</v>
      </c>
      <c r="T626" s="137">
        <f t="shared" si="186"/>
        <v>0</v>
      </c>
      <c r="U626" s="137">
        <v>0</v>
      </c>
      <c r="V626" s="137">
        <f t="shared" si="187"/>
        <v>0</v>
      </c>
      <c r="W626" s="137">
        <v>0</v>
      </c>
      <c r="X626" s="137">
        <f t="shared" si="188"/>
        <v>0</v>
      </c>
      <c r="Y626" s="138" t="s">
        <v>1</v>
      </c>
      <c r="AR626" s="139" t="s">
        <v>179</v>
      </c>
      <c r="AT626" s="139" t="s">
        <v>147</v>
      </c>
      <c r="AU626" s="139" t="s">
        <v>84</v>
      </c>
      <c r="AY626" s="14" t="s">
        <v>145</v>
      </c>
      <c r="BE626" s="140">
        <f t="shared" si="189"/>
        <v>0</v>
      </c>
      <c r="BF626" s="140">
        <f t="shared" si="190"/>
        <v>0</v>
      </c>
      <c r="BG626" s="140">
        <f t="shared" si="191"/>
        <v>0</v>
      </c>
      <c r="BH626" s="140">
        <f t="shared" si="192"/>
        <v>0</v>
      </c>
      <c r="BI626" s="140">
        <f t="shared" si="193"/>
        <v>0</v>
      </c>
      <c r="BJ626" s="14" t="s">
        <v>84</v>
      </c>
      <c r="BK626" s="140">
        <f t="shared" si="194"/>
        <v>0</v>
      </c>
      <c r="BL626" s="14" t="s">
        <v>179</v>
      </c>
      <c r="BM626" s="139" t="s">
        <v>184</v>
      </c>
    </row>
    <row r="627" spans="2:65" s="1" customFormat="1" ht="16.5" customHeight="1">
      <c r="B627" s="127"/>
      <c r="C627" s="128"/>
      <c r="D627" s="128" t="s">
        <v>147</v>
      </c>
      <c r="E627" s="129"/>
      <c r="F627" s="158" t="s">
        <v>1017</v>
      </c>
      <c r="G627" s="159" t="s">
        <v>391</v>
      </c>
      <c r="H627" s="132">
        <v>2.5</v>
      </c>
      <c r="I627" s="133"/>
      <c r="J627" s="133"/>
      <c r="K627" s="133">
        <f t="shared" si="195"/>
        <v>0</v>
      </c>
      <c r="L627" s="130" t="s">
        <v>1</v>
      </c>
      <c r="M627" s="26"/>
      <c r="N627" s="134" t="s">
        <v>1</v>
      </c>
      <c r="O627" s="135" t="s">
        <v>39</v>
      </c>
      <c r="P627" s="136">
        <f t="shared" si="183"/>
        <v>0</v>
      </c>
      <c r="Q627" s="136">
        <f t="shared" si="184"/>
        <v>0</v>
      </c>
      <c r="R627" s="136">
        <f t="shared" si="185"/>
        <v>0</v>
      </c>
      <c r="S627" s="137">
        <v>0</v>
      </c>
      <c r="T627" s="137">
        <f t="shared" si="186"/>
        <v>0</v>
      </c>
      <c r="U627" s="137">
        <v>0</v>
      </c>
      <c r="V627" s="137">
        <f t="shared" si="187"/>
        <v>0</v>
      </c>
      <c r="W627" s="137">
        <v>0</v>
      </c>
      <c r="X627" s="137">
        <f t="shared" si="188"/>
        <v>0</v>
      </c>
      <c r="Y627" s="138" t="s">
        <v>1</v>
      </c>
      <c r="AR627" s="139" t="s">
        <v>179</v>
      </c>
      <c r="AT627" s="139" t="s">
        <v>147</v>
      </c>
      <c r="AU627" s="139" t="s">
        <v>84</v>
      </c>
      <c r="AY627" s="14" t="s">
        <v>145</v>
      </c>
      <c r="BE627" s="140">
        <f t="shared" si="189"/>
        <v>0</v>
      </c>
      <c r="BF627" s="140">
        <f t="shared" si="190"/>
        <v>0</v>
      </c>
      <c r="BG627" s="140">
        <f t="shared" si="191"/>
        <v>0</v>
      </c>
      <c r="BH627" s="140">
        <f t="shared" si="192"/>
        <v>0</v>
      </c>
      <c r="BI627" s="140">
        <f t="shared" si="193"/>
        <v>0</v>
      </c>
      <c r="BJ627" s="14" t="s">
        <v>84</v>
      </c>
      <c r="BK627" s="140">
        <f t="shared" si="194"/>
        <v>0</v>
      </c>
      <c r="BL627" s="14" t="s">
        <v>179</v>
      </c>
      <c r="BM627" s="139" t="s">
        <v>184</v>
      </c>
    </row>
    <row r="628" spans="2:65" s="12" customFormat="1" ht="22.5">
      <c r="B628" s="141"/>
      <c r="D628" s="142"/>
      <c r="E628" s="143"/>
      <c r="F628" s="144" t="s">
        <v>1018</v>
      </c>
      <c r="H628" s="143"/>
      <c r="M628" s="141"/>
      <c r="N628" s="145" t="s">
        <v>1</v>
      </c>
      <c r="O628" s="12" t="s">
        <v>39</v>
      </c>
      <c r="P628" s="12">
        <f t="shared" si="183"/>
        <v>0</v>
      </c>
      <c r="Q628" s="12">
        <f t="shared" si="184"/>
        <v>0</v>
      </c>
      <c r="R628" s="12">
        <f t="shared" si="185"/>
        <v>0</v>
      </c>
      <c r="S628" s="12">
        <v>0</v>
      </c>
      <c r="T628" s="12">
        <f t="shared" si="186"/>
        <v>0</v>
      </c>
      <c r="U628" s="12">
        <v>0</v>
      </c>
      <c r="V628" s="12">
        <f t="shared" si="187"/>
        <v>0</v>
      </c>
      <c r="W628" s="12">
        <v>0</v>
      </c>
      <c r="X628" s="12">
        <f t="shared" si="188"/>
        <v>0</v>
      </c>
      <c r="Y628" s="146" t="s">
        <v>1</v>
      </c>
      <c r="AR628" s="12" t="s">
        <v>179</v>
      </c>
      <c r="AT628" s="143" t="s">
        <v>147</v>
      </c>
      <c r="AU628" s="143" t="s">
        <v>84</v>
      </c>
      <c r="AY628" s="143" t="s">
        <v>145</v>
      </c>
      <c r="BE628" s="12">
        <f t="shared" si="189"/>
        <v>0</v>
      </c>
      <c r="BF628" s="12">
        <f t="shared" si="190"/>
        <v>0</v>
      </c>
      <c r="BG628" s="12">
        <f t="shared" si="191"/>
        <v>0</v>
      </c>
      <c r="BH628" s="12">
        <f t="shared" si="192"/>
        <v>0</v>
      </c>
      <c r="BI628" s="12">
        <f t="shared" si="193"/>
        <v>0</v>
      </c>
      <c r="BJ628" s="12" t="s">
        <v>84</v>
      </c>
      <c r="BK628" s="12">
        <f t="shared" si="194"/>
        <v>0</v>
      </c>
      <c r="BL628" s="12" t="s">
        <v>179</v>
      </c>
      <c r="BM628" s="12" t="s">
        <v>184</v>
      </c>
    </row>
    <row r="629" spans="2:65" s="1" customFormat="1" ht="24">
      <c r="B629" s="127"/>
      <c r="C629" s="128"/>
      <c r="D629" s="128" t="s">
        <v>147</v>
      </c>
      <c r="E629" s="129"/>
      <c r="F629" s="158" t="s">
        <v>1019</v>
      </c>
      <c r="G629" s="159" t="s">
        <v>458</v>
      </c>
      <c r="H629" s="132">
        <v>25</v>
      </c>
      <c r="I629" s="133"/>
      <c r="J629" s="133"/>
      <c r="K629" s="133">
        <f>ROUND(P629*H629,2)</f>
        <v>0</v>
      </c>
      <c r="L629" s="130" t="s">
        <v>1</v>
      </c>
      <c r="M629" s="26"/>
      <c r="N629" s="134" t="s">
        <v>1</v>
      </c>
      <c r="O629" s="135" t="s">
        <v>39</v>
      </c>
      <c r="P629" s="136">
        <f t="shared" si="183"/>
        <v>0</v>
      </c>
      <c r="Q629" s="136">
        <f t="shared" si="184"/>
        <v>0</v>
      </c>
      <c r="R629" s="136">
        <f t="shared" si="185"/>
        <v>0</v>
      </c>
      <c r="S629" s="137">
        <v>0</v>
      </c>
      <c r="T629" s="137">
        <f t="shared" si="186"/>
        <v>0</v>
      </c>
      <c r="U629" s="137">
        <v>0</v>
      </c>
      <c r="V629" s="137">
        <f t="shared" si="187"/>
        <v>0</v>
      </c>
      <c r="W629" s="137">
        <v>0</v>
      </c>
      <c r="X629" s="137">
        <f t="shared" si="188"/>
        <v>0</v>
      </c>
      <c r="Y629" s="138" t="s">
        <v>1</v>
      </c>
      <c r="AR629" s="139" t="s">
        <v>179</v>
      </c>
      <c r="AT629" s="139" t="s">
        <v>147</v>
      </c>
      <c r="AU629" s="139" t="s">
        <v>84</v>
      </c>
      <c r="AY629" s="14" t="s">
        <v>145</v>
      </c>
      <c r="BE629" s="140">
        <f t="shared" si="189"/>
        <v>0</v>
      </c>
      <c r="BF629" s="140">
        <f t="shared" si="190"/>
        <v>0</v>
      </c>
      <c r="BG629" s="140">
        <f t="shared" si="191"/>
        <v>0</v>
      </c>
      <c r="BH629" s="140">
        <f t="shared" si="192"/>
        <v>0</v>
      </c>
      <c r="BI629" s="140">
        <f t="shared" si="193"/>
        <v>0</v>
      </c>
      <c r="BJ629" s="14" t="s">
        <v>84</v>
      </c>
      <c r="BK629" s="140">
        <f t="shared" si="194"/>
        <v>0</v>
      </c>
      <c r="BL629" s="14" t="s">
        <v>179</v>
      </c>
      <c r="BM629" s="139" t="s">
        <v>184</v>
      </c>
    </row>
    <row r="630" spans="2:65" s="12" customFormat="1" ht="33.75">
      <c r="B630" s="141"/>
      <c r="D630" s="142"/>
      <c r="E630" s="143"/>
      <c r="F630" s="144" t="s">
        <v>1020</v>
      </c>
      <c r="H630" s="143"/>
      <c r="M630" s="141"/>
      <c r="N630" s="145" t="s">
        <v>1</v>
      </c>
      <c r="O630" s="12" t="s">
        <v>39</v>
      </c>
      <c r="P630" s="12">
        <f t="shared" si="183"/>
        <v>0</v>
      </c>
      <c r="Q630" s="12">
        <f t="shared" si="184"/>
        <v>0</v>
      </c>
      <c r="R630" s="12">
        <f t="shared" si="185"/>
        <v>0</v>
      </c>
      <c r="S630" s="12">
        <v>0</v>
      </c>
      <c r="T630" s="12">
        <f t="shared" si="186"/>
        <v>0</v>
      </c>
      <c r="U630" s="12">
        <v>0</v>
      </c>
      <c r="V630" s="12">
        <f t="shared" si="187"/>
        <v>0</v>
      </c>
      <c r="W630" s="12">
        <v>0</v>
      </c>
      <c r="X630" s="12">
        <f t="shared" si="188"/>
        <v>0</v>
      </c>
      <c r="Y630" s="146" t="s">
        <v>1</v>
      </c>
      <c r="AR630" s="12" t="s">
        <v>179</v>
      </c>
      <c r="AT630" s="143" t="s">
        <v>147</v>
      </c>
      <c r="AU630" s="143" t="s">
        <v>84</v>
      </c>
      <c r="AY630" s="143" t="s">
        <v>145</v>
      </c>
      <c r="BE630" s="12">
        <f t="shared" si="189"/>
        <v>0</v>
      </c>
      <c r="BF630" s="12">
        <f t="shared" si="190"/>
        <v>0</v>
      </c>
      <c r="BG630" s="12">
        <f t="shared" si="191"/>
        <v>0</v>
      </c>
      <c r="BH630" s="12">
        <f t="shared" si="192"/>
        <v>0</v>
      </c>
      <c r="BI630" s="12">
        <f t="shared" si="193"/>
        <v>0</v>
      </c>
      <c r="BJ630" s="12" t="s">
        <v>84</v>
      </c>
      <c r="BK630" s="12">
        <f t="shared" si="194"/>
        <v>0</v>
      </c>
      <c r="BL630" s="12" t="s">
        <v>179</v>
      </c>
      <c r="BM630" s="12" t="s">
        <v>184</v>
      </c>
    </row>
    <row r="631" spans="2:65" s="1" customFormat="1" ht="48">
      <c r="B631" s="127"/>
      <c r="C631" s="128"/>
      <c r="D631" s="128" t="s">
        <v>147</v>
      </c>
      <c r="E631" s="129"/>
      <c r="F631" s="158" t="s">
        <v>1021</v>
      </c>
      <c r="G631" s="159" t="s">
        <v>343</v>
      </c>
      <c r="H631" s="132">
        <v>2</v>
      </c>
      <c r="I631" s="133"/>
      <c r="J631" s="133"/>
      <c r="K631" s="133">
        <f>ROUND(P631*H631,2)</f>
        <v>0</v>
      </c>
      <c r="L631" s="130" t="s">
        <v>1</v>
      </c>
      <c r="M631" s="26"/>
      <c r="N631" s="134" t="s">
        <v>1</v>
      </c>
      <c r="O631" s="135" t="s">
        <v>39</v>
      </c>
      <c r="P631" s="136">
        <f t="shared" si="183"/>
        <v>0</v>
      </c>
      <c r="Q631" s="136">
        <f t="shared" si="184"/>
        <v>0</v>
      </c>
      <c r="R631" s="136">
        <f t="shared" si="185"/>
        <v>0</v>
      </c>
      <c r="S631" s="137">
        <v>0</v>
      </c>
      <c r="T631" s="137">
        <f t="shared" si="186"/>
        <v>0</v>
      </c>
      <c r="U631" s="137">
        <v>0</v>
      </c>
      <c r="V631" s="137">
        <f t="shared" si="187"/>
        <v>0</v>
      </c>
      <c r="W631" s="137">
        <v>0</v>
      </c>
      <c r="X631" s="137">
        <f t="shared" si="188"/>
        <v>0</v>
      </c>
      <c r="Y631" s="138" t="s">
        <v>1</v>
      </c>
      <c r="AR631" s="139" t="s">
        <v>179</v>
      </c>
      <c r="AT631" s="139" t="s">
        <v>147</v>
      </c>
      <c r="AU631" s="139" t="s">
        <v>84</v>
      </c>
      <c r="AY631" s="14" t="s">
        <v>145</v>
      </c>
      <c r="BE631" s="140">
        <f t="shared" si="189"/>
        <v>0</v>
      </c>
      <c r="BF631" s="140">
        <f t="shared" si="190"/>
        <v>0</v>
      </c>
      <c r="BG631" s="140">
        <f t="shared" si="191"/>
        <v>0</v>
      </c>
      <c r="BH631" s="140">
        <f t="shared" si="192"/>
        <v>0</v>
      </c>
      <c r="BI631" s="140">
        <f t="shared" si="193"/>
        <v>0</v>
      </c>
      <c r="BJ631" s="14" t="s">
        <v>84</v>
      </c>
      <c r="BK631" s="140">
        <f t="shared" si="194"/>
        <v>0</v>
      </c>
      <c r="BL631" s="14" t="s">
        <v>179</v>
      </c>
      <c r="BM631" s="139" t="s">
        <v>184</v>
      </c>
    </row>
    <row r="632" spans="2:65" s="1" customFormat="1" ht="24">
      <c r="B632" s="127"/>
      <c r="C632" s="128"/>
      <c r="D632" s="128" t="s">
        <v>147</v>
      </c>
      <c r="E632" s="129"/>
      <c r="F632" s="158" t="s">
        <v>1022</v>
      </c>
      <c r="G632" s="159" t="s">
        <v>343</v>
      </c>
      <c r="H632" s="132">
        <v>2</v>
      </c>
      <c r="I632" s="133"/>
      <c r="J632" s="133"/>
      <c r="K632" s="133">
        <f>ROUND(P632*H632,2)</f>
        <v>0</v>
      </c>
      <c r="L632" s="130" t="s">
        <v>1</v>
      </c>
      <c r="M632" s="26"/>
      <c r="N632" s="134" t="s">
        <v>1</v>
      </c>
      <c r="O632" s="135" t="s">
        <v>39</v>
      </c>
      <c r="P632" s="136">
        <f t="shared" ref="P632:P663" si="196">I632+J632</f>
        <v>0</v>
      </c>
      <c r="Q632" s="136">
        <f t="shared" ref="Q632:Q663" si="197">ROUND(I632*H632,2)</f>
        <v>0</v>
      </c>
      <c r="R632" s="136">
        <f t="shared" ref="R632:R663" si="198">ROUND(J632*H632,2)</f>
        <v>0</v>
      </c>
      <c r="S632" s="137">
        <v>0</v>
      </c>
      <c r="T632" s="137">
        <f t="shared" ref="T632:T663" si="199">S632*H632</f>
        <v>0</v>
      </c>
      <c r="U632" s="137">
        <v>0</v>
      </c>
      <c r="V632" s="137">
        <f t="shared" ref="V632:V663" si="200">U632*H632</f>
        <v>0</v>
      </c>
      <c r="W632" s="137">
        <v>0</v>
      </c>
      <c r="X632" s="137">
        <f t="shared" ref="X632:X663" si="201">W632*H632</f>
        <v>0</v>
      </c>
      <c r="Y632" s="138" t="s">
        <v>1</v>
      </c>
      <c r="AR632" s="139" t="s">
        <v>179</v>
      </c>
      <c r="AT632" s="139" t="s">
        <v>147</v>
      </c>
      <c r="AU632" s="139" t="s">
        <v>84</v>
      </c>
      <c r="AY632" s="14" t="s">
        <v>145</v>
      </c>
      <c r="BE632" s="140">
        <f t="shared" ref="BE632:BE663" si="202">IF(O632="základní",K632,0)</f>
        <v>0</v>
      </c>
      <c r="BF632" s="140">
        <f t="shared" ref="BF632:BF663" si="203">IF(O632="snížená",K632,0)</f>
        <v>0</v>
      </c>
      <c r="BG632" s="140">
        <f t="shared" ref="BG632:BG663" si="204">IF(O632="zákl. přenesená",K632,0)</f>
        <v>0</v>
      </c>
      <c r="BH632" s="140">
        <f t="shared" ref="BH632:BH663" si="205">IF(O632="sníž. přenesená",K632,0)</f>
        <v>0</v>
      </c>
      <c r="BI632" s="140">
        <f t="shared" ref="BI632:BI663" si="206">IF(O632="nulová",K632,0)</f>
        <v>0</v>
      </c>
      <c r="BJ632" s="14" t="s">
        <v>84</v>
      </c>
      <c r="BK632" s="140">
        <f t="shared" ref="BK632:BK663" si="207">ROUND(P632*H632,2)</f>
        <v>0</v>
      </c>
      <c r="BL632" s="14" t="s">
        <v>179</v>
      </c>
      <c r="BM632" s="139" t="s">
        <v>184</v>
      </c>
    </row>
    <row r="633" spans="2:65" s="1" customFormat="1" ht="36">
      <c r="B633" s="127"/>
      <c r="C633" s="128"/>
      <c r="D633" s="128" t="s">
        <v>147</v>
      </c>
      <c r="E633" s="129"/>
      <c r="F633" s="158" t="s">
        <v>1023</v>
      </c>
      <c r="G633" s="159" t="s">
        <v>458</v>
      </c>
      <c r="H633" s="132">
        <v>25</v>
      </c>
      <c r="I633" s="133"/>
      <c r="J633" s="133"/>
      <c r="K633" s="133">
        <f>ROUND(P633*H633,2)</f>
        <v>0</v>
      </c>
      <c r="L633" s="130" t="s">
        <v>1</v>
      </c>
      <c r="M633" s="26"/>
      <c r="N633" s="134" t="s">
        <v>1</v>
      </c>
      <c r="O633" s="135" t="s">
        <v>39</v>
      </c>
      <c r="P633" s="136">
        <f t="shared" si="196"/>
        <v>0</v>
      </c>
      <c r="Q633" s="136">
        <f t="shared" si="197"/>
        <v>0</v>
      </c>
      <c r="R633" s="136">
        <f t="shared" si="198"/>
        <v>0</v>
      </c>
      <c r="S633" s="137">
        <v>0</v>
      </c>
      <c r="T633" s="137">
        <f t="shared" si="199"/>
        <v>0</v>
      </c>
      <c r="U633" s="137">
        <v>0</v>
      </c>
      <c r="V633" s="137">
        <f t="shared" si="200"/>
        <v>0</v>
      </c>
      <c r="W633" s="137">
        <v>0</v>
      </c>
      <c r="X633" s="137">
        <f t="shared" si="201"/>
        <v>0</v>
      </c>
      <c r="Y633" s="138" t="s">
        <v>1</v>
      </c>
      <c r="AR633" s="139" t="s">
        <v>179</v>
      </c>
      <c r="AT633" s="139" t="s">
        <v>147</v>
      </c>
      <c r="AU633" s="139" t="s">
        <v>84</v>
      </c>
      <c r="AY633" s="14" t="s">
        <v>145</v>
      </c>
      <c r="BE633" s="140">
        <f t="shared" si="202"/>
        <v>0</v>
      </c>
      <c r="BF633" s="140">
        <f t="shared" si="203"/>
        <v>0</v>
      </c>
      <c r="BG633" s="140">
        <f t="shared" si="204"/>
        <v>0</v>
      </c>
      <c r="BH633" s="140">
        <f t="shared" si="205"/>
        <v>0</v>
      </c>
      <c r="BI633" s="140">
        <f t="shared" si="206"/>
        <v>0</v>
      </c>
      <c r="BJ633" s="14" t="s">
        <v>84</v>
      </c>
      <c r="BK633" s="140">
        <f t="shared" si="207"/>
        <v>0</v>
      </c>
      <c r="BL633" s="14" t="s">
        <v>179</v>
      </c>
      <c r="BM633" s="139" t="s">
        <v>184</v>
      </c>
    </row>
    <row r="634" spans="2:65" s="12" customFormat="1">
      <c r="B634" s="141"/>
      <c r="D634" s="142"/>
      <c r="E634" s="143"/>
      <c r="F634" s="144" t="s">
        <v>1024</v>
      </c>
      <c r="H634" s="143"/>
      <c r="M634" s="141"/>
      <c r="N634" s="145" t="s">
        <v>1</v>
      </c>
      <c r="O634" s="12" t="s">
        <v>39</v>
      </c>
      <c r="P634" s="12">
        <f t="shared" si="196"/>
        <v>0</v>
      </c>
      <c r="Q634" s="12">
        <f t="shared" si="197"/>
        <v>0</v>
      </c>
      <c r="R634" s="12">
        <f t="shared" si="198"/>
        <v>0</v>
      </c>
      <c r="S634" s="12">
        <v>0</v>
      </c>
      <c r="T634" s="12">
        <f t="shared" si="199"/>
        <v>0</v>
      </c>
      <c r="U634" s="12">
        <v>0</v>
      </c>
      <c r="V634" s="12">
        <f t="shared" si="200"/>
        <v>0</v>
      </c>
      <c r="W634" s="12">
        <v>0</v>
      </c>
      <c r="X634" s="12">
        <f t="shared" si="201"/>
        <v>0</v>
      </c>
      <c r="Y634" s="146" t="s">
        <v>1</v>
      </c>
      <c r="AR634" s="12" t="s">
        <v>179</v>
      </c>
      <c r="AT634" s="143" t="s">
        <v>147</v>
      </c>
      <c r="AU634" s="143" t="s">
        <v>84</v>
      </c>
      <c r="AY634" s="143" t="s">
        <v>145</v>
      </c>
      <c r="BE634" s="12">
        <f t="shared" si="202"/>
        <v>0</v>
      </c>
      <c r="BF634" s="12">
        <f t="shared" si="203"/>
        <v>0</v>
      </c>
      <c r="BG634" s="12">
        <f t="shared" si="204"/>
        <v>0</v>
      </c>
      <c r="BH634" s="12">
        <f t="shared" si="205"/>
        <v>0</v>
      </c>
      <c r="BI634" s="12">
        <f t="shared" si="206"/>
        <v>0</v>
      </c>
      <c r="BJ634" s="12" t="s">
        <v>84</v>
      </c>
      <c r="BK634" s="12">
        <f t="shared" si="207"/>
        <v>0</v>
      </c>
      <c r="BL634" s="12" t="s">
        <v>179</v>
      </c>
      <c r="BM634" s="12" t="s">
        <v>184</v>
      </c>
    </row>
    <row r="635" spans="2:65" s="1" customFormat="1" ht="16.5" customHeight="1">
      <c r="B635" s="127"/>
      <c r="C635" s="128"/>
      <c r="D635" s="128" t="s">
        <v>147</v>
      </c>
      <c r="E635" s="129"/>
      <c r="F635" s="158" t="s">
        <v>1025</v>
      </c>
      <c r="G635" s="159" t="s">
        <v>458</v>
      </c>
      <c r="H635" s="132">
        <v>25</v>
      </c>
      <c r="I635" s="133"/>
      <c r="J635" s="133"/>
      <c r="K635" s="133">
        <f>ROUND(P635*H635,2)</f>
        <v>0</v>
      </c>
      <c r="L635" s="130" t="s">
        <v>1</v>
      </c>
      <c r="M635" s="26"/>
      <c r="N635" s="134" t="s">
        <v>1</v>
      </c>
      <c r="O635" s="135" t="s">
        <v>39</v>
      </c>
      <c r="P635" s="136">
        <f t="shared" si="196"/>
        <v>0</v>
      </c>
      <c r="Q635" s="136">
        <f t="shared" si="197"/>
        <v>0</v>
      </c>
      <c r="R635" s="136">
        <f t="shared" si="198"/>
        <v>0</v>
      </c>
      <c r="S635" s="137">
        <v>0</v>
      </c>
      <c r="T635" s="137">
        <f t="shared" si="199"/>
        <v>0</v>
      </c>
      <c r="U635" s="137">
        <v>0</v>
      </c>
      <c r="V635" s="137">
        <f t="shared" si="200"/>
        <v>0</v>
      </c>
      <c r="W635" s="137">
        <v>0</v>
      </c>
      <c r="X635" s="137">
        <f t="shared" si="201"/>
        <v>0</v>
      </c>
      <c r="Y635" s="138" t="s">
        <v>1</v>
      </c>
      <c r="AR635" s="139" t="s">
        <v>179</v>
      </c>
      <c r="AT635" s="139" t="s">
        <v>147</v>
      </c>
      <c r="AU635" s="139" t="s">
        <v>84</v>
      </c>
      <c r="AY635" s="14" t="s">
        <v>145</v>
      </c>
      <c r="BE635" s="140">
        <f t="shared" si="202"/>
        <v>0</v>
      </c>
      <c r="BF635" s="140">
        <f t="shared" si="203"/>
        <v>0</v>
      </c>
      <c r="BG635" s="140">
        <f t="shared" si="204"/>
        <v>0</v>
      </c>
      <c r="BH635" s="140">
        <f t="shared" si="205"/>
        <v>0</v>
      </c>
      <c r="BI635" s="140">
        <f t="shared" si="206"/>
        <v>0</v>
      </c>
      <c r="BJ635" s="14" t="s">
        <v>84</v>
      </c>
      <c r="BK635" s="140">
        <f t="shared" si="207"/>
        <v>0</v>
      </c>
      <c r="BL635" s="14" t="s">
        <v>179</v>
      </c>
      <c r="BM635" s="139" t="s">
        <v>184</v>
      </c>
    </row>
    <row r="636" spans="2:65" s="1" customFormat="1" ht="12">
      <c r="B636" s="127"/>
      <c r="C636" s="151"/>
      <c r="D636" s="151"/>
      <c r="E636" s="152" t="s">
        <v>1028</v>
      </c>
      <c r="F636" s="153" t="s">
        <v>1029</v>
      </c>
      <c r="G636" s="154"/>
      <c r="H636" s="155"/>
      <c r="I636" s="156"/>
      <c r="J636" s="156"/>
      <c r="K636" s="156"/>
      <c r="L636" s="153"/>
      <c r="M636" s="26"/>
      <c r="N636" s="134" t="s">
        <v>1</v>
      </c>
      <c r="O636" s="135" t="s">
        <v>39</v>
      </c>
      <c r="P636" s="136">
        <f t="shared" si="196"/>
        <v>0</v>
      </c>
      <c r="Q636" s="136">
        <f t="shared" si="197"/>
        <v>0</v>
      </c>
      <c r="R636" s="136">
        <f t="shared" si="198"/>
        <v>0</v>
      </c>
      <c r="S636" s="137">
        <v>0</v>
      </c>
      <c r="T636" s="137">
        <f t="shared" si="199"/>
        <v>0</v>
      </c>
      <c r="U636" s="137">
        <v>0</v>
      </c>
      <c r="V636" s="137">
        <f t="shared" si="200"/>
        <v>0</v>
      </c>
      <c r="W636" s="137">
        <v>0</v>
      </c>
      <c r="X636" s="137">
        <f t="shared" si="201"/>
        <v>0</v>
      </c>
      <c r="Y636" s="138" t="s">
        <v>1</v>
      </c>
      <c r="AR636" s="139" t="s">
        <v>149</v>
      </c>
      <c r="AT636" s="139" t="s">
        <v>147</v>
      </c>
      <c r="AU636" s="139" t="s">
        <v>84</v>
      </c>
      <c r="AY636" s="14" t="s">
        <v>145</v>
      </c>
      <c r="BE636" s="140">
        <f t="shared" si="202"/>
        <v>0</v>
      </c>
      <c r="BF636" s="140">
        <f t="shared" si="203"/>
        <v>0</v>
      </c>
      <c r="BG636" s="140">
        <f t="shared" si="204"/>
        <v>0</v>
      </c>
      <c r="BH636" s="140">
        <f t="shared" si="205"/>
        <v>0</v>
      </c>
      <c r="BI636" s="140">
        <f t="shared" si="206"/>
        <v>0</v>
      </c>
      <c r="BJ636" s="14" t="s">
        <v>84</v>
      </c>
      <c r="BK636" s="140">
        <f t="shared" si="207"/>
        <v>0</v>
      </c>
      <c r="BL636" s="14" t="s">
        <v>149</v>
      </c>
      <c r="BM636" s="139" t="s">
        <v>169</v>
      </c>
    </row>
    <row r="637" spans="2:65" s="1" customFormat="1" ht="84">
      <c r="B637" s="127"/>
      <c r="C637" s="128"/>
      <c r="D637" s="128" t="s">
        <v>147</v>
      </c>
      <c r="E637" s="157"/>
      <c r="F637" s="158" t="s">
        <v>1031</v>
      </c>
      <c r="G637" s="131" t="s">
        <v>343</v>
      </c>
      <c r="H637" s="132">
        <v>2</v>
      </c>
      <c r="I637" s="133"/>
      <c r="J637" s="133"/>
      <c r="K637" s="133">
        <f>ROUND(P637*H637,2)</f>
        <v>0</v>
      </c>
      <c r="L637" s="130" t="s">
        <v>1</v>
      </c>
      <c r="M637" s="26"/>
      <c r="N637" s="134" t="s">
        <v>1</v>
      </c>
      <c r="O637" s="135" t="s">
        <v>39</v>
      </c>
      <c r="P637" s="136">
        <f t="shared" si="196"/>
        <v>0</v>
      </c>
      <c r="Q637" s="136">
        <f t="shared" si="197"/>
        <v>0</v>
      </c>
      <c r="R637" s="136">
        <f t="shared" si="198"/>
        <v>0</v>
      </c>
      <c r="S637" s="137">
        <v>0</v>
      </c>
      <c r="T637" s="137">
        <f t="shared" si="199"/>
        <v>0</v>
      </c>
      <c r="U637" s="137">
        <v>0</v>
      </c>
      <c r="V637" s="137">
        <f t="shared" si="200"/>
        <v>0</v>
      </c>
      <c r="W637" s="137">
        <v>0</v>
      </c>
      <c r="X637" s="137">
        <f t="shared" si="201"/>
        <v>0</v>
      </c>
      <c r="Y637" s="138" t="s">
        <v>1</v>
      </c>
      <c r="AR637" s="139" t="s">
        <v>179</v>
      </c>
      <c r="AT637" s="139" t="s">
        <v>147</v>
      </c>
      <c r="AU637" s="139" t="s">
        <v>84</v>
      </c>
      <c r="AY637" s="14" t="s">
        <v>145</v>
      </c>
      <c r="BE637" s="140">
        <f t="shared" si="202"/>
        <v>0</v>
      </c>
      <c r="BF637" s="140">
        <f t="shared" si="203"/>
        <v>0</v>
      </c>
      <c r="BG637" s="140">
        <f t="shared" si="204"/>
        <v>0</v>
      </c>
      <c r="BH637" s="140">
        <f t="shared" si="205"/>
        <v>0</v>
      </c>
      <c r="BI637" s="140">
        <f t="shared" si="206"/>
        <v>0</v>
      </c>
      <c r="BJ637" s="14" t="s">
        <v>84</v>
      </c>
      <c r="BK637" s="140">
        <f t="shared" si="207"/>
        <v>0</v>
      </c>
      <c r="BL637" s="14" t="s">
        <v>179</v>
      </c>
      <c r="BM637" s="139" t="s">
        <v>184</v>
      </c>
    </row>
    <row r="638" spans="2:65" s="12" customFormat="1" ht="67.5">
      <c r="B638" s="141"/>
      <c r="D638" s="142"/>
      <c r="E638" s="143"/>
      <c r="F638" s="144" t="s">
        <v>1030</v>
      </c>
      <c r="H638" s="143"/>
      <c r="M638" s="141"/>
      <c r="N638" s="145" t="s">
        <v>1</v>
      </c>
      <c r="O638" s="12" t="s">
        <v>39</v>
      </c>
      <c r="P638" s="12">
        <f t="shared" si="196"/>
        <v>0</v>
      </c>
      <c r="Q638" s="12">
        <f t="shared" si="197"/>
        <v>0</v>
      </c>
      <c r="R638" s="12">
        <f t="shared" si="198"/>
        <v>0</v>
      </c>
      <c r="S638" s="12">
        <v>0</v>
      </c>
      <c r="T638" s="12">
        <f t="shared" si="199"/>
        <v>0</v>
      </c>
      <c r="U638" s="12">
        <v>0</v>
      </c>
      <c r="V638" s="12">
        <f t="shared" si="200"/>
        <v>0</v>
      </c>
      <c r="W638" s="12">
        <v>0</v>
      </c>
      <c r="X638" s="12">
        <f t="shared" si="201"/>
        <v>0</v>
      </c>
      <c r="Y638" s="146" t="s">
        <v>1</v>
      </c>
      <c r="AR638" s="12" t="s">
        <v>179</v>
      </c>
      <c r="AT638" s="143" t="s">
        <v>147</v>
      </c>
      <c r="AU638" s="143" t="s">
        <v>84</v>
      </c>
      <c r="AY638" s="143" t="s">
        <v>145</v>
      </c>
      <c r="BE638" s="12">
        <f t="shared" si="202"/>
        <v>0</v>
      </c>
      <c r="BF638" s="12">
        <f t="shared" si="203"/>
        <v>0</v>
      </c>
      <c r="BG638" s="12">
        <f t="shared" si="204"/>
        <v>0</v>
      </c>
      <c r="BH638" s="12">
        <f t="shared" si="205"/>
        <v>0</v>
      </c>
      <c r="BI638" s="12">
        <f t="shared" si="206"/>
        <v>0</v>
      </c>
      <c r="BJ638" s="12" t="s">
        <v>84</v>
      </c>
      <c r="BK638" s="12">
        <f t="shared" si="207"/>
        <v>0</v>
      </c>
      <c r="BL638" s="12" t="s">
        <v>179</v>
      </c>
      <c r="BM638" s="12" t="s">
        <v>184</v>
      </c>
    </row>
    <row r="639" spans="2:65" s="1" customFormat="1" ht="84">
      <c r="B639" s="127"/>
      <c r="C639" s="128"/>
      <c r="D639" s="128" t="s">
        <v>147</v>
      </c>
      <c r="E639" s="157"/>
      <c r="F639" s="158" t="s">
        <v>1032</v>
      </c>
      <c r="G639" s="131" t="s">
        <v>343</v>
      </c>
      <c r="H639" s="132">
        <v>2</v>
      </c>
      <c r="I639" s="133"/>
      <c r="J639" s="133"/>
      <c r="K639" s="133">
        <f>ROUND(P639*H639,2)</f>
        <v>0</v>
      </c>
      <c r="L639" s="130" t="s">
        <v>1</v>
      </c>
      <c r="M639" s="26"/>
      <c r="N639" s="134" t="s">
        <v>1</v>
      </c>
      <c r="O639" s="135" t="s">
        <v>39</v>
      </c>
      <c r="P639" s="136">
        <f t="shared" si="196"/>
        <v>0</v>
      </c>
      <c r="Q639" s="136">
        <f t="shared" si="197"/>
        <v>0</v>
      </c>
      <c r="R639" s="136">
        <f t="shared" si="198"/>
        <v>0</v>
      </c>
      <c r="S639" s="137">
        <v>0</v>
      </c>
      <c r="T639" s="137">
        <f t="shared" si="199"/>
        <v>0</v>
      </c>
      <c r="U639" s="137">
        <v>0</v>
      </c>
      <c r="V639" s="137">
        <f t="shared" si="200"/>
        <v>0</v>
      </c>
      <c r="W639" s="137">
        <v>0</v>
      </c>
      <c r="X639" s="137">
        <f t="shared" si="201"/>
        <v>0</v>
      </c>
      <c r="Y639" s="138" t="s">
        <v>1</v>
      </c>
      <c r="AR639" s="139" t="s">
        <v>179</v>
      </c>
      <c r="AT639" s="139" t="s">
        <v>147</v>
      </c>
      <c r="AU639" s="139" t="s">
        <v>84</v>
      </c>
      <c r="AY639" s="14" t="s">
        <v>145</v>
      </c>
      <c r="BE639" s="140">
        <f t="shared" si="202"/>
        <v>0</v>
      </c>
      <c r="BF639" s="140">
        <f t="shared" si="203"/>
        <v>0</v>
      </c>
      <c r="BG639" s="140">
        <f t="shared" si="204"/>
        <v>0</v>
      </c>
      <c r="BH639" s="140">
        <f t="shared" si="205"/>
        <v>0</v>
      </c>
      <c r="BI639" s="140">
        <f t="shared" si="206"/>
        <v>0</v>
      </c>
      <c r="BJ639" s="14" t="s">
        <v>84</v>
      </c>
      <c r="BK639" s="140">
        <f t="shared" si="207"/>
        <v>0</v>
      </c>
      <c r="BL639" s="14" t="s">
        <v>179</v>
      </c>
      <c r="BM639" s="139" t="s">
        <v>184</v>
      </c>
    </row>
    <row r="640" spans="2:65" s="12" customFormat="1" ht="67.5">
      <c r="B640" s="141"/>
      <c r="D640" s="142"/>
      <c r="E640" s="143"/>
      <c r="F640" s="144" t="s">
        <v>1030</v>
      </c>
      <c r="H640" s="143"/>
      <c r="M640" s="141"/>
      <c r="N640" s="145" t="s">
        <v>1</v>
      </c>
      <c r="O640" s="12" t="s">
        <v>39</v>
      </c>
      <c r="P640" s="12">
        <f t="shared" si="196"/>
        <v>0</v>
      </c>
      <c r="Q640" s="12">
        <f t="shared" si="197"/>
        <v>0</v>
      </c>
      <c r="R640" s="12">
        <f t="shared" si="198"/>
        <v>0</v>
      </c>
      <c r="S640" s="12">
        <v>0</v>
      </c>
      <c r="T640" s="12">
        <f t="shared" si="199"/>
        <v>0</v>
      </c>
      <c r="U640" s="12">
        <v>0</v>
      </c>
      <c r="V640" s="12">
        <f t="shared" si="200"/>
        <v>0</v>
      </c>
      <c r="W640" s="12">
        <v>0</v>
      </c>
      <c r="X640" s="12">
        <f t="shared" si="201"/>
        <v>0</v>
      </c>
      <c r="Y640" s="146" t="s">
        <v>1</v>
      </c>
      <c r="AR640" s="12" t="s">
        <v>179</v>
      </c>
      <c r="AT640" s="143" t="s">
        <v>147</v>
      </c>
      <c r="AU640" s="143" t="s">
        <v>84</v>
      </c>
      <c r="AY640" s="143" t="s">
        <v>145</v>
      </c>
      <c r="BE640" s="12">
        <f t="shared" si="202"/>
        <v>0</v>
      </c>
      <c r="BF640" s="12">
        <f t="shared" si="203"/>
        <v>0</v>
      </c>
      <c r="BG640" s="12">
        <f t="shared" si="204"/>
        <v>0</v>
      </c>
      <c r="BH640" s="12">
        <f t="shared" si="205"/>
        <v>0</v>
      </c>
      <c r="BI640" s="12">
        <f t="shared" si="206"/>
        <v>0</v>
      </c>
      <c r="BJ640" s="12" t="s">
        <v>84</v>
      </c>
      <c r="BK640" s="12">
        <f t="shared" si="207"/>
        <v>0</v>
      </c>
      <c r="BL640" s="12" t="s">
        <v>179</v>
      </c>
      <c r="BM640" s="12" t="s">
        <v>184</v>
      </c>
    </row>
    <row r="641" spans="2:65" s="1" customFormat="1" ht="16.5" customHeight="1">
      <c r="B641" s="127"/>
      <c r="C641" s="128"/>
      <c r="D641" s="128" t="s">
        <v>147</v>
      </c>
      <c r="E641" s="129"/>
      <c r="F641" s="158" t="s">
        <v>1033</v>
      </c>
      <c r="G641" s="131" t="s">
        <v>343</v>
      </c>
      <c r="H641" s="132">
        <v>2</v>
      </c>
      <c r="I641" s="133"/>
      <c r="J641" s="133"/>
      <c r="K641" s="133">
        <f>ROUND(P641*H641,2)</f>
        <v>0</v>
      </c>
      <c r="L641" s="130" t="s">
        <v>1</v>
      </c>
      <c r="M641" s="26"/>
      <c r="N641" s="134" t="s">
        <v>1</v>
      </c>
      <c r="O641" s="135" t="s">
        <v>39</v>
      </c>
      <c r="P641" s="136">
        <f t="shared" si="196"/>
        <v>0</v>
      </c>
      <c r="Q641" s="136">
        <f t="shared" si="197"/>
        <v>0</v>
      </c>
      <c r="R641" s="136">
        <f t="shared" si="198"/>
        <v>0</v>
      </c>
      <c r="S641" s="137">
        <v>0</v>
      </c>
      <c r="T641" s="137">
        <f t="shared" si="199"/>
        <v>0</v>
      </c>
      <c r="U641" s="137">
        <v>0</v>
      </c>
      <c r="V641" s="137">
        <f t="shared" si="200"/>
        <v>0</v>
      </c>
      <c r="W641" s="137">
        <v>0</v>
      </c>
      <c r="X641" s="137">
        <f t="shared" si="201"/>
        <v>0</v>
      </c>
      <c r="Y641" s="138" t="s">
        <v>1</v>
      </c>
      <c r="AR641" s="139" t="s">
        <v>179</v>
      </c>
      <c r="AT641" s="139" t="s">
        <v>147</v>
      </c>
      <c r="AU641" s="139" t="s">
        <v>84</v>
      </c>
      <c r="AY641" s="14" t="s">
        <v>145</v>
      </c>
      <c r="BE641" s="140">
        <f t="shared" si="202"/>
        <v>0</v>
      </c>
      <c r="BF641" s="140">
        <f t="shared" si="203"/>
        <v>0</v>
      </c>
      <c r="BG641" s="140">
        <f t="shared" si="204"/>
        <v>0</v>
      </c>
      <c r="BH641" s="140">
        <f t="shared" si="205"/>
        <v>0</v>
      </c>
      <c r="BI641" s="140">
        <f t="shared" si="206"/>
        <v>0</v>
      </c>
      <c r="BJ641" s="14" t="s">
        <v>84</v>
      </c>
      <c r="BK641" s="140">
        <f t="shared" si="207"/>
        <v>0</v>
      </c>
      <c r="BL641" s="14" t="s">
        <v>179</v>
      </c>
      <c r="BM641" s="139" t="s">
        <v>184</v>
      </c>
    </row>
    <row r="642" spans="2:65" s="1" customFormat="1" ht="16.5" customHeight="1">
      <c r="B642" s="127"/>
      <c r="C642" s="128"/>
      <c r="D642" s="128" t="s">
        <v>147</v>
      </c>
      <c r="E642" s="129"/>
      <c r="F642" s="158" t="s">
        <v>1034</v>
      </c>
      <c r="G642" s="131" t="s">
        <v>343</v>
      </c>
      <c r="H642" s="132">
        <v>2</v>
      </c>
      <c r="I642" s="133"/>
      <c r="J642" s="133"/>
      <c r="K642" s="133">
        <f>ROUND(P642*H642,2)</f>
        <v>0</v>
      </c>
      <c r="L642" s="130" t="s">
        <v>1</v>
      </c>
      <c r="M642" s="26"/>
      <c r="N642" s="134" t="s">
        <v>1</v>
      </c>
      <c r="O642" s="135" t="s">
        <v>39</v>
      </c>
      <c r="P642" s="136">
        <f t="shared" si="196"/>
        <v>0</v>
      </c>
      <c r="Q642" s="136">
        <f t="shared" si="197"/>
        <v>0</v>
      </c>
      <c r="R642" s="136">
        <f t="shared" si="198"/>
        <v>0</v>
      </c>
      <c r="S642" s="137">
        <v>0</v>
      </c>
      <c r="T642" s="137">
        <f t="shared" si="199"/>
        <v>0</v>
      </c>
      <c r="U642" s="137">
        <v>0</v>
      </c>
      <c r="V642" s="137">
        <f t="shared" si="200"/>
        <v>0</v>
      </c>
      <c r="W642" s="137">
        <v>0</v>
      </c>
      <c r="X642" s="137">
        <f t="shared" si="201"/>
        <v>0</v>
      </c>
      <c r="Y642" s="138" t="s">
        <v>1</v>
      </c>
      <c r="AR642" s="139" t="s">
        <v>179</v>
      </c>
      <c r="AT642" s="139" t="s">
        <v>147</v>
      </c>
      <c r="AU642" s="139" t="s">
        <v>84</v>
      </c>
      <c r="AY642" s="14" t="s">
        <v>145</v>
      </c>
      <c r="BE642" s="140">
        <f t="shared" si="202"/>
        <v>0</v>
      </c>
      <c r="BF642" s="140">
        <f t="shared" si="203"/>
        <v>0</v>
      </c>
      <c r="BG642" s="140">
        <f t="shared" si="204"/>
        <v>0</v>
      </c>
      <c r="BH642" s="140">
        <f t="shared" si="205"/>
        <v>0</v>
      </c>
      <c r="BI642" s="140">
        <f t="shared" si="206"/>
        <v>0</v>
      </c>
      <c r="BJ642" s="14" t="s">
        <v>84</v>
      </c>
      <c r="BK642" s="140">
        <f t="shared" si="207"/>
        <v>0</v>
      </c>
      <c r="BL642" s="14" t="s">
        <v>179</v>
      </c>
      <c r="BM642" s="139" t="s">
        <v>184</v>
      </c>
    </row>
    <row r="643" spans="2:65" s="1" customFormat="1" ht="12">
      <c r="B643" s="127"/>
      <c r="C643" s="128"/>
      <c r="D643" s="128" t="s">
        <v>147</v>
      </c>
      <c r="E643" s="129"/>
      <c r="F643" s="158" t="s">
        <v>1035</v>
      </c>
      <c r="G643" s="159" t="s">
        <v>244</v>
      </c>
      <c r="H643" s="132">
        <v>46</v>
      </c>
      <c r="I643" s="133"/>
      <c r="J643" s="133"/>
      <c r="K643" s="133">
        <f>ROUND(P643*H643,2)</f>
        <v>0</v>
      </c>
      <c r="L643" s="130" t="s">
        <v>1</v>
      </c>
      <c r="M643" s="26"/>
      <c r="N643" s="134" t="s">
        <v>1</v>
      </c>
      <c r="O643" s="135" t="s">
        <v>39</v>
      </c>
      <c r="P643" s="136">
        <f t="shared" si="196"/>
        <v>0</v>
      </c>
      <c r="Q643" s="136">
        <f t="shared" si="197"/>
        <v>0</v>
      </c>
      <c r="R643" s="136">
        <f t="shared" si="198"/>
        <v>0</v>
      </c>
      <c r="S643" s="137">
        <v>0</v>
      </c>
      <c r="T643" s="137">
        <f t="shared" si="199"/>
        <v>0</v>
      </c>
      <c r="U643" s="137">
        <v>0</v>
      </c>
      <c r="V643" s="137">
        <f t="shared" si="200"/>
        <v>0</v>
      </c>
      <c r="W643" s="137">
        <v>0</v>
      </c>
      <c r="X643" s="137">
        <f t="shared" si="201"/>
        <v>0</v>
      </c>
      <c r="Y643" s="138" t="s">
        <v>1</v>
      </c>
      <c r="AR643" s="139" t="s">
        <v>179</v>
      </c>
      <c r="AT643" s="139" t="s">
        <v>147</v>
      </c>
      <c r="AU643" s="139" t="s">
        <v>84</v>
      </c>
      <c r="AY643" s="14" t="s">
        <v>145</v>
      </c>
      <c r="BE643" s="140">
        <f t="shared" si="202"/>
        <v>0</v>
      </c>
      <c r="BF643" s="140">
        <f t="shared" si="203"/>
        <v>0</v>
      </c>
      <c r="BG643" s="140">
        <f t="shared" si="204"/>
        <v>0</v>
      </c>
      <c r="BH643" s="140">
        <f t="shared" si="205"/>
        <v>0</v>
      </c>
      <c r="BI643" s="140">
        <f t="shared" si="206"/>
        <v>0</v>
      </c>
      <c r="BJ643" s="14" t="s">
        <v>84</v>
      </c>
      <c r="BK643" s="140">
        <f t="shared" si="207"/>
        <v>0</v>
      </c>
      <c r="BL643" s="14" t="s">
        <v>179</v>
      </c>
      <c r="BM643" s="139" t="s">
        <v>184</v>
      </c>
    </row>
    <row r="644" spans="2:65" s="1" customFormat="1" ht="12">
      <c r="B644" s="127"/>
      <c r="C644" s="128"/>
      <c r="D644" s="128" t="s">
        <v>147</v>
      </c>
      <c r="E644" s="129"/>
      <c r="F644" s="158" t="s">
        <v>1036</v>
      </c>
      <c r="G644" s="159" t="s">
        <v>244</v>
      </c>
      <c r="H644" s="132">
        <v>46</v>
      </c>
      <c r="I644" s="133"/>
      <c r="J644" s="133"/>
      <c r="K644" s="133">
        <f>ROUND(P644*H644,2)</f>
        <v>0</v>
      </c>
      <c r="L644" s="130" t="s">
        <v>1</v>
      </c>
      <c r="M644" s="26"/>
      <c r="N644" s="134" t="s">
        <v>1</v>
      </c>
      <c r="O644" s="135" t="s">
        <v>39</v>
      </c>
      <c r="P644" s="136">
        <f t="shared" si="196"/>
        <v>0</v>
      </c>
      <c r="Q644" s="136">
        <f t="shared" si="197"/>
        <v>0</v>
      </c>
      <c r="R644" s="136">
        <f t="shared" si="198"/>
        <v>0</v>
      </c>
      <c r="S644" s="137">
        <v>0</v>
      </c>
      <c r="T644" s="137">
        <f t="shared" si="199"/>
        <v>0</v>
      </c>
      <c r="U644" s="137">
        <v>0</v>
      </c>
      <c r="V644" s="137">
        <f t="shared" si="200"/>
        <v>0</v>
      </c>
      <c r="W644" s="137">
        <v>0</v>
      </c>
      <c r="X644" s="137">
        <f t="shared" si="201"/>
        <v>0</v>
      </c>
      <c r="Y644" s="138" t="s">
        <v>1</v>
      </c>
      <c r="AR644" s="139" t="s">
        <v>179</v>
      </c>
      <c r="AT644" s="139" t="s">
        <v>147</v>
      </c>
      <c r="AU644" s="139" t="s">
        <v>84</v>
      </c>
      <c r="AY644" s="14" t="s">
        <v>145</v>
      </c>
      <c r="BE644" s="140">
        <f t="shared" si="202"/>
        <v>0</v>
      </c>
      <c r="BF644" s="140">
        <f t="shared" si="203"/>
        <v>0</v>
      </c>
      <c r="BG644" s="140">
        <f t="shared" si="204"/>
        <v>0</v>
      </c>
      <c r="BH644" s="140">
        <f t="shared" si="205"/>
        <v>0</v>
      </c>
      <c r="BI644" s="140">
        <f t="shared" si="206"/>
        <v>0</v>
      </c>
      <c r="BJ644" s="14" t="s">
        <v>84</v>
      </c>
      <c r="BK644" s="140">
        <f t="shared" si="207"/>
        <v>0</v>
      </c>
      <c r="BL644" s="14" t="s">
        <v>179</v>
      </c>
      <c r="BM644" s="139" t="s">
        <v>184</v>
      </c>
    </row>
    <row r="645" spans="2:65" s="1" customFormat="1" ht="108">
      <c r="B645" s="127"/>
      <c r="C645" s="128"/>
      <c r="D645" s="128" t="s">
        <v>147</v>
      </c>
      <c r="E645" s="157" t="s">
        <v>1043</v>
      </c>
      <c r="F645" s="158" t="s">
        <v>1038</v>
      </c>
      <c r="G645" s="159" t="s">
        <v>343</v>
      </c>
      <c r="H645" s="132">
        <v>2</v>
      </c>
      <c r="I645" s="133"/>
      <c r="J645" s="133"/>
      <c r="K645" s="133">
        <f>ROUND(P645*H645,2)</f>
        <v>0</v>
      </c>
      <c r="L645" s="130" t="s">
        <v>1</v>
      </c>
      <c r="M645" s="26"/>
      <c r="N645" s="134" t="s">
        <v>1</v>
      </c>
      <c r="O645" s="135" t="s">
        <v>39</v>
      </c>
      <c r="P645" s="136">
        <f t="shared" si="196"/>
        <v>0</v>
      </c>
      <c r="Q645" s="136">
        <f t="shared" si="197"/>
        <v>0</v>
      </c>
      <c r="R645" s="136">
        <f t="shared" si="198"/>
        <v>0</v>
      </c>
      <c r="S645" s="137">
        <v>0</v>
      </c>
      <c r="T645" s="137">
        <f t="shared" si="199"/>
        <v>0</v>
      </c>
      <c r="U645" s="137">
        <v>0</v>
      </c>
      <c r="V645" s="137">
        <f t="shared" si="200"/>
        <v>0</v>
      </c>
      <c r="W645" s="137">
        <v>0</v>
      </c>
      <c r="X645" s="137">
        <f t="shared" si="201"/>
        <v>0</v>
      </c>
      <c r="Y645" s="138" t="s">
        <v>1</v>
      </c>
      <c r="AR645" s="139" t="s">
        <v>179</v>
      </c>
      <c r="AT645" s="139" t="s">
        <v>147</v>
      </c>
      <c r="AU645" s="139" t="s">
        <v>84</v>
      </c>
      <c r="AY645" s="14" t="s">
        <v>145</v>
      </c>
      <c r="BE645" s="140">
        <f t="shared" si="202"/>
        <v>0</v>
      </c>
      <c r="BF645" s="140">
        <f t="shared" si="203"/>
        <v>0</v>
      </c>
      <c r="BG645" s="140">
        <f t="shared" si="204"/>
        <v>0</v>
      </c>
      <c r="BH645" s="140">
        <f t="shared" si="205"/>
        <v>0</v>
      </c>
      <c r="BI645" s="140">
        <f t="shared" si="206"/>
        <v>0</v>
      </c>
      <c r="BJ645" s="14" t="s">
        <v>84</v>
      </c>
      <c r="BK645" s="140">
        <f t="shared" si="207"/>
        <v>0</v>
      </c>
      <c r="BL645" s="14" t="s">
        <v>179</v>
      </c>
      <c r="BM645" s="139" t="s">
        <v>184</v>
      </c>
    </row>
    <row r="646" spans="2:65" s="12" customFormat="1" ht="22.5">
      <c r="B646" s="141"/>
      <c r="D646" s="142"/>
      <c r="E646" s="143"/>
      <c r="F646" s="144" t="s">
        <v>1037</v>
      </c>
      <c r="H646" s="143"/>
      <c r="M646" s="141"/>
      <c r="N646" s="145" t="s">
        <v>1</v>
      </c>
      <c r="O646" s="12" t="s">
        <v>39</v>
      </c>
      <c r="P646" s="12">
        <f t="shared" si="196"/>
        <v>0</v>
      </c>
      <c r="Q646" s="12">
        <f t="shared" si="197"/>
        <v>0</v>
      </c>
      <c r="R646" s="12">
        <f t="shared" si="198"/>
        <v>0</v>
      </c>
      <c r="S646" s="12">
        <v>0</v>
      </c>
      <c r="T646" s="12">
        <f t="shared" si="199"/>
        <v>0</v>
      </c>
      <c r="U646" s="12">
        <v>0</v>
      </c>
      <c r="V646" s="12">
        <f t="shared" si="200"/>
        <v>0</v>
      </c>
      <c r="W646" s="12">
        <v>0</v>
      </c>
      <c r="X646" s="12">
        <f t="shared" si="201"/>
        <v>0</v>
      </c>
      <c r="Y646" s="146" t="s">
        <v>1</v>
      </c>
      <c r="AR646" s="12" t="s">
        <v>179</v>
      </c>
      <c r="AT646" s="143" t="s">
        <v>147</v>
      </c>
      <c r="AU646" s="143" t="s">
        <v>84</v>
      </c>
      <c r="AY646" s="143" t="s">
        <v>145</v>
      </c>
      <c r="BE646" s="12">
        <f t="shared" si="202"/>
        <v>0</v>
      </c>
      <c r="BF646" s="12">
        <f t="shared" si="203"/>
        <v>0</v>
      </c>
      <c r="BG646" s="12">
        <f t="shared" si="204"/>
        <v>0</v>
      </c>
      <c r="BH646" s="12">
        <f t="shared" si="205"/>
        <v>0</v>
      </c>
      <c r="BI646" s="12">
        <f t="shared" si="206"/>
        <v>0</v>
      </c>
      <c r="BJ646" s="12" t="s">
        <v>84</v>
      </c>
      <c r="BK646" s="12">
        <f t="shared" si="207"/>
        <v>0</v>
      </c>
      <c r="BL646" s="12" t="s">
        <v>179</v>
      </c>
      <c r="BM646" s="12" t="s">
        <v>184</v>
      </c>
    </row>
    <row r="647" spans="2:65" s="1" customFormat="1" ht="16.5" customHeight="1">
      <c r="B647" s="127"/>
      <c r="C647" s="128"/>
      <c r="D647" s="128" t="s">
        <v>147</v>
      </c>
      <c r="E647" s="129"/>
      <c r="F647" s="158" t="s">
        <v>1039</v>
      </c>
      <c r="G647" s="159" t="s">
        <v>343</v>
      </c>
      <c r="H647" s="132">
        <v>2</v>
      </c>
      <c r="I647" s="133"/>
      <c r="J647" s="133"/>
      <c r="K647" s="133">
        <f t="shared" ref="K647:K652" si="208">ROUND(P647*H647,2)</f>
        <v>0</v>
      </c>
      <c r="L647" s="130" t="s">
        <v>1</v>
      </c>
      <c r="M647" s="26"/>
      <c r="N647" s="134" t="s">
        <v>1</v>
      </c>
      <c r="O647" s="135" t="s">
        <v>39</v>
      </c>
      <c r="P647" s="136">
        <f t="shared" si="196"/>
        <v>0</v>
      </c>
      <c r="Q647" s="136">
        <f t="shared" si="197"/>
        <v>0</v>
      </c>
      <c r="R647" s="136">
        <f t="shared" si="198"/>
        <v>0</v>
      </c>
      <c r="S647" s="137">
        <v>0</v>
      </c>
      <c r="T647" s="137">
        <f t="shared" si="199"/>
        <v>0</v>
      </c>
      <c r="U647" s="137">
        <v>0</v>
      </c>
      <c r="V647" s="137">
        <f t="shared" si="200"/>
        <v>0</v>
      </c>
      <c r="W647" s="137">
        <v>0</v>
      </c>
      <c r="X647" s="137">
        <f t="shared" si="201"/>
        <v>0</v>
      </c>
      <c r="Y647" s="138" t="s">
        <v>1</v>
      </c>
      <c r="AR647" s="139" t="s">
        <v>179</v>
      </c>
      <c r="AT647" s="139" t="s">
        <v>147</v>
      </c>
      <c r="AU647" s="139" t="s">
        <v>84</v>
      </c>
      <c r="AY647" s="14" t="s">
        <v>145</v>
      </c>
      <c r="BE647" s="140">
        <f t="shared" si="202"/>
        <v>0</v>
      </c>
      <c r="BF647" s="140">
        <f t="shared" si="203"/>
        <v>0</v>
      </c>
      <c r="BG647" s="140">
        <f t="shared" si="204"/>
        <v>0</v>
      </c>
      <c r="BH647" s="140">
        <f t="shared" si="205"/>
        <v>0</v>
      </c>
      <c r="BI647" s="140">
        <f t="shared" si="206"/>
        <v>0</v>
      </c>
      <c r="BJ647" s="14" t="s">
        <v>84</v>
      </c>
      <c r="BK647" s="140">
        <f t="shared" si="207"/>
        <v>0</v>
      </c>
      <c r="BL647" s="14" t="s">
        <v>179</v>
      </c>
      <c r="BM647" s="139" t="s">
        <v>184</v>
      </c>
    </row>
    <row r="648" spans="2:65" s="1" customFormat="1" ht="24">
      <c r="B648" s="127"/>
      <c r="C648" s="128"/>
      <c r="D648" s="128" t="s">
        <v>147</v>
      </c>
      <c r="E648" s="129"/>
      <c r="F648" s="158" t="s">
        <v>1040</v>
      </c>
      <c r="G648" s="159" t="s">
        <v>343</v>
      </c>
      <c r="H648" s="132">
        <v>2</v>
      </c>
      <c r="I648" s="133"/>
      <c r="J648" s="133"/>
      <c r="K648" s="133">
        <f t="shared" si="208"/>
        <v>0</v>
      </c>
      <c r="L648" s="130" t="s">
        <v>1</v>
      </c>
      <c r="M648" s="26"/>
      <c r="N648" s="134" t="s">
        <v>1</v>
      </c>
      <c r="O648" s="135" t="s">
        <v>39</v>
      </c>
      <c r="P648" s="136">
        <f t="shared" si="196"/>
        <v>0</v>
      </c>
      <c r="Q648" s="136">
        <f t="shared" si="197"/>
        <v>0</v>
      </c>
      <c r="R648" s="136">
        <f t="shared" si="198"/>
        <v>0</v>
      </c>
      <c r="S648" s="137">
        <v>0</v>
      </c>
      <c r="T648" s="137">
        <f t="shared" si="199"/>
        <v>0</v>
      </c>
      <c r="U648" s="137">
        <v>0</v>
      </c>
      <c r="V648" s="137">
        <f t="shared" si="200"/>
        <v>0</v>
      </c>
      <c r="W648" s="137">
        <v>0</v>
      </c>
      <c r="X648" s="137">
        <f t="shared" si="201"/>
        <v>0</v>
      </c>
      <c r="Y648" s="138" t="s">
        <v>1</v>
      </c>
      <c r="AR648" s="139" t="s">
        <v>179</v>
      </c>
      <c r="AT648" s="139" t="s">
        <v>147</v>
      </c>
      <c r="AU648" s="139" t="s">
        <v>84</v>
      </c>
      <c r="AY648" s="14" t="s">
        <v>145</v>
      </c>
      <c r="BE648" s="140">
        <f t="shared" si="202"/>
        <v>0</v>
      </c>
      <c r="BF648" s="140">
        <f t="shared" si="203"/>
        <v>0</v>
      </c>
      <c r="BG648" s="140">
        <f t="shared" si="204"/>
        <v>0</v>
      </c>
      <c r="BH648" s="140">
        <f t="shared" si="205"/>
        <v>0</v>
      </c>
      <c r="BI648" s="140">
        <f t="shared" si="206"/>
        <v>0</v>
      </c>
      <c r="BJ648" s="14" t="s">
        <v>84</v>
      </c>
      <c r="BK648" s="140">
        <f t="shared" si="207"/>
        <v>0</v>
      </c>
      <c r="BL648" s="14" t="s">
        <v>179</v>
      </c>
      <c r="BM648" s="139" t="s">
        <v>184</v>
      </c>
    </row>
    <row r="649" spans="2:65" s="1" customFormat="1" ht="24">
      <c r="B649" s="127"/>
      <c r="C649" s="128"/>
      <c r="D649" s="128" t="s">
        <v>147</v>
      </c>
      <c r="E649" s="129"/>
      <c r="F649" s="158" t="s">
        <v>1041</v>
      </c>
      <c r="G649" s="131" t="s">
        <v>343</v>
      </c>
      <c r="H649" s="132">
        <v>2</v>
      </c>
      <c r="I649" s="133"/>
      <c r="J649" s="133"/>
      <c r="K649" s="133">
        <f t="shared" si="208"/>
        <v>0</v>
      </c>
      <c r="L649" s="130" t="s">
        <v>1</v>
      </c>
      <c r="M649" s="26"/>
      <c r="N649" s="134" t="s">
        <v>1</v>
      </c>
      <c r="O649" s="135" t="s">
        <v>39</v>
      </c>
      <c r="P649" s="136">
        <f t="shared" si="196"/>
        <v>0</v>
      </c>
      <c r="Q649" s="136">
        <f t="shared" si="197"/>
        <v>0</v>
      </c>
      <c r="R649" s="136">
        <f t="shared" si="198"/>
        <v>0</v>
      </c>
      <c r="S649" s="137">
        <v>0</v>
      </c>
      <c r="T649" s="137">
        <f t="shared" si="199"/>
        <v>0</v>
      </c>
      <c r="U649" s="137">
        <v>0</v>
      </c>
      <c r="V649" s="137">
        <f t="shared" si="200"/>
        <v>0</v>
      </c>
      <c r="W649" s="137">
        <v>0</v>
      </c>
      <c r="X649" s="137">
        <f t="shared" si="201"/>
        <v>0</v>
      </c>
      <c r="Y649" s="138" t="s">
        <v>1</v>
      </c>
      <c r="AR649" s="139" t="s">
        <v>179</v>
      </c>
      <c r="AT649" s="139" t="s">
        <v>147</v>
      </c>
      <c r="AU649" s="139" t="s">
        <v>84</v>
      </c>
      <c r="AY649" s="14" t="s">
        <v>145</v>
      </c>
      <c r="BE649" s="140">
        <f t="shared" si="202"/>
        <v>0</v>
      </c>
      <c r="BF649" s="140">
        <f t="shared" si="203"/>
        <v>0</v>
      </c>
      <c r="BG649" s="140">
        <f t="shared" si="204"/>
        <v>0</v>
      </c>
      <c r="BH649" s="140">
        <f t="shared" si="205"/>
        <v>0</v>
      </c>
      <c r="BI649" s="140">
        <f t="shared" si="206"/>
        <v>0</v>
      </c>
      <c r="BJ649" s="14" t="s">
        <v>84</v>
      </c>
      <c r="BK649" s="140">
        <f t="shared" si="207"/>
        <v>0</v>
      </c>
      <c r="BL649" s="14" t="s">
        <v>179</v>
      </c>
      <c r="BM649" s="139" t="s">
        <v>184</v>
      </c>
    </row>
    <row r="650" spans="2:65" s="1" customFormat="1" ht="24">
      <c r="B650" s="127"/>
      <c r="C650" s="128"/>
      <c r="D650" s="128" t="s">
        <v>147</v>
      </c>
      <c r="E650" s="129"/>
      <c r="F650" s="158" t="s">
        <v>1042</v>
      </c>
      <c r="G650" s="159" t="s">
        <v>343</v>
      </c>
      <c r="H650" s="132">
        <v>2</v>
      </c>
      <c r="I650" s="133"/>
      <c r="J650" s="133"/>
      <c r="K650" s="133">
        <f t="shared" si="208"/>
        <v>0</v>
      </c>
      <c r="L650" s="130" t="s">
        <v>1</v>
      </c>
      <c r="M650" s="26"/>
      <c r="N650" s="134" t="s">
        <v>1</v>
      </c>
      <c r="O650" s="135" t="s">
        <v>39</v>
      </c>
      <c r="P650" s="136">
        <f t="shared" si="196"/>
        <v>0</v>
      </c>
      <c r="Q650" s="136">
        <f t="shared" si="197"/>
        <v>0</v>
      </c>
      <c r="R650" s="136">
        <f t="shared" si="198"/>
        <v>0</v>
      </c>
      <c r="S650" s="137">
        <v>0</v>
      </c>
      <c r="T650" s="137">
        <f t="shared" si="199"/>
        <v>0</v>
      </c>
      <c r="U650" s="137">
        <v>0</v>
      </c>
      <c r="V650" s="137">
        <f t="shared" si="200"/>
        <v>0</v>
      </c>
      <c r="W650" s="137">
        <v>0</v>
      </c>
      <c r="X650" s="137">
        <f t="shared" si="201"/>
        <v>0</v>
      </c>
      <c r="Y650" s="138" t="s">
        <v>1</v>
      </c>
      <c r="AR650" s="139" t="s">
        <v>179</v>
      </c>
      <c r="AT650" s="139" t="s">
        <v>147</v>
      </c>
      <c r="AU650" s="139" t="s">
        <v>84</v>
      </c>
      <c r="AY650" s="14" t="s">
        <v>145</v>
      </c>
      <c r="BE650" s="140">
        <f t="shared" si="202"/>
        <v>0</v>
      </c>
      <c r="BF650" s="140">
        <f t="shared" si="203"/>
        <v>0</v>
      </c>
      <c r="BG650" s="140">
        <f t="shared" si="204"/>
        <v>0</v>
      </c>
      <c r="BH650" s="140">
        <f t="shared" si="205"/>
        <v>0</v>
      </c>
      <c r="BI650" s="140">
        <f t="shared" si="206"/>
        <v>0</v>
      </c>
      <c r="BJ650" s="14" t="s">
        <v>84</v>
      </c>
      <c r="BK650" s="140">
        <f t="shared" si="207"/>
        <v>0</v>
      </c>
      <c r="BL650" s="14" t="s">
        <v>179</v>
      </c>
      <c r="BM650" s="139" t="s">
        <v>184</v>
      </c>
    </row>
    <row r="651" spans="2:65" s="1" customFormat="1" ht="24">
      <c r="B651" s="127"/>
      <c r="C651" s="128"/>
      <c r="D651" s="128" t="s">
        <v>147</v>
      </c>
      <c r="E651" s="129"/>
      <c r="F651" s="158" t="s">
        <v>1041</v>
      </c>
      <c r="G651" s="131" t="s">
        <v>343</v>
      </c>
      <c r="H651" s="132">
        <v>2</v>
      </c>
      <c r="I651" s="133"/>
      <c r="J651" s="133"/>
      <c r="K651" s="133">
        <f t="shared" si="208"/>
        <v>0</v>
      </c>
      <c r="L651" s="130" t="s">
        <v>1</v>
      </c>
      <c r="M651" s="26"/>
      <c r="N651" s="134" t="s">
        <v>1</v>
      </c>
      <c r="O651" s="135" t="s">
        <v>39</v>
      </c>
      <c r="P651" s="136">
        <f t="shared" si="196"/>
        <v>0</v>
      </c>
      <c r="Q651" s="136">
        <f t="shared" si="197"/>
        <v>0</v>
      </c>
      <c r="R651" s="136">
        <f t="shared" si="198"/>
        <v>0</v>
      </c>
      <c r="S651" s="137">
        <v>0</v>
      </c>
      <c r="T651" s="137">
        <f t="shared" si="199"/>
        <v>0</v>
      </c>
      <c r="U651" s="137">
        <v>0</v>
      </c>
      <c r="V651" s="137">
        <f t="shared" si="200"/>
        <v>0</v>
      </c>
      <c r="W651" s="137">
        <v>0</v>
      </c>
      <c r="X651" s="137">
        <f t="shared" si="201"/>
        <v>0</v>
      </c>
      <c r="Y651" s="138" t="s">
        <v>1</v>
      </c>
      <c r="AR651" s="139" t="s">
        <v>179</v>
      </c>
      <c r="AT651" s="139" t="s">
        <v>147</v>
      </c>
      <c r="AU651" s="139" t="s">
        <v>84</v>
      </c>
      <c r="AY651" s="14" t="s">
        <v>145</v>
      </c>
      <c r="BE651" s="140">
        <f t="shared" si="202"/>
        <v>0</v>
      </c>
      <c r="BF651" s="140">
        <f t="shared" si="203"/>
        <v>0</v>
      </c>
      <c r="BG651" s="140">
        <f t="shared" si="204"/>
        <v>0</v>
      </c>
      <c r="BH651" s="140">
        <f t="shared" si="205"/>
        <v>0</v>
      </c>
      <c r="BI651" s="140">
        <f t="shared" si="206"/>
        <v>0</v>
      </c>
      <c r="BJ651" s="14" t="s">
        <v>84</v>
      </c>
      <c r="BK651" s="140">
        <f t="shared" si="207"/>
        <v>0</v>
      </c>
      <c r="BL651" s="14" t="s">
        <v>179</v>
      </c>
      <c r="BM651" s="139" t="s">
        <v>184</v>
      </c>
    </row>
    <row r="652" spans="2:65" s="1" customFormat="1" ht="36">
      <c r="B652" s="127"/>
      <c r="C652" s="128"/>
      <c r="D652" s="128" t="s">
        <v>147</v>
      </c>
      <c r="E652" s="157" t="s">
        <v>1045</v>
      </c>
      <c r="F652" s="158" t="s">
        <v>1044</v>
      </c>
      <c r="G652" s="131" t="s">
        <v>343</v>
      </c>
      <c r="H652" s="132">
        <v>2</v>
      </c>
      <c r="I652" s="133"/>
      <c r="J652" s="133"/>
      <c r="K652" s="133">
        <f t="shared" si="208"/>
        <v>0</v>
      </c>
      <c r="L652" s="130" t="s">
        <v>1</v>
      </c>
      <c r="M652" s="26"/>
      <c r="N652" s="134" t="s">
        <v>1</v>
      </c>
      <c r="O652" s="135" t="s">
        <v>39</v>
      </c>
      <c r="P652" s="136">
        <f t="shared" si="196"/>
        <v>0</v>
      </c>
      <c r="Q652" s="136">
        <f t="shared" si="197"/>
        <v>0</v>
      </c>
      <c r="R652" s="136">
        <f t="shared" si="198"/>
        <v>0</v>
      </c>
      <c r="S652" s="137">
        <v>0</v>
      </c>
      <c r="T652" s="137">
        <f t="shared" si="199"/>
        <v>0</v>
      </c>
      <c r="U652" s="137">
        <v>0</v>
      </c>
      <c r="V652" s="137">
        <f t="shared" si="200"/>
        <v>0</v>
      </c>
      <c r="W652" s="137">
        <v>0</v>
      </c>
      <c r="X652" s="137">
        <f t="shared" si="201"/>
        <v>0</v>
      </c>
      <c r="Y652" s="138" t="s">
        <v>1</v>
      </c>
      <c r="AR652" s="139" t="s">
        <v>179</v>
      </c>
      <c r="AT652" s="139" t="s">
        <v>147</v>
      </c>
      <c r="AU652" s="139" t="s">
        <v>84</v>
      </c>
      <c r="AY652" s="14" t="s">
        <v>145</v>
      </c>
      <c r="BE652" s="140">
        <f t="shared" si="202"/>
        <v>0</v>
      </c>
      <c r="BF652" s="140">
        <f t="shared" si="203"/>
        <v>0</v>
      </c>
      <c r="BG652" s="140">
        <f t="shared" si="204"/>
        <v>0</v>
      </c>
      <c r="BH652" s="140">
        <f t="shared" si="205"/>
        <v>0</v>
      </c>
      <c r="BI652" s="140">
        <f t="shared" si="206"/>
        <v>0</v>
      </c>
      <c r="BJ652" s="14" t="s">
        <v>84</v>
      </c>
      <c r="BK652" s="140">
        <f t="shared" si="207"/>
        <v>0</v>
      </c>
      <c r="BL652" s="14" t="s">
        <v>179</v>
      </c>
      <c r="BM652" s="139" t="s">
        <v>184</v>
      </c>
    </row>
    <row r="653" spans="2:65" s="12" customFormat="1" ht="56.25">
      <c r="B653" s="141"/>
      <c r="D653" s="142"/>
      <c r="E653" s="143"/>
      <c r="F653" s="144" t="s">
        <v>981</v>
      </c>
      <c r="H653" s="143"/>
      <c r="M653" s="141"/>
      <c r="N653" s="145" t="s">
        <v>1</v>
      </c>
      <c r="O653" s="12" t="s">
        <v>39</v>
      </c>
      <c r="P653" s="12">
        <f t="shared" si="196"/>
        <v>0</v>
      </c>
      <c r="Q653" s="12">
        <f t="shared" si="197"/>
        <v>0</v>
      </c>
      <c r="R653" s="12">
        <f t="shared" si="198"/>
        <v>0</v>
      </c>
      <c r="S653" s="12">
        <v>0</v>
      </c>
      <c r="T653" s="12">
        <f t="shared" si="199"/>
        <v>0</v>
      </c>
      <c r="U653" s="12">
        <v>0</v>
      </c>
      <c r="V653" s="12">
        <f t="shared" si="200"/>
        <v>0</v>
      </c>
      <c r="W653" s="12">
        <v>0</v>
      </c>
      <c r="X653" s="12">
        <f t="shared" si="201"/>
        <v>0</v>
      </c>
      <c r="Y653" s="146" t="s">
        <v>1</v>
      </c>
      <c r="AR653" s="12" t="s">
        <v>179</v>
      </c>
      <c r="AT653" s="143" t="s">
        <v>147</v>
      </c>
      <c r="AU653" s="143" t="s">
        <v>84</v>
      </c>
      <c r="AY653" s="143" t="s">
        <v>145</v>
      </c>
      <c r="BE653" s="12">
        <f t="shared" si="202"/>
        <v>0</v>
      </c>
      <c r="BF653" s="12">
        <f t="shared" si="203"/>
        <v>0</v>
      </c>
      <c r="BG653" s="12">
        <f t="shared" si="204"/>
        <v>0</v>
      </c>
      <c r="BH653" s="12">
        <f t="shared" si="205"/>
        <v>0</v>
      </c>
      <c r="BI653" s="12">
        <f t="shared" si="206"/>
        <v>0</v>
      </c>
      <c r="BJ653" s="12" t="s">
        <v>84</v>
      </c>
      <c r="BK653" s="12">
        <f t="shared" si="207"/>
        <v>0</v>
      </c>
      <c r="BL653" s="12" t="s">
        <v>179</v>
      </c>
      <c r="BM653" s="12" t="s">
        <v>184</v>
      </c>
    </row>
    <row r="654" spans="2:65" s="1" customFormat="1" ht="36">
      <c r="B654" s="127"/>
      <c r="C654" s="128"/>
      <c r="D654" s="128" t="s">
        <v>147</v>
      </c>
      <c r="E654" s="129"/>
      <c r="F654" s="158" t="s">
        <v>1046</v>
      </c>
      <c r="G654" s="131" t="s">
        <v>343</v>
      </c>
      <c r="H654" s="132">
        <v>2</v>
      </c>
      <c r="I654" s="133"/>
      <c r="J654" s="133"/>
      <c r="K654" s="133">
        <f>ROUND(P654*H654,2)</f>
        <v>0</v>
      </c>
      <c r="L654" s="130" t="s">
        <v>1</v>
      </c>
      <c r="M654" s="26"/>
      <c r="N654" s="134" t="s">
        <v>1</v>
      </c>
      <c r="O654" s="135" t="s">
        <v>39</v>
      </c>
      <c r="P654" s="136">
        <f t="shared" si="196"/>
        <v>0</v>
      </c>
      <c r="Q654" s="136">
        <f t="shared" si="197"/>
        <v>0</v>
      </c>
      <c r="R654" s="136">
        <f t="shared" si="198"/>
        <v>0</v>
      </c>
      <c r="S654" s="137">
        <v>0</v>
      </c>
      <c r="T654" s="137">
        <f t="shared" si="199"/>
        <v>0</v>
      </c>
      <c r="U654" s="137">
        <v>0</v>
      </c>
      <c r="V654" s="137">
        <f t="shared" si="200"/>
        <v>0</v>
      </c>
      <c r="W654" s="137">
        <v>0</v>
      </c>
      <c r="X654" s="137">
        <f t="shared" si="201"/>
        <v>0</v>
      </c>
      <c r="Y654" s="138" t="s">
        <v>1</v>
      </c>
      <c r="AR654" s="139" t="s">
        <v>179</v>
      </c>
      <c r="AT654" s="139" t="s">
        <v>147</v>
      </c>
      <c r="AU654" s="139" t="s">
        <v>84</v>
      </c>
      <c r="AY654" s="14" t="s">
        <v>145</v>
      </c>
      <c r="BE654" s="140">
        <f t="shared" si="202"/>
        <v>0</v>
      </c>
      <c r="BF654" s="140">
        <f t="shared" si="203"/>
        <v>0</v>
      </c>
      <c r="BG654" s="140">
        <f t="shared" si="204"/>
        <v>0</v>
      </c>
      <c r="BH654" s="140">
        <f t="shared" si="205"/>
        <v>0</v>
      </c>
      <c r="BI654" s="140">
        <f t="shared" si="206"/>
        <v>0</v>
      </c>
      <c r="BJ654" s="14" t="s">
        <v>84</v>
      </c>
      <c r="BK654" s="140">
        <f t="shared" si="207"/>
        <v>0</v>
      </c>
      <c r="BL654" s="14" t="s">
        <v>179</v>
      </c>
      <c r="BM654" s="139" t="s">
        <v>184</v>
      </c>
    </row>
    <row r="655" spans="2:65" s="1" customFormat="1" ht="24">
      <c r="B655" s="127"/>
      <c r="C655" s="128"/>
      <c r="D655" s="128" t="s">
        <v>147</v>
      </c>
      <c r="E655" s="129"/>
      <c r="F655" s="158" t="s">
        <v>1047</v>
      </c>
      <c r="G655" s="159" t="s">
        <v>343</v>
      </c>
      <c r="H655" s="132">
        <v>2</v>
      </c>
      <c r="I655" s="133"/>
      <c r="J655" s="133"/>
      <c r="K655" s="133">
        <f>ROUND(P655*H655,2)</f>
        <v>0</v>
      </c>
      <c r="L655" s="130" t="s">
        <v>1</v>
      </c>
      <c r="M655" s="26"/>
      <c r="N655" s="134" t="s">
        <v>1</v>
      </c>
      <c r="O655" s="135" t="s">
        <v>39</v>
      </c>
      <c r="P655" s="136">
        <f t="shared" si="196"/>
        <v>0</v>
      </c>
      <c r="Q655" s="136">
        <f t="shared" si="197"/>
        <v>0</v>
      </c>
      <c r="R655" s="136">
        <f t="shared" si="198"/>
        <v>0</v>
      </c>
      <c r="S655" s="137">
        <v>0</v>
      </c>
      <c r="T655" s="137">
        <f t="shared" si="199"/>
        <v>0</v>
      </c>
      <c r="U655" s="137">
        <v>0</v>
      </c>
      <c r="V655" s="137">
        <f t="shared" si="200"/>
        <v>0</v>
      </c>
      <c r="W655" s="137">
        <v>0</v>
      </c>
      <c r="X655" s="137">
        <f t="shared" si="201"/>
        <v>0</v>
      </c>
      <c r="Y655" s="138" t="s">
        <v>1</v>
      </c>
      <c r="AR655" s="139" t="s">
        <v>179</v>
      </c>
      <c r="AT655" s="139" t="s">
        <v>147</v>
      </c>
      <c r="AU655" s="139" t="s">
        <v>84</v>
      </c>
      <c r="AY655" s="14" t="s">
        <v>145</v>
      </c>
      <c r="BE655" s="140">
        <f t="shared" si="202"/>
        <v>0</v>
      </c>
      <c r="BF655" s="140">
        <f t="shared" si="203"/>
        <v>0</v>
      </c>
      <c r="BG655" s="140">
        <f t="shared" si="204"/>
        <v>0</v>
      </c>
      <c r="BH655" s="140">
        <f t="shared" si="205"/>
        <v>0</v>
      </c>
      <c r="BI655" s="140">
        <f t="shared" si="206"/>
        <v>0</v>
      </c>
      <c r="BJ655" s="14" t="s">
        <v>84</v>
      </c>
      <c r="BK655" s="140">
        <f t="shared" si="207"/>
        <v>0</v>
      </c>
      <c r="BL655" s="14" t="s">
        <v>179</v>
      </c>
      <c r="BM655" s="139" t="s">
        <v>184</v>
      </c>
    </row>
    <row r="656" spans="2:65" s="1" customFormat="1" ht="12">
      <c r="B656" s="127"/>
      <c r="C656" s="128"/>
      <c r="D656" s="128" t="s">
        <v>147</v>
      </c>
      <c r="E656" s="129"/>
      <c r="F656" s="158" t="s">
        <v>1048</v>
      </c>
      <c r="G656" s="131" t="s">
        <v>343</v>
      </c>
      <c r="H656" s="132">
        <v>2</v>
      </c>
      <c r="I656" s="133"/>
      <c r="J656" s="133"/>
      <c r="K656" s="133">
        <f>ROUND(P656*H656,2)</f>
        <v>0</v>
      </c>
      <c r="L656" s="130" t="s">
        <v>1</v>
      </c>
      <c r="M656" s="26"/>
      <c r="N656" s="134" t="s">
        <v>1</v>
      </c>
      <c r="O656" s="135" t="s">
        <v>39</v>
      </c>
      <c r="P656" s="136">
        <f t="shared" si="196"/>
        <v>0</v>
      </c>
      <c r="Q656" s="136">
        <f t="shared" si="197"/>
        <v>0</v>
      </c>
      <c r="R656" s="136">
        <f t="shared" si="198"/>
        <v>0</v>
      </c>
      <c r="S656" s="137">
        <v>0</v>
      </c>
      <c r="T656" s="137">
        <f t="shared" si="199"/>
        <v>0</v>
      </c>
      <c r="U656" s="137">
        <v>0</v>
      </c>
      <c r="V656" s="137">
        <f t="shared" si="200"/>
        <v>0</v>
      </c>
      <c r="W656" s="137">
        <v>0</v>
      </c>
      <c r="X656" s="137">
        <f t="shared" si="201"/>
        <v>0</v>
      </c>
      <c r="Y656" s="138" t="s">
        <v>1</v>
      </c>
      <c r="AR656" s="139" t="s">
        <v>179</v>
      </c>
      <c r="AT656" s="139" t="s">
        <v>147</v>
      </c>
      <c r="AU656" s="139" t="s">
        <v>84</v>
      </c>
      <c r="AY656" s="14" t="s">
        <v>145</v>
      </c>
      <c r="BE656" s="140">
        <f t="shared" si="202"/>
        <v>0</v>
      </c>
      <c r="BF656" s="140">
        <f t="shared" si="203"/>
        <v>0</v>
      </c>
      <c r="BG656" s="140">
        <f t="shared" si="204"/>
        <v>0</v>
      </c>
      <c r="BH656" s="140">
        <f t="shared" si="205"/>
        <v>0</v>
      </c>
      <c r="BI656" s="140">
        <f t="shared" si="206"/>
        <v>0</v>
      </c>
      <c r="BJ656" s="14" t="s">
        <v>84</v>
      </c>
      <c r="BK656" s="140">
        <f t="shared" si="207"/>
        <v>0</v>
      </c>
      <c r="BL656" s="14" t="s">
        <v>179</v>
      </c>
      <c r="BM656" s="139" t="s">
        <v>184</v>
      </c>
    </row>
    <row r="657" spans="2:65" s="1" customFormat="1" ht="36">
      <c r="B657" s="127"/>
      <c r="C657" s="128"/>
      <c r="D657" s="128" t="s">
        <v>147</v>
      </c>
      <c r="E657" s="129"/>
      <c r="F657" s="158" t="s">
        <v>1049</v>
      </c>
      <c r="G657" s="159" t="s">
        <v>244</v>
      </c>
      <c r="H657" s="132">
        <v>25</v>
      </c>
      <c r="I657" s="133"/>
      <c r="J657" s="133"/>
      <c r="K657" s="133">
        <f>ROUND(P657*H657,2)</f>
        <v>0</v>
      </c>
      <c r="L657" s="130" t="s">
        <v>1</v>
      </c>
      <c r="M657" s="26"/>
      <c r="N657" s="134" t="s">
        <v>1</v>
      </c>
      <c r="O657" s="135" t="s">
        <v>39</v>
      </c>
      <c r="P657" s="136">
        <f t="shared" si="196"/>
        <v>0</v>
      </c>
      <c r="Q657" s="136">
        <f t="shared" si="197"/>
        <v>0</v>
      </c>
      <c r="R657" s="136">
        <f t="shared" si="198"/>
        <v>0</v>
      </c>
      <c r="S657" s="137">
        <v>0</v>
      </c>
      <c r="T657" s="137">
        <f t="shared" si="199"/>
        <v>0</v>
      </c>
      <c r="U657" s="137">
        <v>0</v>
      </c>
      <c r="V657" s="137">
        <f t="shared" si="200"/>
        <v>0</v>
      </c>
      <c r="W657" s="137">
        <v>0</v>
      </c>
      <c r="X657" s="137">
        <f t="shared" si="201"/>
        <v>0</v>
      </c>
      <c r="Y657" s="138" t="s">
        <v>1</v>
      </c>
      <c r="AR657" s="139" t="s">
        <v>179</v>
      </c>
      <c r="AT657" s="139" t="s">
        <v>147</v>
      </c>
      <c r="AU657" s="139" t="s">
        <v>84</v>
      </c>
      <c r="AY657" s="14" t="s">
        <v>145</v>
      </c>
      <c r="BE657" s="140">
        <f t="shared" si="202"/>
        <v>0</v>
      </c>
      <c r="BF657" s="140">
        <f t="shared" si="203"/>
        <v>0</v>
      </c>
      <c r="BG657" s="140">
        <f t="shared" si="204"/>
        <v>0</v>
      </c>
      <c r="BH657" s="140">
        <f t="shared" si="205"/>
        <v>0</v>
      </c>
      <c r="BI657" s="140">
        <f t="shared" si="206"/>
        <v>0</v>
      </c>
      <c r="BJ657" s="14" t="s">
        <v>84</v>
      </c>
      <c r="BK657" s="140">
        <f t="shared" si="207"/>
        <v>0</v>
      </c>
      <c r="BL657" s="14" t="s">
        <v>179</v>
      </c>
      <c r="BM657" s="139" t="s">
        <v>184</v>
      </c>
    </row>
    <row r="658" spans="2:65" s="12" customFormat="1" ht="56.25">
      <c r="B658" s="141"/>
      <c r="D658" s="142"/>
      <c r="E658" s="143"/>
      <c r="F658" s="144" t="s">
        <v>1050</v>
      </c>
      <c r="G658" s="12" t="s">
        <v>1</v>
      </c>
      <c r="H658" s="143"/>
      <c r="M658" s="141"/>
      <c r="N658" s="145" t="s">
        <v>1</v>
      </c>
      <c r="O658" s="12" t="s">
        <v>39</v>
      </c>
      <c r="P658" s="12">
        <f t="shared" si="196"/>
        <v>0</v>
      </c>
      <c r="Q658" s="12">
        <f t="shared" si="197"/>
        <v>0</v>
      </c>
      <c r="R658" s="12">
        <f t="shared" si="198"/>
        <v>0</v>
      </c>
      <c r="S658" s="12">
        <v>0</v>
      </c>
      <c r="T658" s="12">
        <f t="shared" si="199"/>
        <v>0</v>
      </c>
      <c r="U658" s="12">
        <v>0</v>
      </c>
      <c r="V658" s="12">
        <f t="shared" si="200"/>
        <v>0</v>
      </c>
      <c r="W658" s="12">
        <v>0</v>
      </c>
      <c r="X658" s="12">
        <f t="shared" si="201"/>
        <v>0</v>
      </c>
      <c r="Y658" s="146" t="s">
        <v>1</v>
      </c>
      <c r="AR658" s="12" t="s">
        <v>179</v>
      </c>
      <c r="AT658" s="143" t="s">
        <v>147</v>
      </c>
      <c r="AU658" s="143" t="s">
        <v>84</v>
      </c>
      <c r="AY658" s="143" t="s">
        <v>145</v>
      </c>
      <c r="BE658" s="12">
        <f t="shared" si="202"/>
        <v>0</v>
      </c>
      <c r="BF658" s="12">
        <f t="shared" si="203"/>
        <v>0</v>
      </c>
      <c r="BG658" s="12">
        <f t="shared" si="204"/>
        <v>0</v>
      </c>
      <c r="BH658" s="12">
        <f t="shared" si="205"/>
        <v>0</v>
      </c>
      <c r="BI658" s="12">
        <f t="shared" si="206"/>
        <v>0</v>
      </c>
      <c r="BJ658" s="12" t="s">
        <v>84</v>
      </c>
      <c r="BK658" s="12">
        <f t="shared" si="207"/>
        <v>0</v>
      </c>
      <c r="BL658" s="12" t="s">
        <v>179</v>
      </c>
      <c r="BM658" s="12" t="s">
        <v>184</v>
      </c>
    </row>
    <row r="659" spans="2:65" s="1" customFormat="1" ht="16.5" customHeight="1">
      <c r="B659" s="127"/>
      <c r="C659" s="128"/>
      <c r="D659" s="128" t="s">
        <v>147</v>
      </c>
      <c r="E659" s="129"/>
      <c r="F659" s="158" t="s">
        <v>1051</v>
      </c>
      <c r="G659" s="159" t="s">
        <v>244</v>
      </c>
      <c r="H659" s="132">
        <v>25</v>
      </c>
      <c r="I659" s="133"/>
      <c r="J659" s="133"/>
      <c r="K659" s="133">
        <f>ROUND(P659*H659,2)</f>
        <v>0</v>
      </c>
      <c r="L659" s="130" t="s">
        <v>1</v>
      </c>
      <c r="M659" s="26"/>
      <c r="N659" s="134" t="s">
        <v>1</v>
      </c>
      <c r="O659" s="135" t="s">
        <v>39</v>
      </c>
      <c r="P659" s="136">
        <f t="shared" si="196"/>
        <v>0</v>
      </c>
      <c r="Q659" s="136">
        <f t="shared" si="197"/>
        <v>0</v>
      </c>
      <c r="R659" s="136">
        <f t="shared" si="198"/>
        <v>0</v>
      </c>
      <c r="S659" s="137">
        <v>0</v>
      </c>
      <c r="T659" s="137">
        <f t="shared" si="199"/>
        <v>0</v>
      </c>
      <c r="U659" s="137">
        <v>0</v>
      </c>
      <c r="V659" s="137">
        <f t="shared" si="200"/>
        <v>0</v>
      </c>
      <c r="W659" s="137">
        <v>0</v>
      </c>
      <c r="X659" s="137">
        <f t="shared" si="201"/>
        <v>0</v>
      </c>
      <c r="Y659" s="138" t="s">
        <v>1</v>
      </c>
      <c r="AR659" s="139" t="s">
        <v>179</v>
      </c>
      <c r="AT659" s="139" t="s">
        <v>147</v>
      </c>
      <c r="AU659" s="139" t="s">
        <v>84</v>
      </c>
      <c r="AY659" s="14" t="s">
        <v>145</v>
      </c>
      <c r="BE659" s="140">
        <f t="shared" si="202"/>
        <v>0</v>
      </c>
      <c r="BF659" s="140">
        <f t="shared" si="203"/>
        <v>0</v>
      </c>
      <c r="BG659" s="140">
        <f t="shared" si="204"/>
        <v>0</v>
      </c>
      <c r="BH659" s="140">
        <f t="shared" si="205"/>
        <v>0</v>
      </c>
      <c r="BI659" s="140">
        <f t="shared" si="206"/>
        <v>0</v>
      </c>
      <c r="BJ659" s="14" t="s">
        <v>84</v>
      </c>
      <c r="BK659" s="140">
        <f t="shared" si="207"/>
        <v>0</v>
      </c>
      <c r="BL659" s="14" t="s">
        <v>179</v>
      </c>
      <c r="BM659" s="139" t="s">
        <v>184</v>
      </c>
    </row>
    <row r="660" spans="2:65" s="1" customFormat="1" ht="16.5" customHeight="1">
      <c r="B660" s="127"/>
      <c r="C660" s="128"/>
      <c r="D660" s="128" t="s">
        <v>147</v>
      </c>
      <c r="E660" s="129"/>
      <c r="F660" s="158" t="s">
        <v>1007</v>
      </c>
      <c r="G660" s="159" t="s">
        <v>1008</v>
      </c>
      <c r="H660" s="132">
        <v>1</v>
      </c>
      <c r="I660" s="133"/>
      <c r="J660" s="133"/>
      <c r="K660" s="133">
        <f>ROUND(P660*H660,2)</f>
        <v>0</v>
      </c>
      <c r="L660" s="130" t="s">
        <v>1</v>
      </c>
      <c r="M660" s="26"/>
      <c r="N660" s="134" t="s">
        <v>1</v>
      </c>
      <c r="O660" s="135" t="s">
        <v>39</v>
      </c>
      <c r="P660" s="136">
        <f t="shared" si="196"/>
        <v>0</v>
      </c>
      <c r="Q660" s="136">
        <f t="shared" si="197"/>
        <v>0</v>
      </c>
      <c r="R660" s="136">
        <f t="shared" si="198"/>
        <v>0</v>
      </c>
      <c r="S660" s="137">
        <v>0</v>
      </c>
      <c r="T660" s="137">
        <f t="shared" si="199"/>
        <v>0</v>
      </c>
      <c r="U660" s="137">
        <v>0</v>
      </c>
      <c r="V660" s="137">
        <f t="shared" si="200"/>
        <v>0</v>
      </c>
      <c r="W660" s="137">
        <v>0</v>
      </c>
      <c r="X660" s="137">
        <f t="shared" si="201"/>
        <v>0</v>
      </c>
      <c r="Y660" s="138" t="s">
        <v>1</v>
      </c>
      <c r="AR660" s="139" t="s">
        <v>179</v>
      </c>
      <c r="AT660" s="139" t="s">
        <v>147</v>
      </c>
      <c r="AU660" s="139" t="s">
        <v>84</v>
      </c>
      <c r="AY660" s="14" t="s">
        <v>145</v>
      </c>
      <c r="BE660" s="140">
        <f t="shared" si="202"/>
        <v>0</v>
      </c>
      <c r="BF660" s="140">
        <f t="shared" si="203"/>
        <v>0</v>
      </c>
      <c r="BG660" s="140">
        <f t="shared" si="204"/>
        <v>0</v>
      </c>
      <c r="BH660" s="140">
        <f t="shared" si="205"/>
        <v>0</v>
      </c>
      <c r="BI660" s="140">
        <f t="shared" si="206"/>
        <v>0</v>
      </c>
      <c r="BJ660" s="14" t="s">
        <v>84</v>
      </c>
      <c r="BK660" s="140">
        <f t="shared" si="207"/>
        <v>0</v>
      </c>
      <c r="BL660" s="14" t="s">
        <v>179</v>
      </c>
      <c r="BM660" s="139" t="s">
        <v>184</v>
      </c>
    </row>
    <row r="661" spans="2:65" s="1" customFormat="1" ht="12">
      <c r="B661" s="127"/>
      <c r="C661" s="128"/>
      <c r="D661" s="128" t="s">
        <v>147</v>
      </c>
      <c r="E661" s="129"/>
      <c r="F661" s="158" t="s">
        <v>1052</v>
      </c>
      <c r="G661" s="159" t="s">
        <v>343</v>
      </c>
      <c r="H661" s="132">
        <v>2</v>
      </c>
      <c r="I661" s="133"/>
      <c r="J661" s="133"/>
      <c r="K661" s="133">
        <f>ROUND(P661*H661,2)</f>
        <v>0</v>
      </c>
      <c r="L661" s="130" t="s">
        <v>1</v>
      </c>
      <c r="M661" s="26"/>
      <c r="N661" s="134" t="s">
        <v>1</v>
      </c>
      <c r="O661" s="135" t="s">
        <v>39</v>
      </c>
      <c r="P661" s="136">
        <f t="shared" si="196"/>
        <v>0</v>
      </c>
      <c r="Q661" s="136">
        <f t="shared" si="197"/>
        <v>0</v>
      </c>
      <c r="R661" s="136">
        <f t="shared" si="198"/>
        <v>0</v>
      </c>
      <c r="S661" s="137">
        <v>0</v>
      </c>
      <c r="T661" s="137">
        <f t="shared" si="199"/>
        <v>0</v>
      </c>
      <c r="U661" s="137">
        <v>0</v>
      </c>
      <c r="V661" s="137">
        <f t="shared" si="200"/>
        <v>0</v>
      </c>
      <c r="W661" s="137">
        <v>0</v>
      </c>
      <c r="X661" s="137">
        <f t="shared" si="201"/>
        <v>0</v>
      </c>
      <c r="Y661" s="138" t="s">
        <v>1</v>
      </c>
      <c r="AR661" s="139" t="s">
        <v>179</v>
      </c>
      <c r="AT661" s="139" t="s">
        <v>147</v>
      </c>
      <c r="AU661" s="139" t="s">
        <v>84</v>
      </c>
      <c r="AY661" s="14" t="s">
        <v>145</v>
      </c>
      <c r="BE661" s="140">
        <f t="shared" si="202"/>
        <v>0</v>
      </c>
      <c r="BF661" s="140">
        <f t="shared" si="203"/>
        <v>0</v>
      </c>
      <c r="BG661" s="140">
        <f t="shared" si="204"/>
        <v>0</v>
      </c>
      <c r="BH661" s="140">
        <f t="shared" si="205"/>
        <v>0</v>
      </c>
      <c r="BI661" s="140">
        <f t="shared" si="206"/>
        <v>0</v>
      </c>
      <c r="BJ661" s="14" t="s">
        <v>84</v>
      </c>
      <c r="BK661" s="140">
        <f t="shared" si="207"/>
        <v>0</v>
      </c>
      <c r="BL661" s="14" t="s">
        <v>179</v>
      </c>
      <c r="BM661" s="139" t="s">
        <v>184</v>
      </c>
    </row>
    <row r="662" spans="2:65" s="1" customFormat="1" ht="12">
      <c r="B662" s="127"/>
      <c r="C662" s="128"/>
      <c r="D662" s="128" t="s">
        <v>147</v>
      </c>
      <c r="E662" s="129"/>
      <c r="F662" s="158" t="s">
        <v>1053</v>
      </c>
      <c r="G662" s="131" t="s">
        <v>343</v>
      </c>
      <c r="H662" s="132">
        <v>2</v>
      </c>
      <c r="I662" s="133"/>
      <c r="J662" s="133"/>
      <c r="K662" s="133">
        <f>ROUND(P662*H662,2)</f>
        <v>0</v>
      </c>
      <c r="L662" s="130" t="s">
        <v>1</v>
      </c>
      <c r="M662" s="26"/>
      <c r="N662" s="134" t="s">
        <v>1</v>
      </c>
      <c r="O662" s="135" t="s">
        <v>39</v>
      </c>
      <c r="P662" s="136">
        <f t="shared" si="196"/>
        <v>0</v>
      </c>
      <c r="Q662" s="136">
        <f t="shared" si="197"/>
        <v>0</v>
      </c>
      <c r="R662" s="136">
        <f t="shared" si="198"/>
        <v>0</v>
      </c>
      <c r="S662" s="137">
        <v>0</v>
      </c>
      <c r="T662" s="137">
        <f t="shared" si="199"/>
        <v>0</v>
      </c>
      <c r="U662" s="137">
        <v>0</v>
      </c>
      <c r="V662" s="137">
        <f t="shared" si="200"/>
        <v>0</v>
      </c>
      <c r="W662" s="137">
        <v>0</v>
      </c>
      <c r="X662" s="137">
        <f t="shared" si="201"/>
        <v>0</v>
      </c>
      <c r="Y662" s="138" t="s">
        <v>1</v>
      </c>
      <c r="AR662" s="139" t="s">
        <v>179</v>
      </c>
      <c r="AT662" s="139" t="s">
        <v>147</v>
      </c>
      <c r="AU662" s="139" t="s">
        <v>84</v>
      </c>
      <c r="AY662" s="14" t="s">
        <v>145</v>
      </c>
      <c r="BE662" s="140">
        <f t="shared" si="202"/>
        <v>0</v>
      </c>
      <c r="BF662" s="140">
        <f t="shared" si="203"/>
        <v>0</v>
      </c>
      <c r="BG662" s="140">
        <f t="shared" si="204"/>
        <v>0</v>
      </c>
      <c r="BH662" s="140">
        <f t="shared" si="205"/>
        <v>0</v>
      </c>
      <c r="BI662" s="140">
        <f t="shared" si="206"/>
        <v>0</v>
      </c>
      <c r="BJ662" s="14" t="s">
        <v>84</v>
      </c>
      <c r="BK662" s="140">
        <f t="shared" si="207"/>
        <v>0</v>
      </c>
      <c r="BL662" s="14" t="s">
        <v>179</v>
      </c>
      <c r="BM662" s="139" t="s">
        <v>184</v>
      </c>
    </row>
    <row r="663" spans="2:65" s="1" customFormat="1" ht="12">
      <c r="B663" s="127"/>
      <c r="C663" s="151"/>
      <c r="D663" s="151"/>
      <c r="E663" s="152"/>
      <c r="F663" s="153" t="s">
        <v>1063</v>
      </c>
      <c r="G663" s="154"/>
      <c r="H663" s="155"/>
      <c r="I663" s="156"/>
      <c r="J663" s="156"/>
      <c r="K663" s="156"/>
      <c r="L663" s="153"/>
      <c r="M663" s="26"/>
      <c r="N663" s="134" t="s">
        <v>1</v>
      </c>
      <c r="O663" s="135" t="s">
        <v>39</v>
      </c>
      <c r="P663" s="136">
        <f t="shared" si="196"/>
        <v>0</v>
      </c>
      <c r="Q663" s="136">
        <f t="shared" si="197"/>
        <v>0</v>
      </c>
      <c r="R663" s="136">
        <f t="shared" si="198"/>
        <v>0</v>
      </c>
      <c r="S663" s="137">
        <v>0</v>
      </c>
      <c r="T663" s="137">
        <f t="shared" si="199"/>
        <v>0</v>
      </c>
      <c r="U663" s="137">
        <v>0</v>
      </c>
      <c r="V663" s="137">
        <f t="shared" si="200"/>
        <v>0</v>
      </c>
      <c r="W663" s="137">
        <v>0</v>
      </c>
      <c r="X663" s="137">
        <f t="shared" si="201"/>
        <v>0</v>
      </c>
      <c r="Y663" s="138" t="s">
        <v>1</v>
      </c>
      <c r="AR663" s="139" t="s">
        <v>149</v>
      </c>
      <c r="AT663" s="139" t="s">
        <v>147</v>
      </c>
      <c r="AU663" s="139" t="s">
        <v>84</v>
      </c>
      <c r="AY663" s="14" t="s">
        <v>145</v>
      </c>
      <c r="BE663" s="140">
        <f t="shared" si="202"/>
        <v>0</v>
      </c>
      <c r="BF663" s="140">
        <f t="shared" si="203"/>
        <v>0</v>
      </c>
      <c r="BG663" s="140">
        <f t="shared" si="204"/>
        <v>0</v>
      </c>
      <c r="BH663" s="140">
        <f t="shared" si="205"/>
        <v>0</v>
      </c>
      <c r="BI663" s="140">
        <f t="shared" si="206"/>
        <v>0</v>
      </c>
      <c r="BJ663" s="14" t="s">
        <v>84</v>
      </c>
      <c r="BK663" s="140">
        <f t="shared" si="207"/>
        <v>0</v>
      </c>
      <c r="BL663" s="14" t="s">
        <v>149</v>
      </c>
      <c r="BM663" s="139" t="s">
        <v>169</v>
      </c>
    </row>
    <row r="664" spans="2:65" s="1" customFormat="1" ht="24">
      <c r="B664" s="127"/>
      <c r="C664" s="128"/>
      <c r="D664" s="128" t="s">
        <v>147</v>
      </c>
      <c r="E664" s="129"/>
      <c r="F664" s="158" t="s">
        <v>1054</v>
      </c>
      <c r="G664" s="159" t="s">
        <v>348</v>
      </c>
      <c r="H664" s="132">
        <v>1</v>
      </c>
      <c r="I664" s="133"/>
      <c r="J664" s="133"/>
      <c r="K664" s="133">
        <f t="shared" ref="K664:K667" si="209">ROUND(P664*H664,2)</f>
        <v>0</v>
      </c>
      <c r="L664" s="130" t="s">
        <v>1</v>
      </c>
      <c r="M664" s="26"/>
      <c r="N664" s="134" t="s">
        <v>1</v>
      </c>
      <c r="O664" s="135" t="s">
        <v>39</v>
      </c>
      <c r="P664" s="136">
        <f t="shared" ref="P664:P667" si="210">I664+J664</f>
        <v>0</v>
      </c>
      <c r="Q664" s="136">
        <f t="shared" ref="Q664:Q667" si="211">ROUND(I664*H664,2)</f>
        <v>0</v>
      </c>
      <c r="R664" s="136">
        <f t="shared" ref="R664:R667" si="212">ROUND(J664*H664,2)</f>
        <v>0</v>
      </c>
      <c r="S664" s="137">
        <v>0</v>
      </c>
      <c r="T664" s="137">
        <f t="shared" ref="T664:T667" si="213">S664*H664</f>
        <v>0</v>
      </c>
      <c r="U664" s="137">
        <v>0</v>
      </c>
      <c r="V664" s="137">
        <f t="shared" ref="V664:V667" si="214">U664*H664</f>
        <v>0</v>
      </c>
      <c r="W664" s="137">
        <v>0</v>
      </c>
      <c r="X664" s="137">
        <f t="shared" ref="X664:X667" si="215">W664*H664</f>
        <v>0</v>
      </c>
      <c r="Y664" s="138" t="s">
        <v>1</v>
      </c>
      <c r="AR664" s="139" t="s">
        <v>179</v>
      </c>
      <c r="AT664" s="139" t="s">
        <v>147</v>
      </c>
      <c r="AU664" s="139" t="s">
        <v>84</v>
      </c>
      <c r="AY664" s="14" t="s">
        <v>145</v>
      </c>
      <c r="BE664" s="140">
        <f t="shared" ref="BE664:BE667" si="216">IF(O664="základní",K664,0)</f>
        <v>0</v>
      </c>
      <c r="BF664" s="140">
        <f t="shared" ref="BF664:BF667" si="217">IF(O664="snížená",K664,0)</f>
        <v>0</v>
      </c>
      <c r="BG664" s="140">
        <f t="shared" ref="BG664:BG667" si="218">IF(O664="zákl. přenesená",K664,0)</f>
        <v>0</v>
      </c>
      <c r="BH664" s="140">
        <f t="shared" ref="BH664:BH667" si="219">IF(O664="sníž. přenesená",K664,0)</f>
        <v>0</v>
      </c>
      <c r="BI664" s="140">
        <f t="shared" ref="BI664:BI667" si="220">IF(O664="nulová",K664,0)</f>
        <v>0</v>
      </c>
      <c r="BJ664" s="14" t="s">
        <v>84</v>
      </c>
      <c r="BK664" s="140">
        <f t="shared" ref="BK664:BK667" si="221">ROUND(P664*H664,2)</f>
        <v>0</v>
      </c>
      <c r="BL664" s="14" t="s">
        <v>179</v>
      </c>
      <c r="BM664" s="139" t="s">
        <v>184</v>
      </c>
    </row>
    <row r="665" spans="2:65" s="1" customFormat="1" ht="16.5" customHeight="1">
      <c r="B665" s="127"/>
      <c r="C665" s="128"/>
      <c r="D665" s="128" t="s">
        <v>147</v>
      </c>
      <c r="E665" s="129"/>
      <c r="F665" s="158" t="s">
        <v>1057</v>
      </c>
      <c r="G665" s="159" t="s">
        <v>343</v>
      </c>
      <c r="H665" s="132">
        <v>2</v>
      </c>
      <c r="I665" s="133"/>
      <c r="J665" s="133"/>
      <c r="K665" s="133">
        <f t="shared" si="209"/>
        <v>0</v>
      </c>
      <c r="L665" s="130" t="s">
        <v>1</v>
      </c>
      <c r="M665" s="26"/>
      <c r="N665" s="134" t="s">
        <v>1</v>
      </c>
      <c r="O665" s="135" t="s">
        <v>39</v>
      </c>
      <c r="P665" s="136">
        <f t="shared" si="210"/>
        <v>0</v>
      </c>
      <c r="Q665" s="136">
        <f t="shared" si="211"/>
        <v>0</v>
      </c>
      <c r="R665" s="136">
        <f t="shared" si="212"/>
        <v>0</v>
      </c>
      <c r="S665" s="137">
        <v>0</v>
      </c>
      <c r="T665" s="137">
        <f t="shared" si="213"/>
        <v>0</v>
      </c>
      <c r="U665" s="137">
        <v>0</v>
      </c>
      <c r="V665" s="137">
        <f t="shared" si="214"/>
        <v>0</v>
      </c>
      <c r="W665" s="137">
        <v>0</v>
      </c>
      <c r="X665" s="137">
        <f t="shared" si="215"/>
        <v>0</v>
      </c>
      <c r="Y665" s="138" t="s">
        <v>1</v>
      </c>
      <c r="AR665" s="139" t="s">
        <v>179</v>
      </c>
      <c r="AT665" s="139" t="s">
        <v>147</v>
      </c>
      <c r="AU665" s="139" t="s">
        <v>84</v>
      </c>
      <c r="AY665" s="14" t="s">
        <v>145</v>
      </c>
      <c r="BE665" s="140">
        <f t="shared" si="216"/>
        <v>0</v>
      </c>
      <c r="BF665" s="140">
        <f t="shared" si="217"/>
        <v>0</v>
      </c>
      <c r="BG665" s="140">
        <f t="shared" si="218"/>
        <v>0</v>
      </c>
      <c r="BH665" s="140">
        <f t="shared" si="219"/>
        <v>0</v>
      </c>
      <c r="BI665" s="140">
        <f t="shared" si="220"/>
        <v>0</v>
      </c>
      <c r="BJ665" s="14" t="s">
        <v>84</v>
      </c>
      <c r="BK665" s="140">
        <f t="shared" si="221"/>
        <v>0</v>
      </c>
      <c r="BL665" s="14" t="s">
        <v>179</v>
      </c>
      <c r="BM665" s="139" t="s">
        <v>184</v>
      </c>
    </row>
    <row r="666" spans="2:65" s="1" customFormat="1" ht="16.5" customHeight="1">
      <c r="B666" s="127"/>
      <c r="C666" s="128"/>
      <c r="D666" s="128" t="s">
        <v>147</v>
      </c>
      <c r="E666" s="129"/>
      <c r="F666" s="158" t="s">
        <v>1058</v>
      </c>
      <c r="G666" s="159" t="s">
        <v>348</v>
      </c>
      <c r="H666" s="132">
        <v>1</v>
      </c>
      <c r="I666" s="133"/>
      <c r="J666" s="133"/>
      <c r="K666" s="133">
        <f t="shared" si="209"/>
        <v>0</v>
      </c>
      <c r="L666" s="130" t="s">
        <v>1</v>
      </c>
      <c r="M666" s="26"/>
      <c r="N666" s="134" t="s">
        <v>1</v>
      </c>
      <c r="O666" s="135" t="s">
        <v>39</v>
      </c>
      <c r="P666" s="136">
        <f t="shared" si="210"/>
        <v>0</v>
      </c>
      <c r="Q666" s="136">
        <f t="shared" si="211"/>
        <v>0</v>
      </c>
      <c r="R666" s="136">
        <f t="shared" si="212"/>
        <v>0</v>
      </c>
      <c r="S666" s="137">
        <v>0</v>
      </c>
      <c r="T666" s="137">
        <f t="shared" si="213"/>
        <v>0</v>
      </c>
      <c r="U666" s="137">
        <v>0</v>
      </c>
      <c r="V666" s="137">
        <f t="shared" si="214"/>
        <v>0</v>
      </c>
      <c r="W666" s="137">
        <v>0</v>
      </c>
      <c r="X666" s="137">
        <f t="shared" si="215"/>
        <v>0</v>
      </c>
      <c r="Y666" s="138" t="s">
        <v>1</v>
      </c>
      <c r="AR666" s="139" t="s">
        <v>179</v>
      </c>
      <c r="AT666" s="139" t="s">
        <v>147</v>
      </c>
      <c r="AU666" s="139" t="s">
        <v>84</v>
      </c>
      <c r="AY666" s="14" t="s">
        <v>145</v>
      </c>
      <c r="BE666" s="140">
        <f t="shared" si="216"/>
        <v>0</v>
      </c>
      <c r="BF666" s="140">
        <f t="shared" si="217"/>
        <v>0</v>
      </c>
      <c r="BG666" s="140">
        <f t="shared" si="218"/>
        <v>0</v>
      </c>
      <c r="BH666" s="140">
        <f t="shared" si="219"/>
        <v>0</v>
      </c>
      <c r="BI666" s="140">
        <f t="shared" si="220"/>
        <v>0</v>
      </c>
      <c r="BJ666" s="14" t="s">
        <v>84</v>
      </c>
      <c r="BK666" s="140">
        <f t="shared" si="221"/>
        <v>0</v>
      </c>
      <c r="BL666" s="14" t="s">
        <v>179</v>
      </c>
      <c r="BM666" s="139" t="s">
        <v>184</v>
      </c>
    </row>
    <row r="667" spans="2:65" s="1" customFormat="1" ht="12">
      <c r="B667" s="127"/>
      <c r="C667" s="128"/>
      <c r="D667" s="128" t="s">
        <v>147</v>
      </c>
      <c r="E667" s="129"/>
      <c r="F667" s="158" t="s">
        <v>1062</v>
      </c>
      <c r="G667" s="159" t="s">
        <v>348</v>
      </c>
      <c r="H667" s="132">
        <v>1</v>
      </c>
      <c r="I667" s="133"/>
      <c r="J667" s="133"/>
      <c r="K667" s="133">
        <f t="shared" si="209"/>
        <v>0</v>
      </c>
      <c r="L667" s="130" t="s">
        <v>1</v>
      </c>
      <c r="M667" s="26"/>
      <c r="N667" s="134" t="s">
        <v>1</v>
      </c>
      <c r="O667" s="135" t="s">
        <v>39</v>
      </c>
      <c r="P667" s="136">
        <f t="shared" si="210"/>
        <v>0</v>
      </c>
      <c r="Q667" s="136">
        <f t="shared" si="211"/>
        <v>0</v>
      </c>
      <c r="R667" s="136">
        <f t="shared" si="212"/>
        <v>0</v>
      </c>
      <c r="S667" s="137">
        <v>0</v>
      </c>
      <c r="T667" s="137">
        <f t="shared" si="213"/>
        <v>0</v>
      </c>
      <c r="U667" s="137">
        <v>0</v>
      </c>
      <c r="V667" s="137">
        <f t="shared" si="214"/>
        <v>0</v>
      </c>
      <c r="W667" s="137">
        <v>0</v>
      </c>
      <c r="X667" s="137">
        <f t="shared" si="215"/>
        <v>0</v>
      </c>
      <c r="Y667" s="138" t="s">
        <v>1</v>
      </c>
      <c r="AR667" s="139" t="s">
        <v>179</v>
      </c>
      <c r="AT667" s="139" t="s">
        <v>147</v>
      </c>
      <c r="AU667" s="139" t="s">
        <v>84</v>
      </c>
      <c r="AY667" s="14" t="s">
        <v>145</v>
      </c>
      <c r="BE667" s="140">
        <f t="shared" si="216"/>
        <v>0</v>
      </c>
      <c r="BF667" s="140">
        <f t="shared" si="217"/>
        <v>0</v>
      </c>
      <c r="BG667" s="140">
        <f t="shared" si="218"/>
        <v>0</v>
      </c>
      <c r="BH667" s="140">
        <f t="shared" si="219"/>
        <v>0</v>
      </c>
      <c r="BI667" s="140">
        <f t="shared" si="220"/>
        <v>0</v>
      </c>
      <c r="BJ667" s="14" t="s">
        <v>84</v>
      </c>
      <c r="BK667" s="140">
        <f t="shared" si="221"/>
        <v>0</v>
      </c>
      <c r="BL667" s="14" t="s">
        <v>179</v>
      </c>
      <c r="BM667" s="139" t="s">
        <v>184</v>
      </c>
    </row>
    <row r="668" spans="2:65" s="11" customFormat="1" ht="25.9" customHeight="1">
      <c r="B668" s="115"/>
      <c r="C668" s="160"/>
      <c r="D668" s="161" t="s">
        <v>75</v>
      </c>
      <c r="E668" s="162" t="s">
        <v>185</v>
      </c>
      <c r="F668" s="162" t="s">
        <v>186</v>
      </c>
      <c r="G668" s="160"/>
      <c r="H668" s="160"/>
      <c r="I668" s="160"/>
      <c r="J668" s="160"/>
      <c r="K668" s="163">
        <f>BK668</f>
        <v>0</v>
      </c>
      <c r="L668" s="160"/>
      <c r="M668" s="115"/>
      <c r="N668" s="119"/>
      <c r="Q668" s="120">
        <f>SUM(Q669:Q741)</f>
        <v>0</v>
      </c>
      <c r="R668" s="120">
        <f>SUM(R669:R741)</f>
        <v>0</v>
      </c>
      <c r="T668" s="121">
        <f>SUM(T669:T741)</f>
        <v>0</v>
      </c>
      <c r="V668" s="121">
        <f>SUM(V669:V741)</f>
        <v>0</v>
      </c>
      <c r="X668" s="121">
        <f>SUM(X669:X741)</f>
        <v>0</v>
      </c>
      <c r="Y668" s="122"/>
      <c r="AR668" s="116" t="s">
        <v>86</v>
      </c>
      <c r="AT668" s="123" t="s">
        <v>75</v>
      </c>
      <c r="AU668" s="123" t="s">
        <v>76</v>
      </c>
      <c r="AY668" s="116" t="s">
        <v>145</v>
      </c>
      <c r="BK668" s="124">
        <f>SUM(BK669:BK741)</f>
        <v>0</v>
      </c>
    </row>
    <row r="669" spans="2:65" s="1" customFormat="1" ht="16.5" customHeight="1">
      <c r="B669" s="127"/>
      <c r="C669" s="128"/>
      <c r="D669" s="128" t="s">
        <v>147</v>
      </c>
      <c r="E669" s="129"/>
      <c r="F669" s="130" t="s">
        <v>1720</v>
      </c>
      <c r="G669" s="131" t="s">
        <v>343</v>
      </c>
      <c r="H669" s="132">
        <v>1</v>
      </c>
      <c r="I669" s="133"/>
      <c r="J669" s="133"/>
      <c r="K669" s="133">
        <f t="shared" ref="K669:K707" si="222">ROUND(P669*H669,2)</f>
        <v>0</v>
      </c>
      <c r="L669" s="130" t="s">
        <v>1</v>
      </c>
      <c r="M669" s="26"/>
      <c r="N669" s="134" t="s">
        <v>1</v>
      </c>
      <c r="O669" s="135" t="s">
        <v>39</v>
      </c>
      <c r="P669" s="136">
        <f t="shared" ref="P669:P707" si="223">I669+J669</f>
        <v>0</v>
      </c>
      <c r="Q669" s="136">
        <f t="shared" ref="Q669:Q707" si="224">ROUND(I669*H669,2)</f>
        <v>0</v>
      </c>
      <c r="R669" s="136">
        <f t="shared" ref="R669:R707" si="225">ROUND(J669*H669,2)</f>
        <v>0</v>
      </c>
      <c r="S669" s="137">
        <v>0</v>
      </c>
      <c r="T669" s="137">
        <f t="shared" ref="T669:T707" si="226">S669*H669</f>
        <v>0</v>
      </c>
      <c r="U669" s="137">
        <v>0</v>
      </c>
      <c r="V669" s="137">
        <f t="shared" ref="V669:V707" si="227">U669*H669</f>
        <v>0</v>
      </c>
      <c r="W669" s="137">
        <v>0</v>
      </c>
      <c r="X669" s="137">
        <f t="shared" ref="X669:X707" si="228">W669*H669</f>
        <v>0</v>
      </c>
      <c r="Y669" s="138" t="s">
        <v>1</v>
      </c>
      <c r="AR669" s="139" t="s">
        <v>187</v>
      </c>
      <c r="AT669" s="139" t="s">
        <v>147</v>
      </c>
      <c r="AU669" s="139" t="s">
        <v>84</v>
      </c>
      <c r="AY669" s="14" t="s">
        <v>145</v>
      </c>
      <c r="BE669" s="140">
        <f t="shared" ref="BE669:BE707" si="229">IF(O669="základní",K669,0)</f>
        <v>0</v>
      </c>
      <c r="BF669" s="140">
        <f t="shared" ref="BF669:BF707" si="230">IF(O669="snížená",K669,0)</f>
        <v>0</v>
      </c>
      <c r="BG669" s="140">
        <f t="shared" ref="BG669:BG707" si="231">IF(O669="zákl. přenesená",K669,0)</f>
        <v>0</v>
      </c>
      <c r="BH669" s="140">
        <f t="shared" ref="BH669:BH707" si="232">IF(O669="sníž. přenesená",K669,0)</f>
        <v>0</v>
      </c>
      <c r="BI669" s="140">
        <f t="shared" ref="BI669:BI707" si="233">IF(O669="nulová",K669,0)</f>
        <v>0</v>
      </c>
      <c r="BJ669" s="14" t="s">
        <v>84</v>
      </c>
      <c r="BK669" s="140">
        <f t="shared" ref="BK669:BK707" si="234">ROUND(P669*H669,2)</f>
        <v>0</v>
      </c>
      <c r="BL669" s="14" t="s">
        <v>187</v>
      </c>
      <c r="BM669" s="139" t="s">
        <v>188</v>
      </c>
    </row>
    <row r="670" spans="2:65" s="1" customFormat="1" ht="16.5" customHeight="1">
      <c r="B670" s="127"/>
      <c r="C670" s="128"/>
      <c r="D670" s="128" t="s">
        <v>147</v>
      </c>
      <c r="E670" s="129"/>
      <c r="F670" s="130" t="s">
        <v>1721</v>
      </c>
      <c r="G670" s="131" t="s">
        <v>343</v>
      </c>
      <c r="H670" s="132">
        <v>1</v>
      </c>
      <c r="I670" s="133"/>
      <c r="J670" s="133"/>
      <c r="K670" s="133">
        <f t="shared" si="222"/>
        <v>0</v>
      </c>
      <c r="L670" s="130" t="s">
        <v>1</v>
      </c>
      <c r="M670" s="26"/>
      <c r="N670" s="134" t="s">
        <v>1</v>
      </c>
      <c r="O670" s="135" t="s">
        <v>39</v>
      </c>
      <c r="P670" s="136">
        <f t="shared" si="223"/>
        <v>0</v>
      </c>
      <c r="Q670" s="136">
        <f t="shared" si="224"/>
        <v>0</v>
      </c>
      <c r="R670" s="136">
        <f t="shared" si="225"/>
        <v>0</v>
      </c>
      <c r="S670" s="137">
        <v>0</v>
      </c>
      <c r="T670" s="137">
        <f t="shared" si="226"/>
        <v>0</v>
      </c>
      <c r="U670" s="137">
        <v>0</v>
      </c>
      <c r="V670" s="137">
        <f t="shared" si="227"/>
        <v>0</v>
      </c>
      <c r="W670" s="137">
        <v>0</v>
      </c>
      <c r="X670" s="137">
        <f t="shared" si="228"/>
        <v>0</v>
      </c>
      <c r="Y670" s="138" t="s">
        <v>1</v>
      </c>
      <c r="AR670" s="139" t="s">
        <v>187</v>
      </c>
      <c r="AT670" s="139" t="s">
        <v>147</v>
      </c>
      <c r="AU670" s="139" t="s">
        <v>84</v>
      </c>
      <c r="AY670" s="14" t="s">
        <v>145</v>
      </c>
      <c r="BE670" s="140">
        <f t="shared" si="229"/>
        <v>0</v>
      </c>
      <c r="BF670" s="140">
        <f t="shared" si="230"/>
        <v>0</v>
      </c>
      <c r="BG670" s="140">
        <f t="shared" si="231"/>
        <v>0</v>
      </c>
      <c r="BH670" s="140">
        <f t="shared" si="232"/>
        <v>0</v>
      </c>
      <c r="BI670" s="140">
        <f t="shared" si="233"/>
        <v>0</v>
      </c>
      <c r="BJ670" s="14" t="s">
        <v>84</v>
      </c>
      <c r="BK670" s="140">
        <f t="shared" si="234"/>
        <v>0</v>
      </c>
      <c r="BL670" s="14" t="s">
        <v>187</v>
      </c>
      <c r="BM670" s="139" t="s">
        <v>188</v>
      </c>
    </row>
    <row r="671" spans="2:65" s="1" customFormat="1" ht="16.5" customHeight="1">
      <c r="B671" s="127"/>
      <c r="C671" s="128"/>
      <c r="D671" s="128" t="s">
        <v>147</v>
      </c>
      <c r="E671" s="129"/>
      <c r="F671" s="130" t="s">
        <v>1722</v>
      </c>
      <c r="G671" s="131" t="s">
        <v>343</v>
      </c>
      <c r="H671" s="132">
        <v>1</v>
      </c>
      <c r="I671" s="133"/>
      <c r="J671" s="133"/>
      <c r="K671" s="133">
        <f t="shared" si="222"/>
        <v>0</v>
      </c>
      <c r="L671" s="130" t="s">
        <v>1</v>
      </c>
      <c r="M671" s="26"/>
      <c r="N671" s="134" t="s">
        <v>1</v>
      </c>
      <c r="O671" s="135" t="s">
        <v>39</v>
      </c>
      <c r="P671" s="136">
        <f t="shared" si="223"/>
        <v>0</v>
      </c>
      <c r="Q671" s="136">
        <f t="shared" si="224"/>
        <v>0</v>
      </c>
      <c r="R671" s="136">
        <f t="shared" si="225"/>
        <v>0</v>
      </c>
      <c r="S671" s="137">
        <v>0</v>
      </c>
      <c r="T671" s="137">
        <f t="shared" si="226"/>
        <v>0</v>
      </c>
      <c r="U671" s="137">
        <v>0</v>
      </c>
      <c r="V671" s="137">
        <f t="shared" si="227"/>
        <v>0</v>
      </c>
      <c r="W671" s="137">
        <v>0</v>
      </c>
      <c r="X671" s="137">
        <f t="shared" si="228"/>
        <v>0</v>
      </c>
      <c r="Y671" s="138" t="s">
        <v>1</v>
      </c>
      <c r="AR671" s="139" t="s">
        <v>187</v>
      </c>
      <c r="AT671" s="139" t="s">
        <v>147</v>
      </c>
      <c r="AU671" s="139" t="s">
        <v>84</v>
      </c>
      <c r="AY671" s="14" t="s">
        <v>145</v>
      </c>
      <c r="BE671" s="140">
        <f t="shared" si="229"/>
        <v>0</v>
      </c>
      <c r="BF671" s="140">
        <f t="shared" si="230"/>
        <v>0</v>
      </c>
      <c r="BG671" s="140">
        <f t="shared" si="231"/>
        <v>0</v>
      </c>
      <c r="BH671" s="140">
        <f t="shared" si="232"/>
        <v>0</v>
      </c>
      <c r="BI671" s="140">
        <f t="shared" si="233"/>
        <v>0</v>
      </c>
      <c r="BJ671" s="14" t="s">
        <v>84</v>
      </c>
      <c r="BK671" s="140">
        <f t="shared" si="234"/>
        <v>0</v>
      </c>
      <c r="BL671" s="14" t="s">
        <v>187</v>
      </c>
      <c r="BM671" s="139" t="s">
        <v>188</v>
      </c>
    </row>
    <row r="672" spans="2:65" s="1" customFormat="1" ht="16.5" customHeight="1">
      <c r="B672" s="127"/>
      <c r="C672" s="128"/>
      <c r="D672" s="128" t="s">
        <v>147</v>
      </c>
      <c r="E672" s="129"/>
      <c r="F672" s="130" t="s">
        <v>1723</v>
      </c>
      <c r="G672" s="131" t="s">
        <v>343</v>
      </c>
      <c r="H672" s="132">
        <v>1</v>
      </c>
      <c r="I672" s="133"/>
      <c r="J672" s="133"/>
      <c r="K672" s="133">
        <f t="shared" si="222"/>
        <v>0</v>
      </c>
      <c r="L672" s="130" t="s">
        <v>1</v>
      </c>
      <c r="M672" s="26"/>
      <c r="N672" s="134" t="s">
        <v>1</v>
      </c>
      <c r="O672" s="135" t="s">
        <v>39</v>
      </c>
      <c r="P672" s="136">
        <f t="shared" si="223"/>
        <v>0</v>
      </c>
      <c r="Q672" s="136">
        <f t="shared" si="224"/>
        <v>0</v>
      </c>
      <c r="R672" s="136">
        <f t="shared" si="225"/>
        <v>0</v>
      </c>
      <c r="S672" s="137">
        <v>0</v>
      </c>
      <c r="T672" s="137">
        <f t="shared" si="226"/>
        <v>0</v>
      </c>
      <c r="U672" s="137">
        <v>0</v>
      </c>
      <c r="V672" s="137">
        <f t="shared" si="227"/>
        <v>0</v>
      </c>
      <c r="W672" s="137">
        <v>0</v>
      </c>
      <c r="X672" s="137">
        <f t="shared" si="228"/>
        <v>0</v>
      </c>
      <c r="Y672" s="138" t="s">
        <v>1</v>
      </c>
      <c r="AR672" s="139" t="s">
        <v>187</v>
      </c>
      <c r="AT672" s="139" t="s">
        <v>147</v>
      </c>
      <c r="AU672" s="139" t="s">
        <v>84</v>
      </c>
      <c r="AY672" s="14" t="s">
        <v>145</v>
      </c>
      <c r="BE672" s="140">
        <f t="shared" si="229"/>
        <v>0</v>
      </c>
      <c r="BF672" s="140">
        <f t="shared" si="230"/>
        <v>0</v>
      </c>
      <c r="BG672" s="140">
        <f t="shared" si="231"/>
        <v>0</v>
      </c>
      <c r="BH672" s="140">
        <f t="shared" si="232"/>
        <v>0</v>
      </c>
      <c r="BI672" s="140">
        <f t="shared" si="233"/>
        <v>0</v>
      </c>
      <c r="BJ672" s="14" t="s">
        <v>84</v>
      </c>
      <c r="BK672" s="140">
        <f t="shared" si="234"/>
        <v>0</v>
      </c>
      <c r="BL672" s="14" t="s">
        <v>187</v>
      </c>
      <c r="BM672" s="139" t="s">
        <v>188</v>
      </c>
    </row>
    <row r="673" spans="2:65" s="1" customFormat="1" ht="16.5" customHeight="1">
      <c r="B673" s="127"/>
      <c r="C673" s="128"/>
      <c r="D673" s="128" t="s">
        <v>147</v>
      </c>
      <c r="E673" s="129"/>
      <c r="F673" s="130" t="s">
        <v>1724</v>
      </c>
      <c r="G673" s="131" t="s">
        <v>343</v>
      </c>
      <c r="H673" s="132">
        <v>1</v>
      </c>
      <c r="I673" s="133"/>
      <c r="J673" s="133"/>
      <c r="K673" s="133">
        <f t="shared" si="222"/>
        <v>0</v>
      </c>
      <c r="L673" s="130" t="s">
        <v>1</v>
      </c>
      <c r="M673" s="26"/>
      <c r="N673" s="134" t="s">
        <v>1</v>
      </c>
      <c r="O673" s="135" t="s">
        <v>39</v>
      </c>
      <c r="P673" s="136">
        <f t="shared" si="223"/>
        <v>0</v>
      </c>
      <c r="Q673" s="136">
        <f t="shared" si="224"/>
        <v>0</v>
      </c>
      <c r="R673" s="136">
        <f t="shared" si="225"/>
        <v>0</v>
      </c>
      <c r="S673" s="137">
        <v>0</v>
      </c>
      <c r="T673" s="137">
        <f t="shared" si="226"/>
        <v>0</v>
      </c>
      <c r="U673" s="137">
        <v>0</v>
      </c>
      <c r="V673" s="137">
        <f t="shared" si="227"/>
        <v>0</v>
      </c>
      <c r="W673" s="137">
        <v>0</v>
      </c>
      <c r="X673" s="137">
        <f t="shared" si="228"/>
        <v>0</v>
      </c>
      <c r="Y673" s="138" t="s">
        <v>1</v>
      </c>
      <c r="AR673" s="139" t="s">
        <v>187</v>
      </c>
      <c r="AT673" s="139" t="s">
        <v>147</v>
      </c>
      <c r="AU673" s="139" t="s">
        <v>84</v>
      </c>
      <c r="AY673" s="14" t="s">
        <v>145</v>
      </c>
      <c r="BE673" s="140">
        <f t="shared" si="229"/>
        <v>0</v>
      </c>
      <c r="BF673" s="140">
        <f t="shared" si="230"/>
        <v>0</v>
      </c>
      <c r="BG673" s="140">
        <f t="shared" si="231"/>
        <v>0</v>
      </c>
      <c r="BH673" s="140">
        <f t="shared" si="232"/>
        <v>0</v>
      </c>
      <c r="BI673" s="140">
        <f t="shared" si="233"/>
        <v>0</v>
      </c>
      <c r="BJ673" s="14" t="s">
        <v>84</v>
      </c>
      <c r="BK673" s="140">
        <f t="shared" si="234"/>
        <v>0</v>
      </c>
      <c r="BL673" s="14" t="s">
        <v>187</v>
      </c>
      <c r="BM673" s="139" t="s">
        <v>188</v>
      </c>
    </row>
    <row r="674" spans="2:65" s="1" customFormat="1" ht="16.5" customHeight="1">
      <c r="B674" s="127"/>
      <c r="C674" s="128"/>
      <c r="D674" s="128" t="s">
        <v>147</v>
      </c>
      <c r="E674" s="129"/>
      <c r="F674" s="130" t="s">
        <v>1725</v>
      </c>
      <c r="G674" s="131" t="s">
        <v>343</v>
      </c>
      <c r="H674" s="132">
        <v>1</v>
      </c>
      <c r="I674" s="133"/>
      <c r="J674" s="133"/>
      <c r="K674" s="133">
        <f t="shared" si="222"/>
        <v>0</v>
      </c>
      <c r="L674" s="130" t="s">
        <v>1</v>
      </c>
      <c r="M674" s="26"/>
      <c r="N674" s="134" t="s">
        <v>1</v>
      </c>
      <c r="O674" s="135" t="s">
        <v>39</v>
      </c>
      <c r="P674" s="136">
        <f t="shared" si="223"/>
        <v>0</v>
      </c>
      <c r="Q674" s="136">
        <f t="shared" si="224"/>
        <v>0</v>
      </c>
      <c r="R674" s="136">
        <f t="shared" si="225"/>
        <v>0</v>
      </c>
      <c r="S674" s="137">
        <v>0</v>
      </c>
      <c r="T674" s="137">
        <f t="shared" si="226"/>
        <v>0</v>
      </c>
      <c r="U674" s="137">
        <v>0</v>
      </c>
      <c r="V674" s="137">
        <f t="shared" si="227"/>
        <v>0</v>
      </c>
      <c r="W674" s="137">
        <v>0</v>
      </c>
      <c r="X674" s="137">
        <f t="shared" si="228"/>
        <v>0</v>
      </c>
      <c r="Y674" s="138" t="s">
        <v>1</v>
      </c>
      <c r="AR674" s="139" t="s">
        <v>187</v>
      </c>
      <c r="AT674" s="139" t="s">
        <v>147</v>
      </c>
      <c r="AU674" s="139" t="s">
        <v>84</v>
      </c>
      <c r="AY674" s="14" t="s">
        <v>145</v>
      </c>
      <c r="BE674" s="140">
        <f t="shared" si="229"/>
        <v>0</v>
      </c>
      <c r="BF674" s="140">
        <f t="shared" si="230"/>
        <v>0</v>
      </c>
      <c r="BG674" s="140">
        <f t="shared" si="231"/>
        <v>0</v>
      </c>
      <c r="BH674" s="140">
        <f t="shared" si="232"/>
        <v>0</v>
      </c>
      <c r="BI674" s="140">
        <f t="shared" si="233"/>
        <v>0</v>
      </c>
      <c r="BJ674" s="14" t="s">
        <v>84</v>
      </c>
      <c r="BK674" s="140">
        <f t="shared" si="234"/>
        <v>0</v>
      </c>
      <c r="BL674" s="14" t="s">
        <v>187</v>
      </c>
      <c r="BM674" s="139" t="s">
        <v>188</v>
      </c>
    </row>
    <row r="675" spans="2:65" s="1" customFormat="1" ht="16.5" customHeight="1">
      <c r="B675" s="127"/>
      <c r="C675" s="128"/>
      <c r="D675" s="128" t="s">
        <v>147</v>
      </c>
      <c r="E675" s="129"/>
      <c r="F675" s="130" t="s">
        <v>1726</v>
      </c>
      <c r="G675" s="131" t="s">
        <v>343</v>
      </c>
      <c r="H675" s="132">
        <v>1</v>
      </c>
      <c r="I675" s="133"/>
      <c r="J675" s="133"/>
      <c r="K675" s="133">
        <f t="shared" si="222"/>
        <v>0</v>
      </c>
      <c r="L675" s="130" t="s">
        <v>1</v>
      </c>
      <c r="M675" s="26"/>
      <c r="N675" s="134" t="s">
        <v>1</v>
      </c>
      <c r="O675" s="135" t="s">
        <v>39</v>
      </c>
      <c r="P675" s="136">
        <f t="shared" si="223"/>
        <v>0</v>
      </c>
      <c r="Q675" s="136">
        <f t="shared" si="224"/>
        <v>0</v>
      </c>
      <c r="R675" s="136">
        <f t="shared" si="225"/>
        <v>0</v>
      </c>
      <c r="S675" s="137">
        <v>0</v>
      </c>
      <c r="T675" s="137">
        <f t="shared" si="226"/>
        <v>0</v>
      </c>
      <c r="U675" s="137">
        <v>0</v>
      </c>
      <c r="V675" s="137">
        <f t="shared" si="227"/>
        <v>0</v>
      </c>
      <c r="W675" s="137">
        <v>0</v>
      </c>
      <c r="X675" s="137">
        <f t="shared" si="228"/>
        <v>0</v>
      </c>
      <c r="Y675" s="138" t="s">
        <v>1</v>
      </c>
      <c r="AR675" s="139" t="s">
        <v>187</v>
      </c>
      <c r="AT675" s="139" t="s">
        <v>147</v>
      </c>
      <c r="AU675" s="139" t="s">
        <v>84</v>
      </c>
      <c r="AY675" s="14" t="s">
        <v>145</v>
      </c>
      <c r="BE675" s="140">
        <f t="shared" si="229"/>
        <v>0</v>
      </c>
      <c r="BF675" s="140">
        <f t="shared" si="230"/>
        <v>0</v>
      </c>
      <c r="BG675" s="140">
        <f t="shared" si="231"/>
        <v>0</v>
      </c>
      <c r="BH675" s="140">
        <f t="shared" si="232"/>
        <v>0</v>
      </c>
      <c r="BI675" s="140">
        <f t="shared" si="233"/>
        <v>0</v>
      </c>
      <c r="BJ675" s="14" t="s">
        <v>84</v>
      </c>
      <c r="BK675" s="140">
        <f t="shared" si="234"/>
        <v>0</v>
      </c>
      <c r="BL675" s="14" t="s">
        <v>187</v>
      </c>
      <c r="BM675" s="139" t="s">
        <v>188</v>
      </c>
    </row>
    <row r="676" spans="2:65" s="1" customFormat="1" ht="36">
      <c r="B676" s="127"/>
      <c r="C676" s="128"/>
      <c r="D676" s="128" t="s">
        <v>147</v>
      </c>
      <c r="E676" s="129"/>
      <c r="F676" s="130" t="s">
        <v>1727</v>
      </c>
      <c r="G676" s="131" t="s">
        <v>343</v>
      </c>
      <c r="H676" s="132">
        <v>1</v>
      </c>
      <c r="I676" s="133"/>
      <c r="J676" s="133"/>
      <c r="K676" s="133">
        <f t="shared" si="222"/>
        <v>0</v>
      </c>
      <c r="L676" s="130" t="s">
        <v>1</v>
      </c>
      <c r="M676" s="26"/>
      <c r="N676" s="134" t="s">
        <v>1</v>
      </c>
      <c r="O676" s="135" t="s">
        <v>39</v>
      </c>
      <c r="P676" s="136">
        <f t="shared" si="223"/>
        <v>0</v>
      </c>
      <c r="Q676" s="136">
        <f t="shared" si="224"/>
        <v>0</v>
      </c>
      <c r="R676" s="136">
        <f t="shared" si="225"/>
        <v>0</v>
      </c>
      <c r="S676" s="137">
        <v>0</v>
      </c>
      <c r="T676" s="137">
        <f t="shared" si="226"/>
        <v>0</v>
      </c>
      <c r="U676" s="137">
        <v>0</v>
      </c>
      <c r="V676" s="137">
        <f t="shared" si="227"/>
        <v>0</v>
      </c>
      <c r="W676" s="137">
        <v>0</v>
      </c>
      <c r="X676" s="137">
        <f t="shared" si="228"/>
        <v>0</v>
      </c>
      <c r="Y676" s="138" t="s">
        <v>1</v>
      </c>
      <c r="AR676" s="139" t="s">
        <v>187</v>
      </c>
      <c r="AT676" s="139" t="s">
        <v>147</v>
      </c>
      <c r="AU676" s="139" t="s">
        <v>84</v>
      </c>
      <c r="AY676" s="14" t="s">
        <v>145</v>
      </c>
      <c r="BE676" s="140">
        <f t="shared" si="229"/>
        <v>0</v>
      </c>
      <c r="BF676" s="140">
        <f t="shared" si="230"/>
        <v>0</v>
      </c>
      <c r="BG676" s="140">
        <f t="shared" si="231"/>
        <v>0</v>
      </c>
      <c r="BH676" s="140">
        <f t="shared" si="232"/>
        <v>0</v>
      </c>
      <c r="BI676" s="140">
        <f t="shared" si="233"/>
        <v>0</v>
      </c>
      <c r="BJ676" s="14" t="s">
        <v>84</v>
      </c>
      <c r="BK676" s="140">
        <f t="shared" si="234"/>
        <v>0</v>
      </c>
      <c r="BL676" s="14" t="s">
        <v>187</v>
      </c>
      <c r="BM676" s="139" t="s">
        <v>188</v>
      </c>
    </row>
    <row r="677" spans="2:65" s="1" customFormat="1" ht="36">
      <c r="B677" s="127"/>
      <c r="C677" s="128"/>
      <c r="D677" s="128" t="s">
        <v>147</v>
      </c>
      <c r="E677" s="129"/>
      <c r="F677" s="130" t="s">
        <v>1728</v>
      </c>
      <c r="G677" s="131" t="s">
        <v>343</v>
      </c>
      <c r="H677" s="132">
        <v>1</v>
      </c>
      <c r="I677" s="133"/>
      <c r="J677" s="133"/>
      <c r="K677" s="133">
        <f t="shared" si="222"/>
        <v>0</v>
      </c>
      <c r="L677" s="130" t="s">
        <v>1</v>
      </c>
      <c r="M677" s="26"/>
      <c r="N677" s="134" t="s">
        <v>1</v>
      </c>
      <c r="O677" s="135" t="s">
        <v>39</v>
      </c>
      <c r="P677" s="136">
        <f t="shared" si="223"/>
        <v>0</v>
      </c>
      <c r="Q677" s="136">
        <f t="shared" si="224"/>
        <v>0</v>
      </c>
      <c r="R677" s="136">
        <f t="shared" si="225"/>
        <v>0</v>
      </c>
      <c r="S677" s="137">
        <v>0</v>
      </c>
      <c r="T677" s="137">
        <f t="shared" si="226"/>
        <v>0</v>
      </c>
      <c r="U677" s="137">
        <v>0</v>
      </c>
      <c r="V677" s="137">
        <f t="shared" si="227"/>
        <v>0</v>
      </c>
      <c r="W677" s="137">
        <v>0</v>
      </c>
      <c r="X677" s="137">
        <f t="shared" si="228"/>
        <v>0</v>
      </c>
      <c r="Y677" s="138" t="s">
        <v>1</v>
      </c>
      <c r="AR677" s="139" t="s">
        <v>187</v>
      </c>
      <c r="AT677" s="139" t="s">
        <v>147</v>
      </c>
      <c r="AU677" s="139" t="s">
        <v>84</v>
      </c>
      <c r="AY677" s="14" t="s">
        <v>145</v>
      </c>
      <c r="BE677" s="140">
        <f t="shared" si="229"/>
        <v>0</v>
      </c>
      <c r="BF677" s="140">
        <f t="shared" si="230"/>
        <v>0</v>
      </c>
      <c r="BG677" s="140">
        <f t="shared" si="231"/>
        <v>0</v>
      </c>
      <c r="BH677" s="140">
        <f t="shared" si="232"/>
        <v>0</v>
      </c>
      <c r="BI677" s="140">
        <f t="shared" si="233"/>
        <v>0</v>
      </c>
      <c r="BJ677" s="14" t="s">
        <v>84</v>
      </c>
      <c r="BK677" s="140">
        <f t="shared" si="234"/>
        <v>0</v>
      </c>
      <c r="BL677" s="14" t="s">
        <v>187</v>
      </c>
      <c r="BM677" s="139" t="s">
        <v>188</v>
      </c>
    </row>
    <row r="678" spans="2:65" s="1" customFormat="1" ht="36">
      <c r="B678" s="127"/>
      <c r="C678" s="128"/>
      <c r="D678" s="128" t="s">
        <v>147</v>
      </c>
      <c r="E678" s="129"/>
      <c r="F678" s="130" t="s">
        <v>1729</v>
      </c>
      <c r="G678" s="131" t="s">
        <v>343</v>
      </c>
      <c r="H678" s="132">
        <v>1</v>
      </c>
      <c r="I678" s="133"/>
      <c r="J678" s="133"/>
      <c r="K678" s="133">
        <f t="shared" si="222"/>
        <v>0</v>
      </c>
      <c r="L678" s="130" t="s">
        <v>1</v>
      </c>
      <c r="M678" s="26"/>
      <c r="N678" s="134" t="s">
        <v>1</v>
      </c>
      <c r="O678" s="135" t="s">
        <v>39</v>
      </c>
      <c r="P678" s="136">
        <f t="shared" si="223"/>
        <v>0</v>
      </c>
      <c r="Q678" s="136">
        <f t="shared" si="224"/>
        <v>0</v>
      </c>
      <c r="R678" s="136">
        <f t="shared" si="225"/>
        <v>0</v>
      </c>
      <c r="S678" s="137">
        <v>0</v>
      </c>
      <c r="T678" s="137">
        <f t="shared" si="226"/>
        <v>0</v>
      </c>
      <c r="U678" s="137">
        <v>0</v>
      </c>
      <c r="V678" s="137">
        <f t="shared" si="227"/>
        <v>0</v>
      </c>
      <c r="W678" s="137">
        <v>0</v>
      </c>
      <c r="X678" s="137">
        <f t="shared" si="228"/>
        <v>0</v>
      </c>
      <c r="Y678" s="138" t="s">
        <v>1</v>
      </c>
      <c r="AR678" s="139" t="s">
        <v>187</v>
      </c>
      <c r="AT678" s="139" t="s">
        <v>147</v>
      </c>
      <c r="AU678" s="139" t="s">
        <v>84</v>
      </c>
      <c r="AY678" s="14" t="s">
        <v>145</v>
      </c>
      <c r="BE678" s="140">
        <f t="shared" si="229"/>
        <v>0</v>
      </c>
      <c r="BF678" s="140">
        <f t="shared" si="230"/>
        <v>0</v>
      </c>
      <c r="BG678" s="140">
        <f t="shared" si="231"/>
        <v>0</v>
      </c>
      <c r="BH678" s="140">
        <f t="shared" si="232"/>
        <v>0</v>
      </c>
      <c r="BI678" s="140">
        <f t="shared" si="233"/>
        <v>0</v>
      </c>
      <c r="BJ678" s="14" t="s">
        <v>84</v>
      </c>
      <c r="BK678" s="140">
        <f t="shared" si="234"/>
        <v>0</v>
      </c>
      <c r="BL678" s="14" t="s">
        <v>187</v>
      </c>
      <c r="BM678" s="139" t="s">
        <v>188</v>
      </c>
    </row>
    <row r="679" spans="2:65" s="1" customFormat="1" ht="24">
      <c r="B679" s="127"/>
      <c r="C679" s="128"/>
      <c r="D679" s="128" t="s">
        <v>147</v>
      </c>
      <c r="E679" s="129"/>
      <c r="F679" s="130" t="s">
        <v>1730</v>
      </c>
      <c r="G679" s="131" t="s">
        <v>343</v>
      </c>
      <c r="H679" s="132">
        <v>1</v>
      </c>
      <c r="I679" s="133"/>
      <c r="J679" s="133"/>
      <c r="K679" s="133">
        <f t="shared" si="222"/>
        <v>0</v>
      </c>
      <c r="L679" s="130" t="s">
        <v>1</v>
      </c>
      <c r="M679" s="26"/>
      <c r="N679" s="134" t="s">
        <v>1</v>
      </c>
      <c r="O679" s="135" t="s">
        <v>39</v>
      </c>
      <c r="P679" s="136">
        <f t="shared" si="223"/>
        <v>0</v>
      </c>
      <c r="Q679" s="136">
        <f t="shared" si="224"/>
        <v>0</v>
      </c>
      <c r="R679" s="136">
        <f t="shared" si="225"/>
        <v>0</v>
      </c>
      <c r="S679" s="137">
        <v>0</v>
      </c>
      <c r="T679" s="137">
        <f t="shared" si="226"/>
        <v>0</v>
      </c>
      <c r="U679" s="137">
        <v>0</v>
      </c>
      <c r="V679" s="137">
        <f t="shared" si="227"/>
        <v>0</v>
      </c>
      <c r="W679" s="137">
        <v>0</v>
      </c>
      <c r="X679" s="137">
        <f t="shared" si="228"/>
        <v>0</v>
      </c>
      <c r="Y679" s="138" t="s">
        <v>1</v>
      </c>
      <c r="AR679" s="139" t="s">
        <v>187</v>
      </c>
      <c r="AT679" s="139" t="s">
        <v>147</v>
      </c>
      <c r="AU679" s="139" t="s">
        <v>84</v>
      </c>
      <c r="AY679" s="14" t="s">
        <v>145</v>
      </c>
      <c r="BE679" s="140">
        <f t="shared" si="229"/>
        <v>0</v>
      </c>
      <c r="BF679" s="140">
        <f t="shared" si="230"/>
        <v>0</v>
      </c>
      <c r="BG679" s="140">
        <f t="shared" si="231"/>
        <v>0</v>
      </c>
      <c r="BH679" s="140">
        <f t="shared" si="232"/>
        <v>0</v>
      </c>
      <c r="BI679" s="140">
        <f t="shared" si="233"/>
        <v>0</v>
      </c>
      <c r="BJ679" s="14" t="s">
        <v>84</v>
      </c>
      <c r="BK679" s="140">
        <f t="shared" si="234"/>
        <v>0</v>
      </c>
      <c r="BL679" s="14" t="s">
        <v>187</v>
      </c>
      <c r="BM679" s="139" t="s">
        <v>188</v>
      </c>
    </row>
    <row r="680" spans="2:65" s="1" customFormat="1" ht="24">
      <c r="B680" s="127"/>
      <c r="C680" s="128"/>
      <c r="D680" s="128" t="s">
        <v>147</v>
      </c>
      <c r="E680" s="129"/>
      <c r="F680" s="130" t="s">
        <v>1731</v>
      </c>
      <c r="G680" s="131" t="s">
        <v>343</v>
      </c>
      <c r="H680" s="132">
        <v>1</v>
      </c>
      <c r="I680" s="133"/>
      <c r="J680" s="133"/>
      <c r="K680" s="133">
        <f t="shared" si="222"/>
        <v>0</v>
      </c>
      <c r="L680" s="130" t="s">
        <v>1</v>
      </c>
      <c r="M680" s="26"/>
      <c r="N680" s="134" t="s">
        <v>1</v>
      </c>
      <c r="O680" s="135" t="s">
        <v>39</v>
      </c>
      <c r="P680" s="136">
        <f t="shared" si="223"/>
        <v>0</v>
      </c>
      <c r="Q680" s="136">
        <f t="shared" si="224"/>
        <v>0</v>
      </c>
      <c r="R680" s="136">
        <f t="shared" si="225"/>
        <v>0</v>
      </c>
      <c r="S680" s="137">
        <v>0</v>
      </c>
      <c r="T680" s="137">
        <f t="shared" si="226"/>
        <v>0</v>
      </c>
      <c r="U680" s="137">
        <v>0</v>
      </c>
      <c r="V680" s="137">
        <f t="shared" si="227"/>
        <v>0</v>
      </c>
      <c r="W680" s="137">
        <v>0</v>
      </c>
      <c r="X680" s="137">
        <f t="shared" si="228"/>
        <v>0</v>
      </c>
      <c r="Y680" s="138" t="s">
        <v>1</v>
      </c>
      <c r="AR680" s="139" t="s">
        <v>187</v>
      </c>
      <c r="AT680" s="139" t="s">
        <v>147</v>
      </c>
      <c r="AU680" s="139" t="s">
        <v>84</v>
      </c>
      <c r="AY680" s="14" t="s">
        <v>145</v>
      </c>
      <c r="BE680" s="140">
        <f t="shared" si="229"/>
        <v>0</v>
      </c>
      <c r="BF680" s="140">
        <f t="shared" si="230"/>
        <v>0</v>
      </c>
      <c r="BG680" s="140">
        <f t="shared" si="231"/>
        <v>0</v>
      </c>
      <c r="BH680" s="140">
        <f t="shared" si="232"/>
        <v>0</v>
      </c>
      <c r="BI680" s="140">
        <f t="shared" si="233"/>
        <v>0</v>
      </c>
      <c r="BJ680" s="14" t="s">
        <v>84</v>
      </c>
      <c r="BK680" s="140">
        <f t="shared" si="234"/>
        <v>0</v>
      </c>
      <c r="BL680" s="14" t="s">
        <v>187</v>
      </c>
      <c r="BM680" s="139" t="s">
        <v>188</v>
      </c>
    </row>
    <row r="681" spans="2:65" s="1" customFormat="1" ht="16.5" customHeight="1">
      <c r="B681" s="127"/>
      <c r="C681" s="128"/>
      <c r="D681" s="128" t="s">
        <v>147</v>
      </c>
      <c r="E681" s="129"/>
      <c r="F681" s="130" t="s">
        <v>1732</v>
      </c>
      <c r="G681" s="131" t="s">
        <v>343</v>
      </c>
      <c r="H681" s="132">
        <v>10</v>
      </c>
      <c r="I681" s="133"/>
      <c r="J681" s="133"/>
      <c r="K681" s="133">
        <f t="shared" si="222"/>
        <v>0</v>
      </c>
      <c r="L681" s="130" t="s">
        <v>1</v>
      </c>
      <c r="M681" s="26"/>
      <c r="N681" s="134" t="s">
        <v>1</v>
      </c>
      <c r="O681" s="135" t="s">
        <v>39</v>
      </c>
      <c r="P681" s="136">
        <f t="shared" si="223"/>
        <v>0</v>
      </c>
      <c r="Q681" s="136">
        <f t="shared" si="224"/>
        <v>0</v>
      </c>
      <c r="R681" s="136">
        <f t="shared" si="225"/>
        <v>0</v>
      </c>
      <c r="S681" s="137">
        <v>0</v>
      </c>
      <c r="T681" s="137">
        <f t="shared" si="226"/>
        <v>0</v>
      </c>
      <c r="U681" s="137">
        <v>0</v>
      </c>
      <c r="V681" s="137">
        <f t="shared" si="227"/>
        <v>0</v>
      </c>
      <c r="W681" s="137">
        <v>0</v>
      </c>
      <c r="X681" s="137">
        <f t="shared" si="228"/>
        <v>0</v>
      </c>
      <c r="Y681" s="138" t="s">
        <v>1</v>
      </c>
      <c r="AR681" s="139" t="s">
        <v>187</v>
      </c>
      <c r="AT681" s="139" t="s">
        <v>147</v>
      </c>
      <c r="AU681" s="139" t="s">
        <v>84</v>
      </c>
      <c r="AY681" s="14" t="s">
        <v>145</v>
      </c>
      <c r="BE681" s="140">
        <f t="shared" si="229"/>
        <v>0</v>
      </c>
      <c r="BF681" s="140">
        <f t="shared" si="230"/>
        <v>0</v>
      </c>
      <c r="BG681" s="140">
        <f t="shared" si="231"/>
        <v>0</v>
      </c>
      <c r="BH681" s="140">
        <f t="shared" si="232"/>
        <v>0</v>
      </c>
      <c r="BI681" s="140">
        <f t="shared" si="233"/>
        <v>0</v>
      </c>
      <c r="BJ681" s="14" t="s">
        <v>84</v>
      </c>
      <c r="BK681" s="140">
        <f t="shared" si="234"/>
        <v>0</v>
      </c>
      <c r="BL681" s="14" t="s">
        <v>187</v>
      </c>
      <c r="BM681" s="139" t="s">
        <v>188</v>
      </c>
    </row>
    <row r="682" spans="2:65" s="1" customFormat="1" ht="16.5" customHeight="1">
      <c r="B682" s="127"/>
      <c r="C682" s="128"/>
      <c r="D682" s="128" t="s">
        <v>147</v>
      </c>
      <c r="E682" s="129"/>
      <c r="F682" s="130" t="s">
        <v>1733</v>
      </c>
      <c r="G682" s="131" t="s">
        <v>343</v>
      </c>
      <c r="H682" s="132">
        <v>4</v>
      </c>
      <c r="I682" s="133"/>
      <c r="J682" s="133"/>
      <c r="K682" s="133">
        <f t="shared" si="222"/>
        <v>0</v>
      </c>
      <c r="L682" s="130" t="s">
        <v>1</v>
      </c>
      <c r="M682" s="26"/>
      <c r="N682" s="134" t="s">
        <v>1</v>
      </c>
      <c r="O682" s="135" t="s">
        <v>39</v>
      </c>
      <c r="P682" s="136">
        <f t="shared" si="223"/>
        <v>0</v>
      </c>
      <c r="Q682" s="136">
        <f t="shared" si="224"/>
        <v>0</v>
      </c>
      <c r="R682" s="136">
        <f t="shared" si="225"/>
        <v>0</v>
      </c>
      <c r="S682" s="137">
        <v>0</v>
      </c>
      <c r="T682" s="137">
        <f t="shared" si="226"/>
        <v>0</v>
      </c>
      <c r="U682" s="137">
        <v>0</v>
      </c>
      <c r="V682" s="137">
        <f t="shared" si="227"/>
        <v>0</v>
      </c>
      <c r="W682" s="137">
        <v>0</v>
      </c>
      <c r="X682" s="137">
        <f t="shared" si="228"/>
        <v>0</v>
      </c>
      <c r="Y682" s="138" t="s">
        <v>1</v>
      </c>
      <c r="AR682" s="139" t="s">
        <v>187</v>
      </c>
      <c r="AT682" s="139" t="s">
        <v>147</v>
      </c>
      <c r="AU682" s="139" t="s">
        <v>84</v>
      </c>
      <c r="AY682" s="14" t="s">
        <v>145</v>
      </c>
      <c r="BE682" s="140">
        <f t="shared" si="229"/>
        <v>0</v>
      </c>
      <c r="BF682" s="140">
        <f t="shared" si="230"/>
        <v>0</v>
      </c>
      <c r="BG682" s="140">
        <f t="shared" si="231"/>
        <v>0</v>
      </c>
      <c r="BH682" s="140">
        <f t="shared" si="232"/>
        <v>0</v>
      </c>
      <c r="BI682" s="140">
        <f t="shared" si="233"/>
        <v>0</v>
      </c>
      <c r="BJ682" s="14" t="s">
        <v>84</v>
      </c>
      <c r="BK682" s="140">
        <f t="shared" si="234"/>
        <v>0</v>
      </c>
      <c r="BL682" s="14" t="s">
        <v>187</v>
      </c>
      <c r="BM682" s="139" t="s">
        <v>188</v>
      </c>
    </row>
    <row r="683" spans="2:65" s="1" customFormat="1" ht="36">
      <c r="B683" s="127"/>
      <c r="C683" s="128"/>
      <c r="D683" s="128" t="s">
        <v>147</v>
      </c>
      <c r="E683" s="129"/>
      <c r="F683" s="130" t="s">
        <v>1358</v>
      </c>
      <c r="G683" s="131" t="s">
        <v>1008</v>
      </c>
      <c r="H683" s="132">
        <v>1</v>
      </c>
      <c r="I683" s="133"/>
      <c r="J683" s="133"/>
      <c r="K683" s="133">
        <f t="shared" si="222"/>
        <v>0</v>
      </c>
      <c r="L683" s="130" t="s">
        <v>1</v>
      </c>
      <c r="M683" s="26"/>
      <c r="N683" s="134" t="s">
        <v>1</v>
      </c>
      <c r="O683" s="135" t="s">
        <v>39</v>
      </c>
      <c r="P683" s="136">
        <f t="shared" si="223"/>
        <v>0</v>
      </c>
      <c r="Q683" s="136">
        <f t="shared" si="224"/>
        <v>0</v>
      </c>
      <c r="R683" s="136">
        <f t="shared" si="225"/>
        <v>0</v>
      </c>
      <c r="S683" s="137">
        <v>0</v>
      </c>
      <c r="T683" s="137">
        <f t="shared" si="226"/>
        <v>0</v>
      </c>
      <c r="U683" s="137">
        <v>0</v>
      </c>
      <c r="V683" s="137">
        <f t="shared" si="227"/>
        <v>0</v>
      </c>
      <c r="W683" s="137">
        <v>0</v>
      </c>
      <c r="X683" s="137">
        <f t="shared" si="228"/>
        <v>0</v>
      </c>
      <c r="Y683" s="138" t="s">
        <v>1</v>
      </c>
      <c r="AR683" s="139" t="s">
        <v>187</v>
      </c>
      <c r="AT683" s="139" t="s">
        <v>147</v>
      </c>
      <c r="AU683" s="139" t="s">
        <v>84</v>
      </c>
      <c r="AY683" s="14" t="s">
        <v>145</v>
      </c>
      <c r="BE683" s="140">
        <f t="shared" si="229"/>
        <v>0</v>
      </c>
      <c r="BF683" s="140">
        <f t="shared" si="230"/>
        <v>0</v>
      </c>
      <c r="BG683" s="140">
        <f t="shared" si="231"/>
        <v>0</v>
      </c>
      <c r="BH683" s="140">
        <f t="shared" si="232"/>
        <v>0</v>
      </c>
      <c r="BI683" s="140">
        <f t="shared" si="233"/>
        <v>0</v>
      </c>
      <c r="BJ683" s="14" t="s">
        <v>84</v>
      </c>
      <c r="BK683" s="140">
        <f t="shared" si="234"/>
        <v>0</v>
      </c>
      <c r="BL683" s="14" t="s">
        <v>187</v>
      </c>
      <c r="BM683" s="139" t="s">
        <v>188</v>
      </c>
    </row>
    <row r="684" spans="2:65" s="1" customFormat="1" ht="36">
      <c r="B684" s="127"/>
      <c r="C684" s="128"/>
      <c r="D684" s="128" t="s">
        <v>147</v>
      </c>
      <c r="E684" s="129"/>
      <c r="F684" s="130" t="s">
        <v>1734</v>
      </c>
      <c r="G684" s="131" t="s">
        <v>1008</v>
      </c>
      <c r="H684" s="132">
        <v>1</v>
      </c>
      <c r="I684" s="133"/>
      <c r="J684" s="133"/>
      <c r="K684" s="133">
        <f t="shared" si="222"/>
        <v>0</v>
      </c>
      <c r="L684" s="130" t="s">
        <v>1</v>
      </c>
      <c r="M684" s="26"/>
      <c r="N684" s="134" t="s">
        <v>1</v>
      </c>
      <c r="O684" s="135" t="s">
        <v>39</v>
      </c>
      <c r="P684" s="136">
        <f t="shared" si="223"/>
        <v>0</v>
      </c>
      <c r="Q684" s="136">
        <f t="shared" si="224"/>
        <v>0</v>
      </c>
      <c r="R684" s="136">
        <f t="shared" si="225"/>
        <v>0</v>
      </c>
      <c r="S684" s="137">
        <v>0</v>
      </c>
      <c r="T684" s="137">
        <f t="shared" si="226"/>
        <v>0</v>
      </c>
      <c r="U684" s="137">
        <v>0</v>
      </c>
      <c r="V684" s="137">
        <f t="shared" si="227"/>
        <v>0</v>
      </c>
      <c r="W684" s="137">
        <v>0</v>
      </c>
      <c r="X684" s="137">
        <f t="shared" si="228"/>
        <v>0</v>
      </c>
      <c r="Y684" s="138" t="s">
        <v>1</v>
      </c>
      <c r="AR684" s="139" t="s">
        <v>187</v>
      </c>
      <c r="AT684" s="139" t="s">
        <v>147</v>
      </c>
      <c r="AU684" s="139" t="s">
        <v>84</v>
      </c>
      <c r="AY684" s="14" t="s">
        <v>145</v>
      </c>
      <c r="BE684" s="140">
        <f t="shared" si="229"/>
        <v>0</v>
      </c>
      <c r="BF684" s="140">
        <f t="shared" si="230"/>
        <v>0</v>
      </c>
      <c r="BG684" s="140">
        <f t="shared" si="231"/>
        <v>0</v>
      </c>
      <c r="BH684" s="140">
        <f t="shared" si="232"/>
        <v>0</v>
      </c>
      <c r="BI684" s="140">
        <f t="shared" si="233"/>
        <v>0</v>
      </c>
      <c r="BJ684" s="14" t="s">
        <v>84</v>
      </c>
      <c r="BK684" s="140">
        <f t="shared" si="234"/>
        <v>0</v>
      </c>
      <c r="BL684" s="14" t="s">
        <v>187</v>
      </c>
      <c r="BM684" s="139" t="s">
        <v>188</v>
      </c>
    </row>
    <row r="685" spans="2:65" s="1" customFormat="1" ht="36">
      <c r="B685" s="127"/>
      <c r="C685" s="128"/>
      <c r="D685" s="128" t="s">
        <v>147</v>
      </c>
      <c r="E685" s="129"/>
      <c r="F685" s="130" t="s">
        <v>1735</v>
      </c>
      <c r="G685" s="131" t="s">
        <v>1008</v>
      </c>
      <c r="H685" s="132">
        <v>1</v>
      </c>
      <c r="I685" s="133"/>
      <c r="J685" s="133"/>
      <c r="K685" s="133">
        <f t="shared" si="222"/>
        <v>0</v>
      </c>
      <c r="L685" s="130" t="s">
        <v>1</v>
      </c>
      <c r="M685" s="26"/>
      <c r="N685" s="134" t="s">
        <v>1</v>
      </c>
      <c r="O685" s="135" t="s">
        <v>39</v>
      </c>
      <c r="P685" s="136">
        <f t="shared" si="223"/>
        <v>0</v>
      </c>
      <c r="Q685" s="136">
        <f t="shared" si="224"/>
        <v>0</v>
      </c>
      <c r="R685" s="136">
        <f t="shared" si="225"/>
        <v>0</v>
      </c>
      <c r="S685" s="137">
        <v>0</v>
      </c>
      <c r="T685" s="137">
        <f t="shared" si="226"/>
        <v>0</v>
      </c>
      <c r="U685" s="137">
        <v>0</v>
      </c>
      <c r="V685" s="137">
        <f t="shared" si="227"/>
        <v>0</v>
      </c>
      <c r="W685" s="137">
        <v>0</v>
      </c>
      <c r="X685" s="137">
        <f t="shared" si="228"/>
        <v>0</v>
      </c>
      <c r="Y685" s="138" t="s">
        <v>1</v>
      </c>
      <c r="AR685" s="139" t="s">
        <v>187</v>
      </c>
      <c r="AT685" s="139" t="s">
        <v>147</v>
      </c>
      <c r="AU685" s="139" t="s">
        <v>84</v>
      </c>
      <c r="AY685" s="14" t="s">
        <v>145</v>
      </c>
      <c r="BE685" s="140">
        <f t="shared" si="229"/>
        <v>0</v>
      </c>
      <c r="BF685" s="140">
        <f t="shared" si="230"/>
        <v>0</v>
      </c>
      <c r="BG685" s="140">
        <f t="shared" si="231"/>
        <v>0</v>
      </c>
      <c r="BH685" s="140">
        <f t="shared" si="232"/>
        <v>0</v>
      </c>
      <c r="BI685" s="140">
        <f t="shared" si="233"/>
        <v>0</v>
      </c>
      <c r="BJ685" s="14" t="s">
        <v>84</v>
      </c>
      <c r="BK685" s="140">
        <f t="shared" si="234"/>
        <v>0</v>
      </c>
      <c r="BL685" s="14" t="s">
        <v>187</v>
      </c>
      <c r="BM685" s="139" t="s">
        <v>188</v>
      </c>
    </row>
    <row r="686" spans="2:65" s="1" customFormat="1" ht="36">
      <c r="B686" s="127"/>
      <c r="C686" s="128"/>
      <c r="D686" s="128" t="s">
        <v>147</v>
      </c>
      <c r="E686" s="129"/>
      <c r="F686" s="130" t="s">
        <v>1736</v>
      </c>
      <c r="G686" s="131" t="s">
        <v>458</v>
      </c>
      <c r="H686" s="132">
        <v>120</v>
      </c>
      <c r="I686" s="133"/>
      <c r="J686" s="133"/>
      <c r="K686" s="133">
        <f t="shared" si="222"/>
        <v>0</v>
      </c>
      <c r="L686" s="130" t="s">
        <v>1</v>
      </c>
      <c r="M686" s="26"/>
      <c r="N686" s="134" t="s">
        <v>1</v>
      </c>
      <c r="O686" s="135" t="s">
        <v>39</v>
      </c>
      <c r="P686" s="136">
        <f t="shared" si="223"/>
        <v>0</v>
      </c>
      <c r="Q686" s="136">
        <f t="shared" si="224"/>
        <v>0</v>
      </c>
      <c r="R686" s="136">
        <f t="shared" si="225"/>
        <v>0</v>
      </c>
      <c r="S686" s="137">
        <v>0</v>
      </c>
      <c r="T686" s="137">
        <f t="shared" si="226"/>
        <v>0</v>
      </c>
      <c r="U686" s="137">
        <v>0</v>
      </c>
      <c r="V686" s="137">
        <f t="shared" si="227"/>
        <v>0</v>
      </c>
      <c r="W686" s="137">
        <v>0</v>
      </c>
      <c r="X686" s="137">
        <f t="shared" si="228"/>
        <v>0</v>
      </c>
      <c r="Y686" s="138" t="s">
        <v>1</v>
      </c>
      <c r="AR686" s="139" t="s">
        <v>187</v>
      </c>
      <c r="AT686" s="139" t="s">
        <v>147</v>
      </c>
      <c r="AU686" s="139" t="s">
        <v>84</v>
      </c>
      <c r="AY686" s="14" t="s">
        <v>145</v>
      </c>
      <c r="BE686" s="140">
        <f t="shared" si="229"/>
        <v>0</v>
      </c>
      <c r="BF686" s="140">
        <f t="shared" si="230"/>
        <v>0</v>
      </c>
      <c r="BG686" s="140">
        <f t="shared" si="231"/>
        <v>0</v>
      </c>
      <c r="BH686" s="140">
        <f t="shared" si="232"/>
        <v>0</v>
      </c>
      <c r="BI686" s="140">
        <f t="shared" si="233"/>
        <v>0</v>
      </c>
      <c r="BJ686" s="14" t="s">
        <v>84</v>
      </c>
      <c r="BK686" s="140">
        <f t="shared" si="234"/>
        <v>0</v>
      </c>
      <c r="BL686" s="14" t="s">
        <v>187</v>
      </c>
      <c r="BM686" s="139" t="s">
        <v>188</v>
      </c>
    </row>
    <row r="687" spans="2:65" s="1" customFormat="1" ht="16.5" customHeight="1">
      <c r="B687" s="127"/>
      <c r="C687" s="128"/>
      <c r="D687" s="128" t="s">
        <v>147</v>
      </c>
      <c r="E687" s="129"/>
      <c r="F687" s="130" t="s">
        <v>1737</v>
      </c>
      <c r="G687" s="131" t="s">
        <v>343</v>
      </c>
      <c r="H687" s="132">
        <v>2</v>
      </c>
      <c r="I687" s="133"/>
      <c r="J687" s="133"/>
      <c r="K687" s="133">
        <f t="shared" si="222"/>
        <v>0</v>
      </c>
      <c r="L687" s="130" t="s">
        <v>1</v>
      </c>
      <c r="M687" s="26"/>
      <c r="N687" s="134" t="s">
        <v>1</v>
      </c>
      <c r="O687" s="135" t="s">
        <v>39</v>
      </c>
      <c r="P687" s="136">
        <f t="shared" si="223"/>
        <v>0</v>
      </c>
      <c r="Q687" s="136">
        <f t="shared" si="224"/>
        <v>0</v>
      </c>
      <c r="R687" s="136">
        <f t="shared" si="225"/>
        <v>0</v>
      </c>
      <c r="S687" s="137">
        <v>0</v>
      </c>
      <c r="T687" s="137">
        <f t="shared" si="226"/>
        <v>0</v>
      </c>
      <c r="U687" s="137">
        <v>0</v>
      </c>
      <c r="V687" s="137">
        <f t="shared" si="227"/>
        <v>0</v>
      </c>
      <c r="W687" s="137">
        <v>0</v>
      </c>
      <c r="X687" s="137">
        <f t="shared" si="228"/>
        <v>0</v>
      </c>
      <c r="Y687" s="138" t="s">
        <v>1</v>
      </c>
      <c r="AR687" s="139" t="s">
        <v>187</v>
      </c>
      <c r="AT687" s="139" t="s">
        <v>147</v>
      </c>
      <c r="AU687" s="139" t="s">
        <v>84</v>
      </c>
      <c r="AY687" s="14" t="s">
        <v>145</v>
      </c>
      <c r="BE687" s="140">
        <f t="shared" si="229"/>
        <v>0</v>
      </c>
      <c r="BF687" s="140">
        <f t="shared" si="230"/>
        <v>0</v>
      </c>
      <c r="BG687" s="140">
        <f t="shared" si="231"/>
        <v>0</v>
      </c>
      <c r="BH687" s="140">
        <f t="shared" si="232"/>
        <v>0</v>
      </c>
      <c r="BI687" s="140">
        <f t="shared" si="233"/>
        <v>0</v>
      </c>
      <c r="BJ687" s="14" t="s">
        <v>84</v>
      </c>
      <c r="BK687" s="140">
        <f t="shared" si="234"/>
        <v>0</v>
      </c>
      <c r="BL687" s="14" t="s">
        <v>187</v>
      </c>
      <c r="BM687" s="139" t="s">
        <v>188</v>
      </c>
    </row>
    <row r="688" spans="2:65" s="1" customFormat="1" ht="16.5" customHeight="1">
      <c r="B688" s="127"/>
      <c r="C688" s="128"/>
      <c r="D688" s="128" t="s">
        <v>147</v>
      </c>
      <c r="E688" s="129"/>
      <c r="F688" s="130" t="s">
        <v>1738</v>
      </c>
      <c r="G688" s="131" t="s">
        <v>343</v>
      </c>
      <c r="H688" s="132">
        <v>6</v>
      </c>
      <c r="I688" s="133"/>
      <c r="J688" s="133"/>
      <c r="K688" s="133">
        <f t="shared" si="222"/>
        <v>0</v>
      </c>
      <c r="L688" s="130" t="s">
        <v>1</v>
      </c>
      <c r="M688" s="26"/>
      <c r="N688" s="134" t="s">
        <v>1</v>
      </c>
      <c r="O688" s="135" t="s">
        <v>39</v>
      </c>
      <c r="P688" s="136">
        <f t="shared" si="223"/>
        <v>0</v>
      </c>
      <c r="Q688" s="136">
        <f t="shared" si="224"/>
        <v>0</v>
      </c>
      <c r="R688" s="136">
        <f t="shared" si="225"/>
        <v>0</v>
      </c>
      <c r="S688" s="137">
        <v>0</v>
      </c>
      <c r="T688" s="137">
        <f t="shared" si="226"/>
        <v>0</v>
      </c>
      <c r="U688" s="137">
        <v>0</v>
      </c>
      <c r="V688" s="137">
        <f t="shared" si="227"/>
        <v>0</v>
      </c>
      <c r="W688" s="137">
        <v>0</v>
      </c>
      <c r="X688" s="137">
        <f t="shared" si="228"/>
        <v>0</v>
      </c>
      <c r="Y688" s="138" t="s">
        <v>1</v>
      </c>
      <c r="AR688" s="139" t="s">
        <v>187</v>
      </c>
      <c r="AT688" s="139" t="s">
        <v>147</v>
      </c>
      <c r="AU688" s="139" t="s">
        <v>84</v>
      </c>
      <c r="AY688" s="14" t="s">
        <v>145</v>
      </c>
      <c r="BE688" s="140">
        <f t="shared" si="229"/>
        <v>0</v>
      </c>
      <c r="BF688" s="140">
        <f t="shared" si="230"/>
        <v>0</v>
      </c>
      <c r="BG688" s="140">
        <f t="shared" si="231"/>
        <v>0</v>
      </c>
      <c r="BH688" s="140">
        <f t="shared" si="232"/>
        <v>0</v>
      </c>
      <c r="BI688" s="140">
        <f t="shared" si="233"/>
        <v>0</v>
      </c>
      <c r="BJ688" s="14" t="s">
        <v>84</v>
      </c>
      <c r="BK688" s="140">
        <f t="shared" si="234"/>
        <v>0</v>
      </c>
      <c r="BL688" s="14" t="s">
        <v>187</v>
      </c>
      <c r="BM688" s="139" t="s">
        <v>188</v>
      </c>
    </row>
    <row r="689" spans="2:65" s="1" customFormat="1" ht="16.5" customHeight="1">
      <c r="B689" s="127"/>
      <c r="C689" s="128"/>
      <c r="D689" s="128" t="s">
        <v>147</v>
      </c>
      <c r="E689" s="129"/>
      <c r="F689" s="130" t="s">
        <v>1739</v>
      </c>
      <c r="G689" s="131" t="s">
        <v>343</v>
      </c>
      <c r="H689" s="132">
        <v>13</v>
      </c>
      <c r="I689" s="133"/>
      <c r="J689" s="133"/>
      <c r="K689" s="133">
        <f t="shared" si="222"/>
        <v>0</v>
      </c>
      <c r="L689" s="130" t="s">
        <v>1</v>
      </c>
      <c r="M689" s="26"/>
      <c r="N689" s="134" t="s">
        <v>1</v>
      </c>
      <c r="O689" s="135" t="s">
        <v>39</v>
      </c>
      <c r="P689" s="136">
        <f t="shared" si="223"/>
        <v>0</v>
      </c>
      <c r="Q689" s="136">
        <f t="shared" si="224"/>
        <v>0</v>
      </c>
      <c r="R689" s="136">
        <f t="shared" si="225"/>
        <v>0</v>
      </c>
      <c r="S689" s="137">
        <v>0</v>
      </c>
      <c r="T689" s="137">
        <f t="shared" si="226"/>
        <v>0</v>
      </c>
      <c r="U689" s="137">
        <v>0</v>
      </c>
      <c r="V689" s="137">
        <f t="shared" si="227"/>
        <v>0</v>
      </c>
      <c r="W689" s="137">
        <v>0</v>
      </c>
      <c r="X689" s="137">
        <f t="shared" si="228"/>
        <v>0</v>
      </c>
      <c r="Y689" s="138" t="s">
        <v>1</v>
      </c>
      <c r="AR689" s="139" t="s">
        <v>187</v>
      </c>
      <c r="AT689" s="139" t="s">
        <v>147</v>
      </c>
      <c r="AU689" s="139" t="s">
        <v>84</v>
      </c>
      <c r="AY689" s="14" t="s">
        <v>145</v>
      </c>
      <c r="BE689" s="140">
        <f t="shared" si="229"/>
        <v>0</v>
      </c>
      <c r="BF689" s="140">
        <f t="shared" si="230"/>
        <v>0</v>
      </c>
      <c r="BG689" s="140">
        <f t="shared" si="231"/>
        <v>0</v>
      </c>
      <c r="BH689" s="140">
        <f t="shared" si="232"/>
        <v>0</v>
      </c>
      <c r="BI689" s="140">
        <f t="shared" si="233"/>
        <v>0</v>
      </c>
      <c r="BJ689" s="14" t="s">
        <v>84</v>
      </c>
      <c r="BK689" s="140">
        <f t="shared" si="234"/>
        <v>0</v>
      </c>
      <c r="BL689" s="14" t="s">
        <v>187</v>
      </c>
      <c r="BM689" s="139" t="s">
        <v>188</v>
      </c>
    </row>
    <row r="690" spans="2:65" s="1" customFormat="1" ht="16.5" customHeight="1">
      <c r="B690" s="127"/>
      <c r="C690" s="128"/>
      <c r="D690" s="128" t="s">
        <v>147</v>
      </c>
      <c r="E690" s="129"/>
      <c r="F690" s="130" t="s">
        <v>1740</v>
      </c>
      <c r="G690" s="131" t="s">
        <v>343</v>
      </c>
      <c r="H690" s="132">
        <v>2</v>
      </c>
      <c r="I690" s="133"/>
      <c r="J690" s="133"/>
      <c r="K690" s="133">
        <f t="shared" si="222"/>
        <v>0</v>
      </c>
      <c r="L690" s="130" t="s">
        <v>1</v>
      </c>
      <c r="M690" s="26"/>
      <c r="N690" s="134" t="s">
        <v>1</v>
      </c>
      <c r="O690" s="135" t="s">
        <v>39</v>
      </c>
      <c r="P690" s="136">
        <f t="shared" si="223"/>
        <v>0</v>
      </c>
      <c r="Q690" s="136">
        <f t="shared" si="224"/>
        <v>0</v>
      </c>
      <c r="R690" s="136">
        <f t="shared" si="225"/>
        <v>0</v>
      </c>
      <c r="S690" s="137">
        <v>0</v>
      </c>
      <c r="T690" s="137">
        <f t="shared" si="226"/>
        <v>0</v>
      </c>
      <c r="U690" s="137">
        <v>0</v>
      </c>
      <c r="V690" s="137">
        <f t="shared" si="227"/>
        <v>0</v>
      </c>
      <c r="W690" s="137">
        <v>0</v>
      </c>
      <c r="X690" s="137">
        <f t="shared" si="228"/>
        <v>0</v>
      </c>
      <c r="Y690" s="138" t="s">
        <v>1</v>
      </c>
      <c r="AR690" s="139" t="s">
        <v>187</v>
      </c>
      <c r="AT690" s="139" t="s">
        <v>147</v>
      </c>
      <c r="AU690" s="139" t="s">
        <v>84</v>
      </c>
      <c r="AY690" s="14" t="s">
        <v>145</v>
      </c>
      <c r="BE690" s="140">
        <f t="shared" si="229"/>
        <v>0</v>
      </c>
      <c r="BF690" s="140">
        <f t="shared" si="230"/>
        <v>0</v>
      </c>
      <c r="BG690" s="140">
        <f t="shared" si="231"/>
        <v>0</v>
      </c>
      <c r="BH690" s="140">
        <f t="shared" si="232"/>
        <v>0</v>
      </c>
      <c r="BI690" s="140">
        <f t="shared" si="233"/>
        <v>0</v>
      </c>
      <c r="BJ690" s="14" t="s">
        <v>84</v>
      </c>
      <c r="BK690" s="140">
        <f t="shared" si="234"/>
        <v>0</v>
      </c>
      <c r="BL690" s="14" t="s">
        <v>187</v>
      </c>
      <c r="BM690" s="139" t="s">
        <v>188</v>
      </c>
    </row>
    <row r="691" spans="2:65" s="1" customFormat="1" ht="16.5" customHeight="1">
      <c r="B691" s="127"/>
      <c r="C691" s="128"/>
      <c r="D691" s="128" t="s">
        <v>147</v>
      </c>
      <c r="E691" s="129"/>
      <c r="F691" s="130" t="s">
        <v>1741</v>
      </c>
      <c r="G691" s="131" t="s">
        <v>343</v>
      </c>
      <c r="H691" s="132">
        <v>8</v>
      </c>
      <c r="I691" s="133"/>
      <c r="J691" s="133"/>
      <c r="K691" s="133">
        <f t="shared" si="222"/>
        <v>0</v>
      </c>
      <c r="L691" s="130" t="s">
        <v>1</v>
      </c>
      <c r="M691" s="26"/>
      <c r="N691" s="134" t="s">
        <v>1</v>
      </c>
      <c r="O691" s="135" t="s">
        <v>39</v>
      </c>
      <c r="P691" s="136">
        <f t="shared" si="223"/>
        <v>0</v>
      </c>
      <c r="Q691" s="136">
        <f t="shared" si="224"/>
        <v>0</v>
      </c>
      <c r="R691" s="136">
        <f t="shared" si="225"/>
        <v>0</v>
      </c>
      <c r="S691" s="137">
        <v>0</v>
      </c>
      <c r="T691" s="137">
        <f t="shared" si="226"/>
        <v>0</v>
      </c>
      <c r="U691" s="137">
        <v>0</v>
      </c>
      <c r="V691" s="137">
        <f t="shared" si="227"/>
        <v>0</v>
      </c>
      <c r="W691" s="137">
        <v>0</v>
      </c>
      <c r="X691" s="137">
        <f t="shared" si="228"/>
        <v>0</v>
      </c>
      <c r="Y691" s="138" t="s">
        <v>1</v>
      </c>
      <c r="AR691" s="139" t="s">
        <v>187</v>
      </c>
      <c r="AT691" s="139" t="s">
        <v>147</v>
      </c>
      <c r="AU691" s="139" t="s">
        <v>84</v>
      </c>
      <c r="AY691" s="14" t="s">
        <v>145</v>
      </c>
      <c r="BE691" s="140">
        <f t="shared" si="229"/>
        <v>0</v>
      </c>
      <c r="BF691" s="140">
        <f t="shared" si="230"/>
        <v>0</v>
      </c>
      <c r="BG691" s="140">
        <f t="shared" si="231"/>
        <v>0</v>
      </c>
      <c r="BH691" s="140">
        <f t="shared" si="232"/>
        <v>0</v>
      </c>
      <c r="BI691" s="140">
        <f t="shared" si="233"/>
        <v>0</v>
      </c>
      <c r="BJ691" s="14" t="s">
        <v>84</v>
      </c>
      <c r="BK691" s="140">
        <f t="shared" si="234"/>
        <v>0</v>
      </c>
      <c r="BL691" s="14" t="s">
        <v>187</v>
      </c>
      <c r="BM691" s="139" t="s">
        <v>188</v>
      </c>
    </row>
    <row r="692" spans="2:65" s="1" customFormat="1" ht="16.5" customHeight="1">
      <c r="B692" s="127"/>
      <c r="C692" s="128"/>
      <c r="D692" s="128" t="s">
        <v>147</v>
      </c>
      <c r="E692" s="129"/>
      <c r="F692" s="130" t="s">
        <v>1742</v>
      </c>
      <c r="G692" s="131" t="s">
        <v>343</v>
      </c>
      <c r="H692" s="132">
        <v>10</v>
      </c>
      <c r="I692" s="133"/>
      <c r="J692" s="133"/>
      <c r="K692" s="133">
        <f t="shared" si="222"/>
        <v>0</v>
      </c>
      <c r="L692" s="130" t="s">
        <v>1</v>
      </c>
      <c r="M692" s="26"/>
      <c r="N692" s="134" t="s">
        <v>1</v>
      </c>
      <c r="O692" s="135" t="s">
        <v>39</v>
      </c>
      <c r="P692" s="136">
        <f t="shared" si="223"/>
        <v>0</v>
      </c>
      <c r="Q692" s="136">
        <f t="shared" si="224"/>
        <v>0</v>
      </c>
      <c r="R692" s="136">
        <f t="shared" si="225"/>
        <v>0</v>
      </c>
      <c r="S692" s="137">
        <v>0</v>
      </c>
      <c r="T692" s="137">
        <f t="shared" si="226"/>
        <v>0</v>
      </c>
      <c r="U692" s="137">
        <v>0</v>
      </c>
      <c r="V692" s="137">
        <f t="shared" si="227"/>
        <v>0</v>
      </c>
      <c r="W692" s="137">
        <v>0</v>
      </c>
      <c r="X692" s="137">
        <f t="shared" si="228"/>
        <v>0</v>
      </c>
      <c r="Y692" s="138" t="s">
        <v>1</v>
      </c>
      <c r="AR692" s="139" t="s">
        <v>187</v>
      </c>
      <c r="AT692" s="139" t="s">
        <v>147</v>
      </c>
      <c r="AU692" s="139" t="s">
        <v>84</v>
      </c>
      <c r="AY692" s="14" t="s">
        <v>145</v>
      </c>
      <c r="BE692" s="140">
        <f t="shared" si="229"/>
        <v>0</v>
      </c>
      <c r="BF692" s="140">
        <f t="shared" si="230"/>
        <v>0</v>
      </c>
      <c r="BG692" s="140">
        <f t="shared" si="231"/>
        <v>0</v>
      </c>
      <c r="BH692" s="140">
        <f t="shared" si="232"/>
        <v>0</v>
      </c>
      <c r="BI692" s="140">
        <f t="shared" si="233"/>
        <v>0</v>
      </c>
      <c r="BJ692" s="14" t="s">
        <v>84</v>
      </c>
      <c r="BK692" s="140">
        <f t="shared" si="234"/>
        <v>0</v>
      </c>
      <c r="BL692" s="14" t="s">
        <v>187</v>
      </c>
      <c r="BM692" s="139" t="s">
        <v>188</v>
      </c>
    </row>
    <row r="693" spans="2:65" s="1" customFormat="1" ht="16.5" customHeight="1">
      <c r="B693" s="127"/>
      <c r="C693" s="128"/>
      <c r="D693" s="128" t="s">
        <v>147</v>
      </c>
      <c r="E693" s="129"/>
      <c r="F693" s="130" t="s">
        <v>1743</v>
      </c>
      <c r="G693" s="131" t="s">
        <v>343</v>
      </c>
      <c r="H693" s="132">
        <v>2</v>
      </c>
      <c r="I693" s="133"/>
      <c r="J693" s="133"/>
      <c r="K693" s="133">
        <f t="shared" si="222"/>
        <v>0</v>
      </c>
      <c r="L693" s="130" t="s">
        <v>1</v>
      </c>
      <c r="M693" s="26"/>
      <c r="N693" s="134" t="s">
        <v>1</v>
      </c>
      <c r="O693" s="135" t="s">
        <v>39</v>
      </c>
      <c r="P693" s="136">
        <f t="shared" si="223"/>
        <v>0</v>
      </c>
      <c r="Q693" s="136">
        <f t="shared" si="224"/>
        <v>0</v>
      </c>
      <c r="R693" s="136">
        <f t="shared" si="225"/>
        <v>0</v>
      </c>
      <c r="S693" s="137">
        <v>0</v>
      </c>
      <c r="T693" s="137">
        <f t="shared" si="226"/>
        <v>0</v>
      </c>
      <c r="U693" s="137">
        <v>0</v>
      </c>
      <c r="V693" s="137">
        <f t="shared" si="227"/>
        <v>0</v>
      </c>
      <c r="W693" s="137">
        <v>0</v>
      </c>
      <c r="X693" s="137">
        <f t="shared" si="228"/>
        <v>0</v>
      </c>
      <c r="Y693" s="138" t="s">
        <v>1</v>
      </c>
      <c r="AR693" s="139" t="s">
        <v>187</v>
      </c>
      <c r="AT693" s="139" t="s">
        <v>147</v>
      </c>
      <c r="AU693" s="139" t="s">
        <v>84</v>
      </c>
      <c r="AY693" s="14" t="s">
        <v>145</v>
      </c>
      <c r="BE693" s="140">
        <f t="shared" si="229"/>
        <v>0</v>
      </c>
      <c r="BF693" s="140">
        <f t="shared" si="230"/>
        <v>0</v>
      </c>
      <c r="BG693" s="140">
        <f t="shared" si="231"/>
        <v>0</v>
      </c>
      <c r="BH693" s="140">
        <f t="shared" si="232"/>
        <v>0</v>
      </c>
      <c r="BI693" s="140">
        <f t="shared" si="233"/>
        <v>0</v>
      </c>
      <c r="BJ693" s="14" t="s">
        <v>84</v>
      </c>
      <c r="BK693" s="140">
        <f t="shared" si="234"/>
        <v>0</v>
      </c>
      <c r="BL693" s="14" t="s">
        <v>187</v>
      </c>
      <c r="BM693" s="139" t="s">
        <v>188</v>
      </c>
    </row>
    <row r="694" spans="2:65" s="1" customFormat="1" ht="36">
      <c r="B694" s="127"/>
      <c r="C694" s="128"/>
      <c r="D694" s="128" t="s">
        <v>147</v>
      </c>
      <c r="E694" s="129"/>
      <c r="F694" s="130" t="s">
        <v>1744</v>
      </c>
      <c r="G694" s="131" t="s">
        <v>343</v>
      </c>
      <c r="H694" s="132">
        <v>16</v>
      </c>
      <c r="I694" s="133"/>
      <c r="J694" s="133"/>
      <c r="K694" s="133">
        <f t="shared" si="222"/>
        <v>0</v>
      </c>
      <c r="L694" s="130" t="s">
        <v>1</v>
      </c>
      <c r="M694" s="26"/>
      <c r="N694" s="134" t="s">
        <v>1</v>
      </c>
      <c r="O694" s="135" t="s">
        <v>39</v>
      </c>
      <c r="P694" s="136">
        <f t="shared" si="223"/>
        <v>0</v>
      </c>
      <c r="Q694" s="136">
        <f t="shared" si="224"/>
        <v>0</v>
      </c>
      <c r="R694" s="136">
        <f t="shared" si="225"/>
        <v>0</v>
      </c>
      <c r="S694" s="137">
        <v>0</v>
      </c>
      <c r="T694" s="137">
        <f t="shared" si="226"/>
        <v>0</v>
      </c>
      <c r="U694" s="137">
        <v>0</v>
      </c>
      <c r="V694" s="137">
        <f t="shared" si="227"/>
        <v>0</v>
      </c>
      <c r="W694" s="137">
        <v>0</v>
      </c>
      <c r="X694" s="137">
        <f t="shared" si="228"/>
        <v>0</v>
      </c>
      <c r="Y694" s="138" t="s">
        <v>1</v>
      </c>
      <c r="AR694" s="139" t="s">
        <v>187</v>
      </c>
      <c r="AT694" s="139" t="s">
        <v>147</v>
      </c>
      <c r="AU694" s="139" t="s">
        <v>84</v>
      </c>
      <c r="AY694" s="14" t="s">
        <v>145</v>
      </c>
      <c r="BE694" s="140">
        <f t="shared" si="229"/>
        <v>0</v>
      </c>
      <c r="BF694" s="140">
        <f t="shared" si="230"/>
        <v>0</v>
      </c>
      <c r="BG694" s="140">
        <f t="shared" si="231"/>
        <v>0</v>
      </c>
      <c r="BH694" s="140">
        <f t="shared" si="232"/>
        <v>0</v>
      </c>
      <c r="BI694" s="140">
        <f t="shared" si="233"/>
        <v>0</v>
      </c>
      <c r="BJ694" s="14" t="s">
        <v>84</v>
      </c>
      <c r="BK694" s="140">
        <f t="shared" si="234"/>
        <v>0</v>
      </c>
      <c r="BL694" s="14" t="s">
        <v>187</v>
      </c>
      <c r="BM694" s="139" t="s">
        <v>188</v>
      </c>
    </row>
    <row r="695" spans="2:65" s="1" customFormat="1" ht="24">
      <c r="B695" s="127"/>
      <c r="C695" s="128"/>
      <c r="D695" s="128" t="s">
        <v>147</v>
      </c>
      <c r="E695" s="129"/>
      <c r="F695" s="130" t="s">
        <v>1745</v>
      </c>
      <c r="G695" s="131" t="s">
        <v>343</v>
      </c>
      <c r="H695" s="132">
        <v>11</v>
      </c>
      <c r="I695" s="133"/>
      <c r="J695" s="133"/>
      <c r="K695" s="133">
        <f t="shared" si="222"/>
        <v>0</v>
      </c>
      <c r="L695" s="130" t="s">
        <v>1</v>
      </c>
      <c r="M695" s="26"/>
      <c r="N695" s="134" t="s">
        <v>1</v>
      </c>
      <c r="O695" s="135" t="s">
        <v>39</v>
      </c>
      <c r="P695" s="136">
        <f t="shared" si="223"/>
        <v>0</v>
      </c>
      <c r="Q695" s="136">
        <f t="shared" si="224"/>
        <v>0</v>
      </c>
      <c r="R695" s="136">
        <f t="shared" si="225"/>
        <v>0</v>
      </c>
      <c r="S695" s="137">
        <v>0</v>
      </c>
      <c r="T695" s="137">
        <f t="shared" si="226"/>
        <v>0</v>
      </c>
      <c r="U695" s="137">
        <v>0</v>
      </c>
      <c r="V695" s="137">
        <f t="shared" si="227"/>
        <v>0</v>
      </c>
      <c r="W695" s="137">
        <v>0</v>
      </c>
      <c r="X695" s="137">
        <f t="shared" si="228"/>
        <v>0</v>
      </c>
      <c r="Y695" s="138" t="s">
        <v>1</v>
      </c>
      <c r="AR695" s="139" t="s">
        <v>187</v>
      </c>
      <c r="AT695" s="139" t="s">
        <v>147</v>
      </c>
      <c r="AU695" s="139" t="s">
        <v>84</v>
      </c>
      <c r="AY695" s="14" t="s">
        <v>145</v>
      </c>
      <c r="BE695" s="140">
        <f t="shared" si="229"/>
        <v>0</v>
      </c>
      <c r="BF695" s="140">
        <f t="shared" si="230"/>
        <v>0</v>
      </c>
      <c r="BG695" s="140">
        <f t="shared" si="231"/>
        <v>0</v>
      </c>
      <c r="BH695" s="140">
        <f t="shared" si="232"/>
        <v>0</v>
      </c>
      <c r="BI695" s="140">
        <f t="shared" si="233"/>
        <v>0</v>
      </c>
      <c r="BJ695" s="14" t="s">
        <v>84</v>
      </c>
      <c r="BK695" s="140">
        <f t="shared" si="234"/>
        <v>0</v>
      </c>
      <c r="BL695" s="14" t="s">
        <v>187</v>
      </c>
      <c r="BM695" s="139" t="s">
        <v>188</v>
      </c>
    </row>
    <row r="696" spans="2:65" s="1" customFormat="1" ht="24">
      <c r="B696" s="127"/>
      <c r="C696" s="128"/>
      <c r="D696" s="128" t="s">
        <v>147</v>
      </c>
      <c r="E696" s="129"/>
      <c r="F696" s="130" t="s">
        <v>1746</v>
      </c>
      <c r="G696" s="131" t="s">
        <v>343</v>
      </c>
      <c r="H696" s="132">
        <v>1</v>
      </c>
      <c r="I696" s="133"/>
      <c r="J696" s="133"/>
      <c r="K696" s="133">
        <f t="shared" si="222"/>
        <v>0</v>
      </c>
      <c r="L696" s="130" t="s">
        <v>1</v>
      </c>
      <c r="M696" s="26"/>
      <c r="N696" s="134" t="s">
        <v>1</v>
      </c>
      <c r="O696" s="135" t="s">
        <v>39</v>
      </c>
      <c r="P696" s="136">
        <f t="shared" si="223"/>
        <v>0</v>
      </c>
      <c r="Q696" s="136">
        <f t="shared" si="224"/>
        <v>0</v>
      </c>
      <c r="R696" s="136">
        <f t="shared" si="225"/>
        <v>0</v>
      </c>
      <c r="S696" s="137">
        <v>0</v>
      </c>
      <c r="T696" s="137">
        <f t="shared" si="226"/>
        <v>0</v>
      </c>
      <c r="U696" s="137">
        <v>0</v>
      </c>
      <c r="V696" s="137">
        <f t="shared" si="227"/>
        <v>0</v>
      </c>
      <c r="W696" s="137">
        <v>0</v>
      </c>
      <c r="X696" s="137">
        <f t="shared" si="228"/>
        <v>0</v>
      </c>
      <c r="Y696" s="138" t="s">
        <v>1</v>
      </c>
      <c r="AR696" s="139" t="s">
        <v>187</v>
      </c>
      <c r="AT696" s="139" t="s">
        <v>147</v>
      </c>
      <c r="AU696" s="139" t="s">
        <v>84</v>
      </c>
      <c r="AY696" s="14" t="s">
        <v>145</v>
      </c>
      <c r="BE696" s="140">
        <f t="shared" si="229"/>
        <v>0</v>
      </c>
      <c r="BF696" s="140">
        <f t="shared" si="230"/>
        <v>0</v>
      </c>
      <c r="BG696" s="140">
        <f t="shared" si="231"/>
        <v>0</v>
      </c>
      <c r="BH696" s="140">
        <f t="shared" si="232"/>
        <v>0</v>
      </c>
      <c r="BI696" s="140">
        <f t="shared" si="233"/>
        <v>0</v>
      </c>
      <c r="BJ696" s="14" t="s">
        <v>84</v>
      </c>
      <c r="BK696" s="140">
        <f t="shared" si="234"/>
        <v>0</v>
      </c>
      <c r="BL696" s="14" t="s">
        <v>187</v>
      </c>
      <c r="BM696" s="139" t="s">
        <v>188</v>
      </c>
    </row>
    <row r="697" spans="2:65" s="1" customFormat="1" ht="24">
      <c r="B697" s="127"/>
      <c r="C697" s="128"/>
      <c r="D697" s="128" t="s">
        <v>147</v>
      </c>
      <c r="E697" s="129"/>
      <c r="F697" s="130" t="s">
        <v>1747</v>
      </c>
      <c r="G697" s="131" t="s">
        <v>343</v>
      </c>
      <c r="H697" s="132">
        <v>7</v>
      </c>
      <c r="I697" s="133"/>
      <c r="J697" s="133"/>
      <c r="K697" s="133">
        <f t="shared" si="222"/>
        <v>0</v>
      </c>
      <c r="L697" s="130" t="s">
        <v>1</v>
      </c>
      <c r="M697" s="26"/>
      <c r="N697" s="134" t="s">
        <v>1</v>
      </c>
      <c r="O697" s="135" t="s">
        <v>39</v>
      </c>
      <c r="P697" s="136">
        <f t="shared" si="223"/>
        <v>0</v>
      </c>
      <c r="Q697" s="136">
        <f t="shared" si="224"/>
        <v>0</v>
      </c>
      <c r="R697" s="136">
        <f t="shared" si="225"/>
        <v>0</v>
      </c>
      <c r="S697" s="137">
        <v>0</v>
      </c>
      <c r="T697" s="137">
        <f t="shared" si="226"/>
        <v>0</v>
      </c>
      <c r="U697" s="137">
        <v>0</v>
      </c>
      <c r="V697" s="137">
        <f t="shared" si="227"/>
        <v>0</v>
      </c>
      <c r="W697" s="137">
        <v>0</v>
      </c>
      <c r="X697" s="137">
        <f t="shared" si="228"/>
        <v>0</v>
      </c>
      <c r="Y697" s="138" t="s">
        <v>1</v>
      </c>
      <c r="AR697" s="139" t="s">
        <v>187</v>
      </c>
      <c r="AT697" s="139" t="s">
        <v>147</v>
      </c>
      <c r="AU697" s="139" t="s">
        <v>84</v>
      </c>
      <c r="AY697" s="14" t="s">
        <v>145</v>
      </c>
      <c r="BE697" s="140">
        <f t="shared" si="229"/>
        <v>0</v>
      </c>
      <c r="BF697" s="140">
        <f t="shared" si="230"/>
        <v>0</v>
      </c>
      <c r="BG697" s="140">
        <f t="shared" si="231"/>
        <v>0</v>
      </c>
      <c r="BH697" s="140">
        <f t="shared" si="232"/>
        <v>0</v>
      </c>
      <c r="BI697" s="140">
        <f t="shared" si="233"/>
        <v>0</v>
      </c>
      <c r="BJ697" s="14" t="s">
        <v>84</v>
      </c>
      <c r="BK697" s="140">
        <f t="shared" si="234"/>
        <v>0</v>
      </c>
      <c r="BL697" s="14" t="s">
        <v>187</v>
      </c>
      <c r="BM697" s="139" t="s">
        <v>188</v>
      </c>
    </row>
    <row r="698" spans="2:65" s="1" customFormat="1" ht="36">
      <c r="B698" s="127"/>
      <c r="C698" s="128"/>
      <c r="D698" s="128" t="s">
        <v>147</v>
      </c>
      <c r="E698" s="129"/>
      <c r="F698" s="130" t="s">
        <v>1748</v>
      </c>
      <c r="G698" s="131" t="s">
        <v>343</v>
      </c>
      <c r="H698" s="132">
        <v>17</v>
      </c>
      <c r="I698" s="133"/>
      <c r="J698" s="133"/>
      <c r="K698" s="133">
        <f t="shared" si="222"/>
        <v>0</v>
      </c>
      <c r="L698" s="130" t="s">
        <v>1</v>
      </c>
      <c r="M698" s="26"/>
      <c r="N698" s="134" t="s">
        <v>1</v>
      </c>
      <c r="O698" s="135" t="s">
        <v>39</v>
      </c>
      <c r="P698" s="136">
        <f t="shared" si="223"/>
        <v>0</v>
      </c>
      <c r="Q698" s="136">
        <f t="shared" si="224"/>
        <v>0</v>
      </c>
      <c r="R698" s="136">
        <f t="shared" si="225"/>
        <v>0</v>
      </c>
      <c r="S698" s="137">
        <v>0</v>
      </c>
      <c r="T698" s="137">
        <f t="shared" si="226"/>
        <v>0</v>
      </c>
      <c r="U698" s="137">
        <v>0</v>
      </c>
      <c r="V698" s="137">
        <f t="shared" si="227"/>
        <v>0</v>
      </c>
      <c r="W698" s="137">
        <v>0</v>
      </c>
      <c r="X698" s="137">
        <f t="shared" si="228"/>
        <v>0</v>
      </c>
      <c r="Y698" s="138" t="s">
        <v>1</v>
      </c>
      <c r="AR698" s="139" t="s">
        <v>187</v>
      </c>
      <c r="AT698" s="139" t="s">
        <v>147</v>
      </c>
      <c r="AU698" s="139" t="s">
        <v>84</v>
      </c>
      <c r="AY698" s="14" t="s">
        <v>145</v>
      </c>
      <c r="BE698" s="140">
        <f t="shared" si="229"/>
        <v>0</v>
      </c>
      <c r="BF698" s="140">
        <f t="shared" si="230"/>
        <v>0</v>
      </c>
      <c r="BG698" s="140">
        <f t="shared" si="231"/>
        <v>0</v>
      </c>
      <c r="BH698" s="140">
        <f t="shared" si="232"/>
        <v>0</v>
      </c>
      <c r="BI698" s="140">
        <f t="shared" si="233"/>
        <v>0</v>
      </c>
      <c r="BJ698" s="14" t="s">
        <v>84</v>
      </c>
      <c r="BK698" s="140">
        <f t="shared" si="234"/>
        <v>0</v>
      </c>
      <c r="BL698" s="14" t="s">
        <v>187</v>
      </c>
      <c r="BM698" s="139" t="s">
        <v>188</v>
      </c>
    </row>
    <row r="699" spans="2:65" s="1" customFormat="1" ht="48">
      <c r="B699" s="127"/>
      <c r="C699" s="128"/>
      <c r="D699" s="128" t="s">
        <v>147</v>
      </c>
      <c r="E699" s="129"/>
      <c r="F699" s="130" t="s">
        <v>1749</v>
      </c>
      <c r="G699" s="131" t="s">
        <v>343</v>
      </c>
      <c r="H699" s="132">
        <v>6</v>
      </c>
      <c r="I699" s="133"/>
      <c r="J699" s="133"/>
      <c r="K699" s="133">
        <f t="shared" si="222"/>
        <v>0</v>
      </c>
      <c r="L699" s="130" t="s">
        <v>1</v>
      </c>
      <c r="M699" s="26"/>
      <c r="N699" s="134" t="s">
        <v>1</v>
      </c>
      <c r="O699" s="135" t="s">
        <v>39</v>
      </c>
      <c r="P699" s="136">
        <f t="shared" si="223"/>
        <v>0</v>
      </c>
      <c r="Q699" s="136">
        <f t="shared" si="224"/>
        <v>0</v>
      </c>
      <c r="R699" s="136">
        <f t="shared" si="225"/>
        <v>0</v>
      </c>
      <c r="S699" s="137">
        <v>0</v>
      </c>
      <c r="T699" s="137">
        <f t="shared" si="226"/>
        <v>0</v>
      </c>
      <c r="U699" s="137">
        <v>0</v>
      </c>
      <c r="V699" s="137">
        <f t="shared" si="227"/>
        <v>0</v>
      </c>
      <c r="W699" s="137">
        <v>0</v>
      </c>
      <c r="X699" s="137">
        <f t="shared" si="228"/>
        <v>0</v>
      </c>
      <c r="Y699" s="138" t="s">
        <v>1</v>
      </c>
      <c r="AR699" s="139" t="s">
        <v>187</v>
      </c>
      <c r="AT699" s="139" t="s">
        <v>147</v>
      </c>
      <c r="AU699" s="139" t="s">
        <v>84</v>
      </c>
      <c r="AY699" s="14" t="s">
        <v>145</v>
      </c>
      <c r="BE699" s="140">
        <f t="shared" si="229"/>
        <v>0</v>
      </c>
      <c r="BF699" s="140">
        <f t="shared" si="230"/>
        <v>0</v>
      </c>
      <c r="BG699" s="140">
        <f t="shared" si="231"/>
        <v>0</v>
      </c>
      <c r="BH699" s="140">
        <f t="shared" si="232"/>
        <v>0</v>
      </c>
      <c r="BI699" s="140">
        <f t="shared" si="233"/>
        <v>0</v>
      </c>
      <c r="BJ699" s="14" t="s">
        <v>84</v>
      </c>
      <c r="BK699" s="140">
        <f t="shared" si="234"/>
        <v>0</v>
      </c>
      <c r="BL699" s="14" t="s">
        <v>187</v>
      </c>
      <c r="BM699" s="139" t="s">
        <v>188</v>
      </c>
    </row>
    <row r="700" spans="2:65" s="1" customFormat="1" ht="48">
      <c r="B700" s="127"/>
      <c r="C700" s="128"/>
      <c r="D700" s="128" t="s">
        <v>147</v>
      </c>
      <c r="E700" s="129"/>
      <c r="F700" s="130" t="s">
        <v>1750</v>
      </c>
      <c r="G700" s="131" t="s">
        <v>343</v>
      </c>
      <c r="H700" s="132">
        <v>7</v>
      </c>
      <c r="I700" s="133"/>
      <c r="J700" s="133"/>
      <c r="K700" s="133">
        <f t="shared" si="222"/>
        <v>0</v>
      </c>
      <c r="L700" s="130" t="s">
        <v>1</v>
      </c>
      <c r="M700" s="26"/>
      <c r="N700" s="134" t="s">
        <v>1</v>
      </c>
      <c r="O700" s="135" t="s">
        <v>39</v>
      </c>
      <c r="P700" s="136">
        <f t="shared" si="223"/>
        <v>0</v>
      </c>
      <c r="Q700" s="136">
        <f t="shared" si="224"/>
        <v>0</v>
      </c>
      <c r="R700" s="136">
        <f t="shared" si="225"/>
        <v>0</v>
      </c>
      <c r="S700" s="137">
        <v>0</v>
      </c>
      <c r="T700" s="137">
        <f t="shared" si="226"/>
        <v>0</v>
      </c>
      <c r="U700" s="137">
        <v>0</v>
      </c>
      <c r="V700" s="137">
        <f t="shared" si="227"/>
        <v>0</v>
      </c>
      <c r="W700" s="137">
        <v>0</v>
      </c>
      <c r="X700" s="137">
        <f t="shared" si="228"/>
        <v>0</v>
      </c>
      <c r="Y700" s="138" t="s">
        <v>1</v>
      </c>
      <c r="AR700" s="139" t="s">
        <v>187</v>
      </c>
      <c r="AT700" s="139" t="s">
        <v>147</v>
      </c>
      <c r="AU700" s="139" t="s">
        <v>84</v>
      </c>
      <c r="AY700" s="14" t="s">
        <v>145</v>
      </c>
      <c r="BE700" s="140">
        <f t="shared" si="229"/>
        <v>0</v>
      </c>
      <c r="BF700" s="140">
        <f t="shared" si="230"/>
        <v>0</v>
      </c>
      <c r="BG700" s="140">
        <f t="shared" si="231"/>
        <v>0</v>
      </c>
      <c r="BH700" s="140">
        <f t="shared" si="232"/>
        <v>0</v>
      </c>
      <c r="BI700" s="140">
        <f t="shared" si="233"/>
        <v>0</v>
      </c>
      <c r="BJ700" s="14" t="s">
        <v>84</v>
      </c>
      <c r="BK700" s="140">
        <f t="shared" si="234"/>
        <v>0</v>
      </c>
      <c r="BL700" s="14" t="s">
        <v>187</v>
      </c>
      <c r="BM700" s="139" t="s">
        <v>188</v>
      </c>
    </row>
    <row r="701" spans="2:65" s="1" customFormat="1" ht="48">
      <c r="B701" s="127"/>
      <c r="C701" s="128"/>
      <c r="D701" s="128" t="s">
        <v>147</v>
      </c>
      <c r="E701" s="129"/>
      <c r="F701" s="130" t="s">
        <v>1751</v>
      </c>
      <c r="G701" s="131" t="s">
        <v>343</v>
      </c>
      <c r="H701" s="132">
        <v>5</v>
      </c>
      <c r="I701" s="133"/>
      <c r="J701" s="133"/>
      <c r="K701" s="133">
        <f t="shared" si="222"/>
        <v>0</v>
      </c>
      <c r="L701" s="130" t="s">
        <v>1</v>
      </c>
      <c r="M701" s="26"/>
      <c r="N701" s="134" t="s">
        <v>1</v>
      </c>
      <c r="O701" s="135" t="s">
        <v>39</v>
      </c>
      <c r="P701" s="136">
        <f t="shared" si="223"/>
        <v>0</v>
      </c>
      <c r="Q701" s="136">
        <f t="shared" si="224"/>
        <v>0</v>
      </c>
      <c r="R701" s="136">
        <f t="shared" si="225"/>
        <v>0</v>
      </c>
      <c r="S701" s="137">
        <v>0</v>
      </c>
      <c r="T701" s="137">
        <f t="shared" si="226"/>
        <v>0</v>
      </c>
      <c r="U701" s="137">
        <v>0</v>
      </c>
      <c r="V701" s="137">
        <f t="shared" si="227"/>
        <v>0</v>
      </c>
      <c r="W701" s="137">
        <v>0</v>
      </c>
      <c r="X701" s="137">
        <f t="shared" si="228"/>
        <v>0</v>
      </c>
      <c r="Y701" s="138" t="s">
        <v>1</v>
      </c>
      <c r="AR701" s="139" t="s">
        <v>187</v>
      </c>
      <c r="AT701" s="139" t="s">
        <v>147</v>
      </c>
      <c r="AU701" s="139" t="s">
        <v>84</v>
      </c>
      <c r="AY701" s="14" t="s">
        <v>145</v>
      </c>
      <c r="BE701" s="140">
        <f t="shared" si="229"/>
        <v>0</v>
      </c>
      <c r="BF701" s="140">
        <f t="shared" si="230"/>
        <v>0</v>
      </c>
      <c r="BG701" s="140">
        <f t="shared" si="231"/>
        <v>0</v>
      </c>
      <c r="BH701" s="140">
        <f t="shared" si="232"/>
        <v>0</v>
      </c>
      <c r="BI701" s="140">
        <f t="shared" si="233"/>
        <v>0</v>
      </c>
      <c r="BJ701" s="14" t="s">
        <v>84</v>
      </c>
      <c r="BK701" s="140">
        <f t="shared" si="234"/>
        <v>0</v>
      </c>
      <c r="BL701" s="14" t="s">
        <v>187</v>
      </c>
      <c r="BM701" s="139" t="s">
        <v>188</v>
      </c>
    </row>
    <row r="702" spans="2:65" s="1" customFormat="1" ht="48">
      <c r="B702" s="127"/>
      <c r="C702" s="128"/>
      <c r="D702" s="128" t="s">
        <v>147</v>
      </c>
      <c r="E702" s="129"/>
      <c r="F702" s="130" t="s">
        <v>1752</v>
      </c>
      <c r="G702" s="131" t="s">
        <v>343</v>
      </c>
      <c r="H702" s="132">
        <v>11</v>
      </c>
      <c r="I702" s="133"/>
      <c r="J702" s="133"/>
      <c r="K702" s="133">
        <f t="shared" si="222"/>
        <v>0</v>
      </c>
      <c r="L702" s="130" t="s">
        <v>1</v>
      </c>
      <c r="M702" s="26"/>
      <c r="N702" s="134" t="s">
        <v>1</v>
      </c>
      <c r="O702" s="135" t="s">
        <v>39</v>
      </c>
      <c r="P702" s="136">
        <f t="shared" si="223"/>
        <v>0</v>
      </c>
      <c r="Q702" s="136">
        <f t="shared" si="224"/>
        <v>0</v>
      </c>
      <c r="R702" s="136">
        <f t="shared" si="225"/>
        <v>0</v>
      </c>
      <c r="S702" s="137">
        <v>0</v>
      </c>
      <c r="T702" s="137">
        <f t="shared" si="226"/>
        <v>0</v>
      </c>
      <c r="U702" s="137">
        <v>0</v>
      </c>
      <c r="V702" s="137">
        <f t="shared" si="227"/>
        <v>0</v>
      </c>
      <c r="W702" s="137">
        <v>0</v>
      </c>
      <c r="X702" s="137">
        <f t="shared" si="228"/>
        <v>0</v>
      </c>
      <c r="Y702" s="138" t="s">
        <v>1</v>
      </c>
      <c r="AR702" s="139" t="s">
        <v>187</v>
      </c>
      <c r="AT702" s="139" t="s">
        <v>147</v>
      </c>
      <c r="AU702" s="139" t="s">
        <v>84</v>
      </c>
      <c r="AY702" s="14" t="s">
        <v>145</v>
      </c>
      <c r="BE702" s="140">
        <f t="shared" si="229"/>
        <v>0</v>
      </c>
      <c r="BF702" s="140">
        <f t="shared" si="230"/>
        <v>0</v>
      </c>
      <c r="BG702" s="140">
        <f t="shared" si="231"/>
        <v>0</v>
      </c>
      <c r="BH702" s="140">
        <f t="shared" si="232"/>
        <v>0</v>
      </c>
      <c r="BI702" s="140">
        <f t="shared" si="233"/>
        <v>0</v>
      </c>
      <c r="BJ702" s="14" t="s">
        <v>84</v>
      </c>
      <c r="BK702" s="140">
        <f t="shared" si="234"/>
        <v>0</v>
      </c>
      <c r="BL702" s="14" t="s">
        <v>187</v>
      </c>
      <c r="BM702" s="139" t="s">
        <v>188</v>
      </c>
    </row>
    <row r="703" spans="2:65" s="1" customFormat="1" ht="48">
      <c r="B703" s="127"/>
      <c r="C703" s="128"/>
      <c r="D703" s="128" t="s">
        <v>147</v>
      </c>
      <c r="E703" s="129"/>
      <c r="F703" s="130" t="s">
        <v>1753</v>
      </c>
      <c r="G703" s="131" t="s">
        <v>343</v>
      </c>
      <c r="H703" s="132">
        <v>13</v>
      </c>
      <c r="I703" s="133"/>
      <c r="J703" s="133"/>
      <c r="K703" s="133">
        <f t="shared" si="222"/>
        <v>0</v>
      </c>
      <c r="L703" s="130" t="s">
        <v>1</v>
      </c>
      <c r="M703" s="26"/>
      <c r="N703" s="134" t="s">
        <v>1</v>
      </c>
      <c r="O703" s="135" t="s">
        <v>39</v>
      </c>
      <c r="P703" s="136">
        <f t="shared" si="223"/>
        <v>0</v>
      </c>
      <c r="Q703" s="136">
        <f t="shared" si="224"/>
        <v>0</v>
      </c>
      <c r="R703" s="136">
        <f t="shared" si="225"/>
        <v>0</v>
      </c>
      <c r="S703" s="137">
        <v>0</v>
      </c>
      <c r="T703" s="137">
        <f t="shared" si="226"/>
        <v>0</v>
      </c>
      <c r="U703" s="137">
        <v>0</v>
      </c>
      <c r="V703" s="137">
        <f t="shared" si="227"/>
        <v>0</v>
      </c>
      <c r="W703" s="137">
        <v>0</v>
      </c>
      <c r="X703" s="137">
        <f t="shared" si="228"/>
        <v>0</v>
      </c>
      <c r="Y703" s="138" t="s">
        <v>1</v>
      </c>
      <c r="AR703" s="139" t="s">
        <v>187</v>
      </c>
      <c r="AT703" s="139" t="s">
        <v>147</v>
      </c>
      <c r="AU703" s="139" t="s">
        <v>84</v>
      </c>
      <c r="AY703" s="14" t="s">
        <v>145</v>
      </c>
      <c r="BE703" s="140">
        <f t="shared" si="229"/>
        <v>0</v>
      </c>
      <c r="BF703" s="140">
        <f t="shared" si="230"/>
        <v>0</v>
      </c>
      <c r="BG703" s="140">
        <f t="shared" si="231"/>
        <v>0</v>
      </c>
      <c r="BH703" s="140">
        <f t="shared" si="232"/>
        <v>0</v>
      </c>
      <c r="BI703" s="140">
        <f t="shared" si="233"/>
        <v>0</v>
      </c>
      <c r="BJ703" s="14" t="s">
        <v>84</v>
      </c>
      <c r="BK703" s="140">
        <f t="shared" si="234"/>
        <v>0</v>
      </c>
      <c r="BL703" s="14" t="s">
        <v>187</v>
      </c>
      <c r="BM703" s="139" t="s">
        <v>188</v>
      </c>
    </row>
    <row r="704" spans="2:65" s="1" customFormat="1" ht="48">
      <c r="B704" s="127"/>
      <c r="C704" s="128"/>
      <c r="D704" s="128" t="s">
        <v>147</v>
      </c>
      <c r="E704" s="129"/>
      <c r="F704" s="130" t="s">
        <v>1754</v>
      </c>
      <c r="G704" s="131" t="s">
        <v>343</v>
      </c>
      <c r="H704" s="132">
        <v>1</v>
      </c>
      <c r="I704" s="133"/>
      <c r="J704" s="133"/>
      <c r="K704" s="133">
        <f t="shared" si="222"/>
        <v>0</v>
      </c>
      <c r="L704" s="130" t="s">
        <v>1</v>
      </c>
      <c r="M704" s="26"/>
      <c r="N704" s="134" t="s">
        <v>1</v>
      </c>
      <c r="O704" s="135" t="s">
        <v>39</v>
      </c>
      <c r="P704" s="136">
        <f t="shared" si="223"/>
        <v>0</v>
      </c>
      <c r="Q704" s="136">
        <f t="shared" si="224"/>
        <v>0</v>
      </c>
      <c r="R704" s="136">
        <f t="shared" si="225"/>
        <v>0</v>
      </c>
      <c r="S704" s="137">
        <v>0</v>
      </c>
      <c r="T704" s="137">
        <f t="shared" si="226"/>
        <v>0</v>
      </c>
      <c r="U704" s="137">
        <v>0</v>
      </c>
      <c r="V704" s="137">
        <f t="shared" si="227"/>
        <v>0</v>
      </c>
      <c r="W704" s="137">
        <v>0</v>
      </c>
      <c r="X704" s="137">
        <f t="shared" si="228"/>
        <v>0</v>
      </c>
      <c r="Y704" s="138" t="s">
        <v>1</v>
      </c>
      <c r="AR704" s="139" t="s">
        <v>187</v>
      </c>
      <c r="AT704" s="139" t="s">
        <v>147</v>
      </c>
      <c r="AU704" s="139" t="s">
        <v>84</v>
      </c>
      <c r="AY704" s="14" t="s">
        <v>145</v>
      </c>
      <c r="BE704" s="140">
        <f t="shared" si="229"/>
        <v>0</v>
      </c>
      <c r="BF704" s="140">
        <f t="shared" si="230"/>
        <v>0</v>
      </c>
      <c r="BG704" s="140">
        <f t="shared" si="231"/>
        <v>0</v>
      </c>
      <c r="BH704" s="140">
        <f t="shared" si="232"/>
        <v>0</v>
      </c>
      <c r="BI704" s="140">
        <f t="shared" si="233"/>
        <v>0</v>
      </c>
      <c r="BJ704" s="14" t="s">
        <v>84</v>
      </c>
      <c r="BK704" s="140">
        <f t="shared" si="234"/>
        <v>0</v>
      </c>
      <c r="BL704" s="14" t="s">
        <v>187</v>
      </c>
      <c r="BM704" s="139" t="s">
        <v>188</v>
      </c>
    </row>
    <row r="705" spans="2:65" s="1" customFormat="1" ht="48">
      <c r="B705" s="127"/>
      <c r="C705" s="128"/>
      <c r="D705" s="128" t="s">
        <v>147</v>
      </c>
      <c r="E705" s="129"/>
      <c r="F705" s="130" t="s">
        <v>1755</v>
      </c>
      <c r="G705" s="131" t="s">
        <v>343</v>
      </c>
      <c r="H705" s="132">
        <v>4</v>
      </c>
      <c r="I705" s="133"/>
      <c r="J705" s="133"/>
      <c r="K705" s="133">
        <f t="shared" si="222"/>
        <v>0</v>
      </c>
      <c r="L705" s="130" t="s">
        <v>1</v>
      </c>
      <c r="M705" s="26"/>
      <c r="N705" s="134" t="s">
        <v>1</v>
      </c>
      <c r="O705" s="135" t="s">
        <v>39</v>
      </c>
      <c r="P705" s="136">
        <f t="shared" si="223"/>
        <v>0</v>
      </c>
      <c r="Q705" s="136">
        <f t="shared" si="224"/>
        <v>0</v>
      </c>
      <c r="R705" s="136">
        <f t="shared" si="225"/>
        <v>0</v>
      </c>
      <c r="S705" s="137">
        <v>0</v>
      </c>
      <c r="T705" s="137">
        <f t="shared" si="226"/>
        <v>0</v>
      </c>
      <c r="U705" s="137">
        <v>0</v>
      </c>
      <c r="V705" s="137">
        <f t="shared" si="227"/>
        <v>0</v>
      </c>
      <c r="W705" s="137">
        <v>0</v>
      </c>
      <c r="X705" s="137">
        <f t="shared" si="228"/>
        <v>0</v>
      </c>
      <c r="Y705" s="138" t="s">
        <v>1</v>
      </c>
      <c r="AR705" s="139" t="s">
        <v>187</v>
      </c>
      <c r="AT705" s="139" t="s">
        <v>147</v>
      </c>
      <c r="AU705" s="139" t="s">
        <v>84</v>
      </c>
      <c r="AY705" s="14" t="s">
        <v>145</v>
      </c>
      <c r="BE705" s="140">
        <f t="shared" si="229"/>
        <v>0</v>
      </c>
      <c r="BF705" s="140">
        <f t="shared" si="230"/>
        <v>0</v>
      </c>
      <c r="BG705" s="140">
        <f t="shared" si="231"/>
        <v>0</v>
      </c>
      <c r="BH705" s="140">
        <f t="shared" si="232"/>
        <v>0</v>
      </c>
      <c r="BI705" s="140">
        <f t="shared" si="233"/>
        <v>0</v>
      </c>
      <c r="BJ705" s="14" t="s">
        <v>84</v>
      </c>
      <c r="BK705" s="140">
        <f t="shared" si="234"/>
        <v>0</v>
      </c>
      <c r="BL705" s="14" t="s">
        <v>187</v>
      </c>
      <c r="BM705" s="139" t="s">
        <v>188</v>
      </c>
    </row>
    <row r="706" spans="2:65" s="1" customFormat="1" ht="48">
      <c r="B706" s="127"/>
      <c r="C706" s="128"/>
      <c r="D706" s="128" t="s">
        <v>147</v>
      </c>
      <c r="E706" s="129"/>
      <c r="F706" s="130" t="s">
        <v>1756</v>
      </c>
      <c r="G706" s="131" t="s">
        <v>343</v>
      </c>
      <c r="H706" s="132">
        <v>1</v>
      </c>
      <c r="I706" s="133"/>
      <c r="J706" s="133"/>
      <c r="K706" s="133">
        <f t="shared" si="222"/>
        <v>0</v>
      </c>
      <c r="L706" s="130" t="s">
        <v>1</v>
      </c>
      <c r="M706" s="26"/>
      <c r="N706" s="134" t="s">
        <v>1</v>
      </c>
      <c r="O706" s="135" t="s">
        <v>39</v>
      </c>
      <c r="P706" s="136">
        <f t="shared" si="223"/>
        <v>0</v>
      </c>
      <c r="Q706" s="136">
        <f t="shared" si="224"/>
        <v>0</v>
      </c>
      <c r="R706" s="136">
        <f t="shared" si="225"/>
        <v>0</v>
      </c>
      <c r="S706" s="137">
        <v>0</v>
      </c>
      <c r="T706" s="137">
        <f t="shared" si="226"/>
        <v>0</v>
      </c>
      <c r="U706" s="137">
        <v>0</v>
      </c>
      <c r="V706" s="137">
        <f t="shared" si="227"/>
        <v>0</v>
      </c>
      <c r="W706" s="137">
        <v>0</v>
      </c>
      <c r="X706" s="137">
        <f t="shared" si="228"/>
        <v>0</v>
      </c>
      <c r="Y706" s="138" t="s">
        <v>1</v>
      </c>
      <c r="AR706" s="139" t="s">
        <v>187</v>
      </c>
      <c r="AT706" s="139" t="s">
        <v>147</v>
      </c>
      <c r="AU706" s="139" t="s">
        <v>84</v>
      </c>
      <c r="AY706" s="14" t="s">
        <v>145</v>
      </c>
      <c r="BE706" s="140">
        <f t="shared" si="229"/>
        <v>0</v>
      </c>
      <c r="BF706" s="140">
        <f t="shared" si="230"/>
        <v>0</v>
      </c>
      <c r="BG706" s="140">
        <f t="shared" si="231"/>
        <v>0</v>
      </c>
      <c r="BH706" s="140">
        <f t="shared" si="232"/>
        <v>0</v>
      </c>
      <c r="BI706" s="140">
        <f t="shared" si="233"/>
        <v>0</v>
      </c>
      <c r="BJ706" s="14" t="s">
        <v>84</v>
      </c>
      <c r="BK706" s="140">
        <f t="shared" si="234"/>
        <v>0</v>
      </c>
      <c r="BL706" s="14" t="s">
        <v>187</v>
      </c>
      <c r="BM706" s="139" t="s">
        <v>188</v>
      </c>
    </row>
    <row r="707" spans="2:65" s="1" customFormat="1" ht="36">
      <c r="B707" s="127"/>
      <c r="C707" s="128"/>
      <c r="D707" s="128" t="s">
        <v>147</v>
      </c>
      <c r="E707" s="129"/>
      <c r="F707" s="130" t="s">
        <v>1757</v>
      </c>
      <c r="G707" s="131" t="s">
        <v>343</v>
      </c>
      <c r="H707" s="132">
        <v>2</v>
      </c>
      <c r="I707" s="133"/>
      <c r="J707" s="133"/>
      <c r="K707" s="133">
        <f t="shared" si="222"/>
        <v>0</v>
      </c>
      <c r="L707" s="130" t="s">
        <v>1</v>
      </c>
      <c r="M707" s="26"/>
      <c r="N707" s="134" t="s">
        <v>1</v>
      </c>
      <c r="O707" s="135" t="s">
        <v>39</v>
      </c>
      <c r="P707" s="136">
        <f t="shared" si="223"/>
        <v>0</v>
      </c>
      <c r="Q707" s="136">
        <f t="shared" si="224"/>
        <v>0</v>
      </c>
      <c r="R707" s="136">
        <f t="shared" si="225"/>
        <v>0</v>
      </c>
      <c r="S707" s="137">
        <v>0</v>
      </c>
      <c r="T707" s="137">
        <f t="shared" si="226"/>
        <v>0</v>
      </c>
      <c r="U707" s="137">
        <v>0</v>
      </c>
      <c r="V707" s="137">
        <f t="shared" si="227"/>
        <v>0</v>
      </c>
      <c r="W707" s="137">
        <v>0</v>
      </c>
      <c r="X707" s="137">
        <f t="shared" si="228"/>
        <v>0</v>
      </c>
      <c r="Y707" s="138" t="s">
        <v>1</v>
      </c>
      <c r="AR707" s="139" t="s">
        <v>187</v>
      </c>
      <c r="AT707" s="139" t="s">
        <v>147</v>
      </c>
      <c r="AU707" s="139" t="s">
        <v>84</v>
      </c>
      <c r="AY707" s="14" t="s">
        <v>145</v>
      </c>
      <c r="BE707" s="140">
        <f t="shared" si="229"/>
        <v>0</v>
      </c>
      <c r="BF707" s="140">
        <f t="shared" si="230"/>
        <v>0</v>
      </c>
      <c r="BG707" s="140">
        <f t="shared" si="231"/>
        <v>0</v>
      </c>
      <c r="BH707" s="140">
        <f t="shared" si="232"/>
        <v>0</v>
      </c>
      <c r="BI707" s="140">
        <f t="shared" si="233"/>
        <v>0</v>
      </c>
      <c r="BJ707" s="14" t="s">
        <v>84</v>
      </c>
      <c r="BK707" s="140">
        <f t="shared" si="234"/>
        <v>0</v>
      </c>
      <c r="BL707" s="14" t="s">
        <v>187</v>
      </c>
      <c r="BM707" s="139" t="s">
        <v>188</v>
      </c>
    </row>
    <row r="708" spans="2:65" s="12" customFormat="1">
      <c r="B708" s="141"/>
      <c r="D708" s="142" t="s">
        <v>151</v>
      </c>
      <c r="E708" s="143"/>
      <c r="F708" s="144" t="s">
        <v>1758</v>
      </c>
      <c r="H708" s="143" t="s">
        <v>1</v>
      </c>
      <c r="M708" s="141"/>
      <c r="N708" s="145"/>
      <c r="Y708" s="146"/>
      <c r="AT708" s="143" t="s">
        <v>151</v>
      </c>
      <c r="AU708" s="143" t="s">
        <v>84</v>
      </c>
      <c r="AV708" s="12" t="s">
        <v>84</v>
      </c>
      <c r="AW708" s="12" t="s">
        <v>4</v>
      </c>
      <c r="AX708" s="12" t="s">
        <v>76</v>
      </c>
      <c r="AY708" s="143" t="s">
        <v>145</v>
      </c>
    </row>
    <row r="709" spans="2:65" s="1" customFormat="1" ht="16.5" customHeight="1">
      <c r="B709" s="127"/>
      <c r="C709" s="128"/>
      <c r="D709" s="128" t="s">
        <v>147</v>
      </c>
      <c r="E709" s="129"/>
      <c r="F709" s="130" t="s">
        <v>1759</v>
      </c>
      <c r="G709" s="131" t="s">
        <v>343</v>
      </c>
      <c r="H709" s="132">
        <v>1</v>
      </c>
      <c r="I709" s="133"/>
      <c r="J709" s="133"/>
      <c r="K709" s="133">
        <f>ROUND(P709*H709,2)</f>
        <v>0</v>
      </c>
      <c r="L709" s="130" t="s">
        <v>1</v>
      </c>
      <c r="M709" s="26"/>
      <c r="N709" s="134" t="s">
        <v>1</v>
      </c>
      <c r="O709" s="135" t="s">
        <v>39</v>
      </c>
      <c r="P709" s="136">
        <f>I709+J709</f>
        <v>0</v>
      </c>
      <c r="Q709" s="136">
        <f>ROUND(I709*H709,2)</f>
        <v>0</v>
      </c>
      <c r="R709" s="136">
        <f>ROUND(J709*H709,2)</f>
        <v>0</v>
      </c>
      <c r="S709" s="137">
        <v>0</v>
      </c>
      <c r="T709" s="137">
        <f>S709*H709</f>
        <v>0</v>
      </c>
      <c r="U709" s="137">
        <v>0</v>
      </c>
      <c r="V709" s="137">
        <f>U709*H709</f>
        <v>0</v>
      </c>
      <c r="W709" s="137">
        <v>0</v>
      </c>
      <c r="X709" s="137">
        <f>W709*H709</f>
        <v>0</v>
      </c>
      <c r="Y709" s="138" t="s">
        <v>1</v>
      </c>
      <c r="AR709" s="139" t="s">
        <v>187</v>
      </c>
      <c r="AT709" s="139" t="s">
        <v>147</v>
      </c>
      <c r="AU709" s="139" t="s">
        <v>84</v>
      </c>
      <c r="AY709" s="14" t="s">
        <v>145</v>
      </c>
      <c r="BE709" s="140">
        <f>IF(O709="základní",K709,0)</f>
        <v>0</v>
      </c>
      <c r="BF709" s="140">
        <f>IF(O709="snížená",K709,0)</f>
        <v>0</v>
      </c>
      <c r="BG709" s="140">
        <f>IF(O709="zákl. přenesená",K709,0)</f>
        <v>0</v>
      </c>
      <c r="BH709" s="140">
        <f>IF(O709="sníž. přenesená",K709,0)</f>
        <v>0</v>
      </c>
      <c r="BI709" s="140">
        <f>IF(O709="nulová",K709,0)</f>
        <v>0</v>
      </c>
      <c r="BJ709" s="14" t="s">
        <v>84</v>
      </c>
      <c r="BK709" s="140">
        <f>ROUND(P709*H709,2)</f>
        <v>0</v>
      </c>
      <c r="BL709" s="14" t="s">
        <v>187</v>
      </c>
      <c r="BM709" s="139" t="s">
        <v>188</v>
      </c>
    </row>
    <row r="710" spans="2:65" s="12" customFormat="1">
      <c r="B710" s="141"/>
      <c r="D710" s="142" t="s">
        <v>151</v>
      </c>
      <c r="E710" s="143"/>
      <c r="F710" s="144" t="s">
        <v>1758</v>
      </c>
      <c r="H710" s="143" t="s">
        <v>1</v>
      </c>
      <c r="M710" s="141"/>
      <c r="N710" s="145"/>
      <c r="Y710" s="146"/>
      <c r="AT710" s="143" t="s">
        <v>151</v>
      </c>
      <c r="AU710" s="143" t="s">
        <v>84</v>
      </c>
      <c r="AV710" s="12" t="s">
        <v>84</v>
      </c>
      <c r="AW710" s="12" t="s">
        <v>4</v>
      </c>
      <c r="AX710" s="12" t="s">
        <v>76</v>
      </c>
      <c r="AY710" s="143" t="s">
        <v>145</v>
      </c>
    </row>
    <row r="711" spans="2:65" s="1" customFormat="1" ht="48">
      <c r="B711" s="127"/>
      <c r="C711" s="128"/>
      <c r="D711" s="128" t="s">
        <v>147</v>
      </c>
      <c r="E711" s="129"/>
      <c r="F711" s="130" t="s">
        <v>1760</v>
      </c>
      <c r="G711" s="131" t="s">
        <v>458</v>
      </c>
      <c r="H711" s="132">
        <v>95</v>
      </c>
      <c r="I711" s="133"/>
      <c r="J711" s="133"/>
      <c r="K711" s="133">
        <f t="shared" ref="K711:K740" si="235">ROUND(P711*H711,2)</f>
        <v>0</v>
      </c>
      <c r="L711" s="130" t="s">
        <v>1</v>
      </c>
      <c r="M711" s="26"/>
      <c r="N711" s="134" t="s">
        <v>1</v>
      </c>
      <c r="O711" s="135" t="s">
        <v>39</v>
      </c>
      <c r="P711" s="136">
        <f t="shared" ref="P711:P740" si="236">I711+J711</f>
        <v>0</v>
      </c>
      <c r="Q711" s="136">
        <f t="shared" ref="Q711:Q740" si="237">ROUND(I711*H711,2)</f>
        <v>0</v>
      </c>
      <c r="R711" s="136">
        <f t="shared" ref="R711:R740" si="238">ROUND(J711*H711,2)</f>
        <v>0</v>
      </c>
      <c r="S711" s="137">
        <v>0</v>
      </c>
      <c r="T711" s="137">
        <f t="shared" ref="T711:T740" si="239">S711*H711</f>
        <v>0</v>
      </c>
      <c r="U711" s="137">
        <v>0</v>
      </c>
      <c r="V711" s="137">
        <f t="shared" ref="V711:V740" si="240">U711*H711</f>
        <v>0</v>
      </c>
      <c r="W711" s="137">
        <v>0</v>
      </c>
      <c r="X711" s="137">
        <f t="shared" ref="X711:X740" si="241">W711*H711</f>
        <v>0</v>
      </c>
      <c r="Y711" s="138" t="s">
        <v>1</v>
      </c>
      <c r="AR711" s="139" t="s">
        <v>187</v>
      </c>
      <c r="AT711" s="139" t="s">
        <v>147</v>
      </c>
      <c r="AU711" s="139" t="s">
        <v>84</v>
      </c>
      <c r="AY711" s="14" t="s">
        <v>145</v>
      </c>
      <c r="BE711" s="140">
        <f t="shared" ref="BE711:BE740" si="242">IF(O711="základní",K711,0)</f>
        <v>0</v>
      </c>
      <c r="BF711" s="140">
        <f t="shared" ref="BF711:BF740" si="243">IF(O711="snížená",K711,0)</f>
        <v>0</v>
      </c>
      <c r="BG711" s="140">
        <f t="shared" ref="BG711:BG740" si="244">IF(O711="zákl. přenesená",K711,0)</f>
        <v>0</v>
      </c>
      <c r="BH711" s="140">
        <f t="shared" ref="BH711:BH740" si="245">IF(O711="sníž. přenesená",K711,0)</f>
        <v>0</v>
      </c>
      <c r="BI711" s="140">
        <f t="shared" ref="BI711:BI740" si="246">IF(O711="nulová",K711,0)</f>
        <v>0</v>
      </c>
      <c r="BJ711" s="14" t="s">
        <v>84</v>
      </c>
      <c r="BK711" s="140">
        <f t="shared" ref="BK711:BK740" si="247">ROUND(P711*H711,2)</f>
        <v>0</v>
      </c>
      <c r="BL711" s="14" t="s">
        <v>187</v>
      </c>
      <c r="BM711" s="139" t="s">
        <v>188</v>
      </c>
    </row>
    <row r="712" spans="2:65" s="1" customFormat="1" ht="36">
      <c r="B712" s="127"/>
      <c r="C712" s="128"/>
      <c r="D712" s="128" t="s">
        <v>147</v>
      </c>
      <c r="E712" s="129"/>
      <c r="F712" s="130" t="s">
        <v>1761</v>
      </c>
      <c r="G712" s="131" t="s">
        <v>458</v>
      </c>
      <c r="H712" s="132">
        <v>130</v>
      </c>
      <c r="I712" s="133"/>
      <c r="J712" s="133"/>
      <c r="K712" s="133">
        <f t="shared" si="235"/>
        <v>0</v>
      </c>
      <c r="L712" s="130" t="s">
        <v>1</v>
      </c>
      <c r="M712" s="26"/>
      <c r="N712" s="134" t="s">
        <v>1</v>
      </c>
      <c r="O712" s="135" t="s">
        <v>39</v>
      </c>
      <c r="P712" s="136">
        <f t="shared" si="236"/>
        <v>0</v>
      </c>
      <c r="Q712" s="136">
        <f t="shared" si="237"/>
        <v>0</v>
      </c>
      <c r="R712" s="136">
        <f t="shared" si="238"/>
        <v>0</v>
      </c>
      <c r="S712" s="137">
        <v>0</v>
      </c>
      <c r="T712" s="137">
        <f t="shared" si="239"/>
        <v>0</v>
      </c>
      <c r="U712" s="137">
        <v>0</v>
      </c>
      <c r="V712" s="137">
        <f t="shared" si="240"/>
        <v>0</v>
      </c>
      <c r="W712" s="137">
        <v>0</v>
      </c>
      <c r="X712" s="137">
        <f t="shared" si="241"/>
        <v>0</v>
      </c>
      <c r="Y712" s="138" t="s">
        <v>1</v>
      </c>
      <c r="AR712" s="139" t="s">
        <v>187</v>
      </c>
      <c r="AT712" s="139" t="s">
        <v>147</v>
      </c>
      <c r="AU712" s="139" t="s">
        <v>84</v>
      </c>
      <c r="AY712" s="14" t="s">
        <v>145</v>
      </c>
      <c r="BE712" s="140">
        <f t="shared" si="242"/>
        <v>0</v>
      </c>
      <c r="BF712" s="140">
        <f t="shared" si="243"/>
        <v>0</v>
      </c>
      <c r="BG712" s="140">
        <f t="shared" si="244"/>
        <v>0</v>
      </c>
      <c r="BH712" s="140">
        <f t="shared" si="245"/>
        <v>0</v>
      </c>
      <c r="BI712" s="140">
        <f t="shared" si="246"/>
        <v>0</v>
      </c>
      <c r="BJ712" s="14" t="s">
        <v>84</v>
      </c>
      <c r="BK712" s="140">
        <f t="shared" si="247"/>
        <v>0</v>
      </c>
      <c r="BL712" s="14" t="s">
        <v>187</v>
      </c>
      <c r="BM712" s="139" t="s">
        <v>188</v>
      </c>
    </row>
    <row r="713" spans="2:65" s="1" customFormat="1" ht="36">
      <c r="B713" s="127"/>
      <c r="C713" s="128"/>
      <c r="D713" s="128" t="s">
        <v>147</v>
      </c>
      <c r="E713" s="129"/>
      <c r="F713" s="130" t="s">
        <v>1762</v>
      </c>
      <c r="G713" s="131" t="s">
        <v>458</v>
      </c>
      <c r="H713" s="132">
        <v>50</v>
      </c>
      <c r="I713" s="133"/>
      <c r="J713" s="133"/>
      <c r="K713" s="133">
        <f t="shared" si="235"/>
        <v>0</v>
      </c>
      <c r="L713" s="130" t="s">
        <v>1</v>
      </c>
      <c r="M713" s="26"/>
      <c r="N713" s="134" t="s">
        <v>1</v>
      </c>
      <c r="O713" s="135" t="s">
        <v>39</v>
      </c>
      <c r="P713" s="136">
        <f t="shared" si="236"/>
        <v>0</v>
      </c>
      <c r="Q713" s="136">
        <f t="shared" si="237"/>
        <v>0</v>
      </c>
      <c r="R713" s="136">
        <f t="shared" si="238"/>
        <v>0</v>
      </c>
      <c r="S713" s="137">
        <v>0</v>
      </c>
      <c r="T713" s="137">
        <f t="shared" si="239"/>
        <v>0</v>
      </c>
      <c r="U713" s="137">
        <v>0</v>
      </c>
      <c r="V713" s="137">
        <f t="shared" si="240"/>
        <v>0</v>
      </c>
      <c r="W713" s="137">
        <v>0</v>
      </c>
      <c r="X713" s="137">
        <f t="shared" si="241"/>
        <v>0</v>
      </c>
      <c r="Y713" s="138" t="s">
        <v>1</v>
      </c>
      <c r="AR713" s="139" t="s">
        <v>187</v>
      </c>
      <c r="AT713" s="139" t="s">
        <v>147</v>
      </c>
      <c r="AU713" s="139" t="s">
        <v>84</v>
      </c>
      <c r="AY713" s="14" t="s">
        <v>145</v>
      </c>
      <c r="BE713" s="140">
        <f t="shared" si="242"/>
        <v>0</v>
      </c>
      <c r="BF713" s="140">
        <f t="shared" si="243"/>
        <v>0</v>
      </c>
      <c r="BG713" s="140">
        <f t="shared" si="244"/>
        <v>0</v>
      </c>
      <c r="BH713" s="140">
        <f t="shared" si="245"/>
        <v>0</v>
      </c>
      <c r="BI713" s="140">
        <f t="shared" si="246"/>
        <v>0</v>
      </c>
      <c r="BJ713" s="14" t="s">
        <v>84</v>
      </c>
      <c r="BK713" s="140">
        <f t="shared" si="247"/>
        <v>0</v>
      </c>
      <c r="BL713" s="14" t="s">
        <v>187</v>
      </c>
      <c r="BM713" s="139" t="s">
        <v>188</v>
      </c>
    </row>
    <row r="714" spans="2:65" s="1" customFormat="1" ht="16.5" customHeight="1">
      <c r="B714" s="127"/>
      <c r="C714" s="128"/>
      <c r="D714" s="128" t="s">
        <v>147</v>
      </c>
      <c r="E714" s="129"/>
      <c r="F714" s="130" t="s">
        <v>1763</v>
      </c>
      <c r="G714" s="131" t="s">
        <v>458</v>
      </c>
      <c r="H714" s="132">
        <v>700</v>
      </c>
      <c r="I714" s="133"/>
      <c r="J714" s="133"/>
      <c r="K714" s="133">
        <f t="shared" si="235"/>
        <v>0</v>
      </c>
      <c r="L714" s="130" t="s">
        <v>1</v>
      </c>
      <c r="M714" s="26"/>
      <c r="N714" s="134" t="s">
        <v>1</v>
      </c>
      <c r="O714" s="135" t="s">
        <v>39</v>
      </c>
      <c r="P714" s="136">
        <f t="shared" si="236"/>
        <v>0</v>
      </c>
      <c r="Q714" s="136">
        <f t="shared" si="237"/>
        <v>0</v>
      </c>
      <c r="R714" s="136">
        <f t="shared" si="238"/>
        <v>0</v>
      </c>
      <c r="S714" s="137">
        <v>0</v>
      </c>
      <c r="T714" s="137">
        <f t="shared" si="239"/>
        <v>0</v>
      </c>
      <c r="U714" s="137">
        <v>0</v>
      </c>
      <c r="V714" s="137">
        <f t="shared" si="240"/>
        <v>0</v>
      </c>
      <c r="W714" s="137">
        <v>0</v>
      </c>
      <c r="X714" s="137">
        <f t="shared" si="241"/>
        <v>0</v>
      </c>
      <c r="Y714" s="138" t="s">
        <v>1</v>
      </c>
      <c r="AR714" s="139" t="s">
        <v>187</v>
      </c>
      <c r="AT714" s="139" t="s">
        <v>147</v>
      </c>
      <c r="AU714" s="139" t="s">
        <v>84</v>
      </c>
      <c r="AY714" s="14" t="s">
        <v>145</v>
      </c>
      <c r="BE714" s="140">
        <f t="shared" si="242"/>
        <v>0</v>
      </c>
      <c r="BF714" s="140">
        <f t="shared" si="243"/>
        <v>0</v>
      </c>
      <c r="BG714" s="140">
        <f t="shared" si="244"/>
        <v>0</v>
      </c>
      <c r="BH714" s="140">
        <f t="shared" si="245"/>
        <v>0</v>
      </c>
      <c r="BI714" s="140">
        <f t="shared" si="246"/>
        <v>0</v>
      </c>
      <c r="BJ714" s="14" t="s">
        <v>84</v>
      </c>
      <c r="BK714" s="140">
        <f t="shared" si="247"/>
        <v>0</v>
      </c>
      <c r="BL714" s="14" t="s">
        <v>187</v>
      </c>
      <c r="BM714" s="139" t="s">
        <v>188</v>
      </c>
    </row>
    <row r="715" spans="2:65" s="1" customFormat="1" ht="16.5" customHeight="1">
      <c r="B715" s="127"/>
      <c r="C715" s="128"/>
      <c r="D715" s="128" t="s">
        <v>147</v>
      </c>
      <c r="E715" s="129"/>
      <c r="F715" s="130" t="s">
        <v>1764</v>
      </c>
      <c r="G715" s="131" t="s">
        <v>458</v>
      </c>
      <c r="H715" s="132">
        <v>30</v>
      </c>
      <c r="I715" s="133"/>
      <c r="J715" s="133"/>
      <c r="K715" s="133">
        <f t="shared" si="235"/>
        <v>0</v>
      </c>
      <c r="L715" s="130" t="s">
        <v>1</v>
      </c>
      <c r="M715" s="26"/>
      <c r="N715" s="134" t="s">
        <v>1</v>
      </c>
      <c r="O715" s="135" t="s">
        <v>39</v>
      </c>
      <c r="P715" s="136">
        <f t="shared" si="236"/>
        <v>0</v>
      </c>
      <c r="Q715" s="136">
        <f t="shared" si="237"/>
        <v>0</v>
      </c>
      <c r="R715" s="136">
        <f t="shared" si="238"/>
        <v>0</v>
      </c>
      <c r="S715" s="137">
        <v>0</v>
      </c>
      <c r="T715" s="137">
        <f t="shared" si="239"/>
        <v>0</v>
      </c>
      <c r="U715" s="137">
        <v>0</v>
      </c>
      <c r="V715" s="137">
        <f t="shared" si="240"/>
        <v>0</v>
      </c>
      <c r="W715" s="137">
        <v>0</v>
      </c>
      <c r="X715" s="137">
        <f t="shared" si="241"/>
        <v>0</v>
      </c>
      <c r="Y715" s="138" t="s">
        <v>1</v>
      </c>
      <c r="AR715" s="139" t="s">
        <v>187</v>
      </c>
      <c r="AT715" s="139" t="s">
        <v>147</v>
      </c>
      <c r="AU715" s="139" t="s">
        <v>84</v>
      </c>
      <c r="AY715" s="14" t="s">
        <v>145</v>
      </c>
      <c r="BE715" s="140">
        <f t="shared" si="242"/>
        <v>0</v>
      </c>
      <c r="BF715" s="140">
        <f t="shared" si="243"/>
        <v>0</v>
      </c>
      <c r="BG715" s="140">
        <f t="shared" si="244"/>
        <v>0</v>
      </c>
      <c r="BH715" s="140">
        <f t="shared" si="245"/>
        <v>0</v>
      </c>
      <c r="BI715" s="140">
        <f t="shared" si="246"/>
        <v>0</v>
      </c>
      <c r="BJ715" s="14" t="s">
        <v>84</v>
      </c>
      <c r="BK715" s="140">
        <f t="shared" si="247"/>
        <v>0</v>
      </c>
      <c r="BL715" s="14" t="s">
        <v>187</v>
      </c>
      <c r="BM715" s="139" t="s">
        <v>188</v>
      </c>
    </row>
    <row r="716" spans="2:65" s="1" customFormat="1" ht="16.5" customHeight="1">
      <c r="B716" s="127"/>
      <c r="C716" s="128"/>
      <c r="D716" s="128" t="s">
        <v>147</v>
      </c>
      <c r="E716" s="129"/>
      <c r="F716" s="130" t="s">
        <v>1765</v>
      </c>
      <c r="G716" s="131" t="s">
        <v>458</v>
      </c>
      <c r="H716" s="132">
        <v>1780</v>
      </c>
      <c r="I716" s="133"/>
      <c r="J716" s="133"/>
      <c r="K716" s="133">
        <f t="shared" si="235"/>
        <v>0</v>
      </c>
      <c r="L716" s="130" t="s">
        <v>1</v>
      </c>
      <c r="M716" s="26"/>
      <c r="N716" s="134" t="s">
        <v>1</v>
      </c>
      <c r="O716" s="135" t="s">
        <v>39</v>
      </c>
      <c r="P716" s="136">
        <f t="shared" si="236"/>
        <v>0</v>
      </c>
      <c r="Q716" s="136">
        <f t="shared" si="237"/>
        <v>0</v>
      </c>
      <c r="R716" s="136">
        <f t="shared" si="238"/>
        <v>0</v>
      </c>
      <c r="S716" s="137">
        <v>0</v>
      </c>
      <c r="T716" s="137">
        <f t="shared" si="239"/>
        <v>0</v>
      </c>
      <c r="U716" s="137">
        <v>0</v>
      </c>
      <c r="V716" s="137">
        <f t="shared" si="240"/>
        <v>0</v>
      </c>
      <c r="W716" s="137">
        <v>0</v>
      </c>
      <c r="X716" s="137">
        <f t="shared" si="241"/>
        <v>0</v>
      </c>
      <c r="Y716" s="138" t="s">
        <v>1</v>
      </c>
      <c r="AR716" s="139" t="s">
        <v>187</v>
      </c>
      <c r="AT716" s="139" t="s">
        <v>147</v>
      </c>
      <c r="AU716" s="139" t="s">
        <v>84</v>
      </c>
      <c r="AY716" s="14" t="s">
        <v>145</v>
      </c>
      <c r="BE716" s="140">
        <f t="shared" si="242"/>
        <v>0</v>
      </c>
      <c r="BF716" s="140">
        <f t="shared" si="243"/>
        <v>0</v>
      </c>
      <c r="BG716" s="140">
        <f t="shared" si="244"/>
        <v>0</v>
      </c>
      <c r="BH716" s="140">
        <f t="shared" si="245"/>
        <v>0</v>
      </c>
      <c r="BI716" s="140">
        <f t="shared" si="246"/>
        <v>0</v>
      </c>
      <c r="BJ716" s="14" t="s">
        <v>84</v>
      </c>
      <c r="BK716" s="140">
        <f t="shared" si="247"/>
        <v>0</v>
      </c>
      <c r="BL716" s="14" t="s">
        <v>187</v>
      </c>
      <c r="BM716" s="139" t="s">
        <v>188</v>
      </c>
    </row>
    <row r="717" spans="2:65" s="1" customFormat="1" ht="16.5" customHeight="1">
      <c r="B717" s="127"/>
      <c r="C717" s="128"/>
      <c r="D717" s="128" t="s">
        <v>147</v>
      </c>
      <c r="E717" s="129"/>
      <c r="F717" s="130" t="s">
        <v>1766</v>
      </c>
      <c r="G717" s="131" t="s">
        <v>458</v>
      </c>
      <c r="H717" s="132">
        <v>44</v>
      </c>
      <c r="I717" s="133"/>
      <c r="J717" s="133"/>
      <c r="K717" s="133">
        <f t="shared" si="235"/>
        <v>0</v>
      </c>
      <c r="L717" s="130" t="s">
        <v>1</v>
      </c>
      <c r="M717" s="26"/>
      <c r="N717" s="134" t="s">
        <v>1</v>
      </c>
      <c r="O717" s="135" t="s">
        <v>39</v>
      </c>
      <c r="P717" s="136">
        <f t="shared" si="236"/>
        <v>0</v>
      </c>
      <c r="Q717" s="136">
        <f t="shared" si="237"/>
        <v>0</v>
      </c>
      <c r="R717" s="136">
        <f t="shared" si="238"/>
        <v>0</v>
      </c>
      <c r="S717" s="137">
        <v>0</v>
      </c>
      <c r="T717" s="137">
        <f t="shared" si="239"/>
        <v>0</v>
      </c>
      <c r="U717" s="137">
        <v>0</v>
      </c>
      <c r="V717" s="137">
        <f t="shared" si="240"/>
        <v>0</v>
      </c>
      <c r="W717" s="137">
        <v>0</v>
      </c>
      <c r="X717" s="137">
        <f t="shared" si="241"/>
        <v>0</v>
      </c>
      <c r="Y717" s="138" t="s">
        <v>1</v>
      </c>
      <c r="AR717" s="139" t="s">
        <v>187</v>
      </c>
      <c r="AT717" s="139" t="s">
        <v>147</v>
      </c>
      <c r="AU717" s="139" t="s">
        <v>84</v>
      </c>
      <c r="AY717" s="14" t="s">
        <v>145</v>
      </c>
      <c r="BE717" s="140">
        <f t="shared" si="242"/>
        <v>0</v>
      </c>
      <c r="BF717" s="140">
        <f t="shared" si="243"/>
        <v>0</v>
      </c>
      <c r="BG717" s="140">
        <f t="shared" si="244"/>
        <v>0</v>
      </c>
      <c r="BH717" s="140">
        <f t="shared" si="245"/>
        <v>0</v>
      </c>
      <c r="BI717" s="140">
        <f t="shared" si="246"/>
        <v>0</v>
      </c>
      <c r="BJ717" s="14" t="s">
        <v>84</v>
      </c>
      <c r="BK717" s="140">
        <f t="shared" si="247"/>
        <v>0</v>
      </c>
      <c r="BL717" s="14" t="s">
        <v>187</v>
      </c>
      <c r="BM717" s="139" t="s">
        <v>188</v>
      </c>
    </row>
    <row r="718" spans="2:65" s="1" customFormat="1" ht="16.5" customHeight="1">
      <c r="B718" s="127"/>
      <c r="C718" s="128"/>
      <c r="D718" s="128" t="s">
        <v>147</v>
      </c>
      <c r="E718" s="129"/>
      <c r="F718" s="130" t="s">
        <v>1767</v>
      </c>
      <c r="G718" s="131" t="s">
        <v>458</v>
      </c>
      <c r="H718" s="132">
        <v>1270</v>
      </c>
      <c r="I718" s="133"/>
      <c r="J718" s="133"/>
      <c r="K718" s="133">
        <f t="shared" si="235"/>
        <v>0</v>
      </c>
      <c r="L718" s="130" t="s">
        <v>1</v>
      </c>
      <c r="M718" s="26"/>
      <c r="N718" s="134" t="s">
        <v>1</v>
      </c>
      <c r="O718" s="135" t="s">
        <v>39</v>
      </c>
      <c r="P718" s="136">
        <f t="shared" si="236"/>
        <v>0</v>
      </c>
      <c r="Q718" s="136">
        <f t="shared" si="237"/>
        <v>0</v>
      </c>
      <c r="R718" s="136">
        <f t="shared" si="238"/>
        <v>0</v>
      </c>
      <c r="S718" s="137">
        <v>0</v>
      </c>
      <c r="T718" s="137">
        <f t="shared" si="239"/>
        <v>0</v>
      </c>
      <c r="U718" s="137">
        <v>0</v>
      </c>
      <c r="V718" s="137">
        <f t="shared" si="240"/>
        <v>0</v>
      </c>
      <c r="W718" s="137">
        <v>0</v>
      </c>
      <c r="X718" s="137">
        <f t="shared" si="241"/>
        <v>0</v>
      </c>
      <c r="Y718" s="138" t="s">
        <v>1</v>
      </c>
      <c r="AR718" s="139" t="s">
        <v>187</v>
      </c>
      <c r="AT718" s="139" t="s">
        <v>147</v>
      </c>
      <c r="AU718" s="139" t="s">
        <v>84</v>
      </c>
      <c r="AY718" s="14" t="s">
        <v>145</v>
      </c>
      <c r="BE718" s="140">
        <f t="shared" si="242"/>
        <v>0</v>
      </c>
      <c r="BF718" s="140">
        <f t="shared" si="243"/>
        <v>0</v>
      </c>
      <c r="BG718" s="140">
        <f t="shared" si="244"/>
        <v>0</v>
      </c>
      <c r="BH718" s="140">
        <f t="shared" si="245"/>
        <v>0</v>
      </c>
      <c r="BI718" s="140">
        <f t="shared" si="246"/>
        <v>0</v>
      </c>
      <c r="BJ718" s="14" t="s">
        <v>84</v>
      </c>
      <c r="BK718" s="140">
        <f t="shared" si="247"/>
        <v>0</v>
      </c>
      <c r="BL718" s="14" t="s">
        <v>187</v>
      </c>
      <c r="BM718" s="139" t="s">
        <v>188</v>
      </c>
    </row>
    <row r="719" spans="2:65" s="1" customFormat="1" ht="16.5" customHeight="1">
      <c r="B719" s="127"/>
      <c r="C719" s="128"/>
      <c r="D719" s="128" t="s">
        <v>147</v>
      </c>
      <c r="E719" s="129"/>
      <c r="F719" s="130" t="s">
        <v>1768</v>
      </c>
      <c r="G719" s="131" t="s">
        <v>458</v>
      </c>
      <c r="H719" s="132">
        <v>130</v>
      </c>
      <c r="I719" s="133"/>
      <c r="J719" s="133"/>
      <c r="K719" s="133">
        <f t="shared" si="235"/>
        <v>0</v>
      </c>
      <c r="L719" s="130" t="s">
        <v>1</v>
      </c>
      <c r="M719" s="26"/>
      <c r="N719" s="134" t="s">
        <v>1</v>
      </c>
      <c r="O719" s="135" t="s">
        <v>39</v>
      </c>
      <c r="P719" s="136">
        <f t="shared" si="236"/>
        <v>0</v>
      </c>
      <c r="Q719" s="136">
        <f t="shared" si="237"/>
        <v>0</v>
      </c>
      <c r="R719" s="136">
        <f t="shared" si="238"/>
        <v>0</v>
      </c>
      <c r="S719" s="137">
        <v>0</v>
      </c>
      <c r="T719" s="137">
        <f t="shared" si="239"/>
        <v>0</v>
      </c>
      <c r="U719" s="137">
        <v>0</v>
      </c>
      <c r="V719" s="137">
        <f t="shared" si="240"/>
        <v>0</v>
      </c>
      <c r="W719" s="137">
        <v>0</v>
      </c>
      <c r="X719" s="137">
        <f t="shared" si="241"/>
        <v>0</v>
      </c>
      <c r="Y719" s="138" t="s">
        <v>1</v>
      </c>
      <c r="AR719" s="139" t="s">
        <v>187</v>
      </c>
      <c r="AT719" s="139" t="s">
        <v>147</v>
      </c>
      <c r="AU719" s="139" t="s">
        <v>84</v>
      </c>
      <c r="AY719" s="14" t="s">
        <v>145</v>
      </c>
      <c r="BE719" s="140">
        <f t="shared" si="242"/>
        <v>0</v>
      </c>
      <c r="BF719" s="140">
        <f t="shared" si="243"/>
        <v>0</v>
      </c>
      <c r="BG719" s="140">
        <f t="shared" si="244"/>
        <v>0</v>
      </c>
      <c r="BH719" s="140">
        <f t="shared" si="245"/>
        <v>0</v>
      </c>
      <c r="BI719" s="140">
        <f t="shared" si="246"/>
        <v>0</v>
      </c>
      <c r="BJ719" s="14" t="s">
        <v>84</v>
      </c>
      <c r="BK719" s="140">
        <f t="shared" si="247"/>
        <v>0</v>
      </c>
      <c r="BL719" s="14" t="s">
        <v>187</v>
      </c>
      <c r="BM719" s="139" t="s">
        <v>188</v>
      </c>
    </row>
    <row r="720" spans="2:65" s="1" customFormat="1" ht="16.5" customHeight="1">
      <c r="B720" s="127"/>
      <c r="C720" s="128"/>
      <c r="D720" s="128" t="s">
        <v>147</v>
      </c>
      <c r="E720" s="129"/>
      <c r="F720" s="130" t="s">
        <v>1769</v>
      </c>
      <c r="G720" s="131" t="s">
        <v>458</v>
      </c>
      <c r="H720" s="132">
        <v>300</v>
      </c>
      <c r="I720" s="133"/>
      <c r="J720" s="133"/>
      <c r="K720" s="133">
        <f t="shared" si="235"/>
        <v>0</v>
      </c>
      <c r="L720" s="130" t="s">
        <v>1</v>
      </c>
      <c r="M720" s="26"/>
      <c r="N720" s="134" t="s">
        <v>1</v>
      </c>
      <c r="O720" s="135" t="s">
        <v>39</v>
      </c>
      <c r="P720" s="136">
        <f t="shared" si="236"/>
        <v>0</v>
      </c>
      <c r="Q720" s="136">
        <f t="shared" si="237"/>
        <v>0</v>
      </c>
      <c r="R720" s="136">
        <f t="shared" si="238"/>
        <v>0</v>
      </c>
      <c r="S720" s="137">
        <v>0</v>
      </c>
      <c r="T720" s="137">
        <f t="shared" si="239"/>
        <v>0</v>
      </c>
      <c r="U720" s="137">
        <v>0</v>
      </c>
      <c r="V720" s="137">
        <f t="shared" si="240"/>
        <v>0</v>
      </c>
      <c r="W720" s="137">
        <v>0</v>
      </c>
      <c r="X720" s="137">
        <f t="shared" si="241"/>
        <v>0</v>
      </c>
      <c r="Y720" s="138" t="s">
        <v>1</v>
      </c>
      <c r="AR720" s="139" t="s">
        <v>187</v>
      </c>
      <c r="AT720" s="139" t="s">
        <v>147</v>
      </c>
      <c r="AU720" s="139" t="s">
        <v>84</v>
      </c>
      <c r="AY720" s="14" t="s">
        <v>145</v>
      </c>
      <c r="BE720" s="140">
        <f t="shared" si="242"/>
        <v>0</v>
      </c>
      <c r="BF720" s="140">
        <f t="shared" si="243"/>
        <v>0</v>
      </c>
      <c r="BG720" s="140">
        <f t="shared" si="244"/>
        <v>0</v>
      </c>
      <c r="BH720" s="140">
        <f t="shared" si="245"/>
        <v>0</v>
      </c>
      <c r="BI720" s="140">
        <f t="shared" si="246"/>
        <v>0</v>
      </c>
      <c r="BJ720" s="14" t="s">
        <v>84</v>
      </c>
      <c r="BK720" s="140">
        <f t="shared" si="247"/>
        <v>0</v>
      </c>
      <c r="BL720" s="14" t="s">
        <v>187</v>
      </c>
      <c r="BM720" s="139" t="s">
        <v>188</v>
      </c>
    </row>
    <row r="721" spans="2:65" s="1" customFormat="1" ht="16.5" customHeight="1">
      <c r="B721" s="127"/>
      <c r="C721" s="128"/>
      <c r="D721" s="128" t="s">
        <v>147</v>
      </c>
      <c r="E721" s="129"/>
      <c r="F721" s="130" t="s">
        <v>1770</v>
      </c>
      <c r="G721" s="131" t="s">
        <v>458</v>
      </c>
      <c r="H721" s="132">
        <v>100</v>
      </c>
      <c r="I721" s="133"/>
      <c r="J721" s="133"/>
      <c r="K721" s="133">
        <f t="shared" si="235"/>
        <v>0</v>
      </c>
      <c r="L721" s="130" t="s">
        <v>1</v>
      </c>
      <c r="M721" s="26"/>
      <c r="N721" s="134" t="s">
        <v>1</v>
      </c>
      <c r="O721" s="135" t="s">
        <v>39</v>
      </c>
      <c r="P721" s="136">
        <f t="shared" si="236"/>
        <v>0</v>
      </c>
      <c r="Q721" s="136">
        <f t="shared" si="237"/>
        <v>0</v>
      </c>
      <c r="R721" s="136">
        <f t="shared" si="238"/>
        <v>0</v>
      </c>
      <c r="S721" s="137">
        <v>0</v>
      </c>
      <c r="T721" s="137">
        <f t="shared" si="239"/>
        <v>0</v>
      </c>
      <c r="U721" s="137">
        <v>0</v>
      </c>
      <c r="V721" s="137">
        <f t="shared" si="240"/>
        <v>0</v>
      </c>
      <c r="W721" s="137">
        <v>0</v>
      </c>
      <c r="X721" s="137">
        <f t="shared" si="241"/>
        <v>0</v>
      </c>
      <c r="Y721" s="138" t="s">
        <v>1</v>
      </c>
      <c r="AR721" s="139" t="s">
        <v>187</v>
      </c>
      <c r="AT721" s="139" t="s">
        <v>147</v>
      </c>
      <c r="AU721" s="139" t="s">
        <v>84</v>
      </c>
      <c r="AY721" s="14" t="s">
        <v>145</v>
      </c>
      <c r="BE721" s="140">
        <f t="shared" si="242"/>
        <v>0</v>
      </c>
      <c r="BF721" s="140">
        <f t="shared" si="243"/>
        <v>0</v>
      </c>
      <c r="BG721" s="140">
        <f t="shared" si="244"/>
        <v>0</v>
      </c>
      <c r="BH721" s="140">
        <f t="shared" si="245"/>
        <v>0</v>
      </c>
      <c r="BI721" s="140">
        <f t="shared" si="246"/>
        <v>0</v>
      </c>
      <c r="BJ721" s="14" t="s">
        <v>84</v>
      </c>
      <c r="BK721" s="140">
        <f t="shared" si="247"/>
        <v>0</v>
      </c>
      <c r="BL721" s="14" t="s">
        <v>187</v>
      </c>
      <c r="BM721" s="139" t="s">
        <v>188</v>
      </c>
    </row>
    <row r="722" spans="2:65" s="1" customFormat="1" ht="16.5" customHeight="1">
      <c r="B722" s="127"/>
      <c r="C722" s="128"/>
      <c r="D722" s="128" t="s">
        <v>147</v>
      </c>
      <c r="E722" s="129"/>
      <c r="F722" s="130" t="s">
        <v>1771</v>
      </c>
      <c r="G722" s="131" t="s">
        <v>458</v>
      </c>
      <c r="H722" s="132">
        <v>30</v>
      </c>
      <c r="I722" s="133"/>
      <c r="J722" s="133"/>
      <c r="K722" s="133">
        <f t="shared" si="235"/>
        <v>0</v>
      </c>
      <c r="L722" s="130" t="s">
        <v>1</v>
      </c>
      <c r="M722" s="26"/>
      <c r="N722" s="134" t="s">
        <v>1</v>
      </c>
      <c r="O722" s="135" t="s">
        <v>39</v>
      </c>
      <c r="P722" s="136">
        <f t="shared" si="236"/>
        <v>0</v>
      </c>
      <c r="Q722" s="136">
        <f t="shared" si="237"/>
        <v>0</v>
      </c>
      <c r="R722" s="136">
        <f t="shared" si="238"/>
        <v>0</v>
      </c>
      <c r="S722" s="137">
        <v>0</v>
      </c>
      <c r="T722" s="137">
        <f t="shared" si="239"/>
        <v>0</v>
      </c>
      <c r="U722" s="137">
        <v>0</v>
      </c>
      <c r="V722" s="137">
        <f t="shared" si="240"/>
        <v>0</v>
      </c>
      <c r="W722" s="137">
        <v>0</v>
      </c>
      <c r="X722" s="137">
        <f t="shared" si="241"/>
        <v>0</v>
      </c>
      <c r="Y722" s="138" t="s">
        <v>1</v>
      </c>
      <c r="AR722" s="139" t="s">
        <v>187</v>
      </c>
      <c r="AT722" s="139" t="s">
        <v>147</v>
      </c>
      <c r="AU722" s="139" t="s">
        <v>84</v>
      </c>
      <c r="AY722" s="14" t="s">
        <v>145</v>
      </c>
      <c r="BE722" s="140">
        <f t="shared" si="242"/>
        <v>0</v>
      </c>
      <c r="BF722" s="140">
        <f t="shared" si="243"/>
        <v>0</v>
      </c>
      <c r="BG722" s="140">
        <f t="shared" si="244"/>
        <v>0</v>
      </c>
      <c r="BH722" s="140">
        <f t="shared" si="245"/>
        <v>0</v>
      </c>
      <c r="BI722" s="140">
        <f t="shared" si="246"/>
        <v>0</v>
      </c>
      <c r="BJ722" s="14" t="s">
        <v>84</v>
      </c>
      <c r="BK722" s="140">
        <f t="shared" si="247"/>
        <v>0</v>
      </c>
      <c r="BL722" s="14" t="s">
        <v>187</v>
      </c>
      <c r="BM722" s="139" t="s">
        <v>188</v>
      </c>
    </row>
    <row r="723" spans="2:65" s="1" customFormat="1" ht="16.5" customHeight="1">
      <c r="B723" s="127"/>
      <c r="C723" s="128"/>
      <c r="D723" s="128" t="s">
        <v>147</v>
      </c>
      <c r="E723" s="129"/>
      <c r="F723" s="130" t="s">
        <v>1772</v>
      </c>
      <c r="G723" s="131" t="s">
        <v>458</v>
      </c>
      <c r="H723" s="132">
        <v>265</v>
      </c>
      <c r="I723" s="133"/>
      <c r="J723" s="133"/>
      <c r="K723" s="133">
        <f t="shared" si="235"/>
        <v>0</v>
      </c>
      <c r="L723" s="130" t="s">
        <v>1</v>
      </c>
      <c r="M723" s="26"/>
      <c r="N723" s="134" t="s">
        <v>1</v>
      </c>
      <c r="O723" s="135" t="s">
        <v>39</v>
      </c>
      <c r="P723" s="136">
        <f t="shared" si="236"/>
        <v>0</v>
      </c>
      <c r="Q723" s="136">
        <f t="shared" si="237"/>
        <v>0</v>
      </c>
      <c r="R723" s="136">
        <f t="shared" si="238"/>
        <v>0</v>
      </c>
      <c r="S723" s="137">
        <v>0</v>
      </c>
      <c r="T723" s="137">
        <f t="shared" si="239"/>
        <v>0</v>
      </c>
      <c r="U723" s="137">
        <v>0</v>
      </c>
      <c r="V723" s="137">
        <f t="shared" si="240"/>
        <v>0</v>
      </c>
      <c r="W723" s="137">
        <v>0</v>
      </c>
      <c r="X723" s="137">
        <f t="shared" si="241"/>
        <v>0</v>
      </c>
      <c r="Y723" s="138" t="s">
        <v>1</v>
      </c>
      <c r="AR723" s="139" t="s">
        <v>187</v>
      </c>
      <c r="AT723" s="139" t="s">
        <v>147</v>
      </c>
      <c r="AU723" s="139" t="s">
        <v>84</v>
      </c>
      <c r="AY723" s="14" t="s">
        <v>145</v>
      </c>
      <c r="BE723" s="140">
        <f t="shared" si="242"/>
        <v>0</v>
      </c>
      <c r="BF723" s="140">
        <f t="shared" si="243"/>
        <v>0</v>
      </c>
      <c r="BG723" s="140">
        <f t="shared" si="244"/>
        <v>0</v>
      </c>
      <c r="BH723" s="140">
        <f t="shared" si="245"/>
        <v>0</v>
      </c>
      <c r="BI723" s="140">
        <f t="shared" si="246"/>
        <v>0</v>
      </c>
      <c r="BJ723" s="14" t="s">
        <v>84</v>
      </c>
      <c r="BK723" s="140">
        <f t="shared" si="247"/>
        <v>0</v>
      </c>
      <c r="BL723" s="14" t="s">
        <v>187</v>
      </c>
      <c r="BM723" s="139" t="s">
        <v>188</v>
      </c>
    </row>
    <row r="724" spans="2:65" s="1" customFormat="1" ht="16.5" customHeight="1">
      <c r="B724" s="127"/>
      <c r="C724" s="128"/>
      <c r="D724" s="128" t="s">
        <v>147</v>
      </c>
      <c r="E724" s="129"/>
      <c r="F724" s="130" t="s">
        <v>1773</v>
      </c>
      <c r="G724" s="131" t="s">
        <v>458</v>
      </c>
      <c r="H724" s="132">
        <v>1340</v>
      </c>
      <c r="I724" s="133"/>
      <c r="J724" s="133"/>
      <c r="K724" s="133">
        <f t="shared" si="235"/>
        <v>0</v>
      </c>
      <c r="L724" s="130" t="s">
        <v>1</v>
      </c>
      <c r="M724" s="26"/>
      <c r="N724" s="134" t="s">
        <v>1</v>
      </c>
      <c r="O724" s="135" t="s">
        <v>39</v>
      </c>
      <c r="P724" s="136">
        <f t="shared" si="236"/>
        <v>0</v>
      </c>
      <c r="Q724" s="136">
        <f t="shared" si="237"/>
        <v>0</v>
      </c>
      <c r="R724" s="136">
        <f t="shared" si="238"/>
        <v>0</v>
      </c>
      <c r="S724" s="137">
        <v>0</v>
      </c>
      <c r="T724" s="137">
        <f t="shared" si="239"/>
        <v>0</v>
      </c>
      <c r="U724" s="137">
        <v>0</v>
      </c>
      <c r="V724" s="137">
        <f t="shared" si="240"/>
        <v>0</v>
      </c>
      <c r="W724" s="137">
        <v>0</v>
      </c>
      <c r="X724" s="137">
        <f t="shared" si="241"/>
        <v>0</v>
      </c>
      <c r="Y724" s="138" t="s">
        <v>1</v>
      </c>
      <c r="AR724" s="139" t="s">
        <v>187</v>
      </c>
      <c r="AT724" s="139" t="s">
        <v>147</v>
      </c>
      <c r="AU724" s="139" t="s">
        <v>84</v>
      </c>
      <c r="AY724" s="14" t="s">
        <v>145</v>
      </c>
      <c r="BE724" s="140">
        <f t="shared" si="242"/>
        <v>0</v>
      </c>
      <c r="BF724" s="140">
        <f t="shared" si="243"/>
        <v>0</v>
      </c>
      <c r="BG724" s="140">
        <f t="shared" si="244"/>
        <v>0</v>
      </c>
      <c r="BH724" s="140">
        <f t="shared" si="245"/>
        <v>0</v>
      </c>
      <c r="BI724" s="140">
        <f t="shared" si="246"/>
        <v>0</v>
      </c>
      <c r="BJ724" s="14" t="s">
        <v>84</v>
      </c>
      <c r="BK724" s="140">
        <f t="shared" si="247"/>
        <v>0</v>
      </c>
      <c r="BL724" s="14" t="s">
        <v>187</v>
      </c>
      <c r="BM724" s="139" t="s">
        <v>188</v>
      </c>
    </row>
    <row r="725" spans="2:65" s="1" customFormat="1" ht="16.5" customHeight="1">
      <c r="B725" s="127"/>
      <c r="C725" s="128"/>
      <c r="D725" s="128" t="s">
        <v>147</v>
      </c>
      <c r="E725" s="129"/>
      <c r="F725" s="130" t="s">
        <v>1774</v>
      </c>
      <c r="G725" s="131" t="s">
        <v>458</v>
      </c>
      <c r="H725" s="132">
        <v>160</v>
      </c>
      <c r="I725" s="133"/>
      <c r="J725" s="133"/>
      <c r="K725" s="133">
        <f t="shared" si="235"/>
        <v>0</v>
      </c>
      <c r="L725" s="130" t="s">
        <v>1</v>
      </c>
      <c r="M725" s="26"/>
      <c r="N725" s="134" t="s">
        <v>1</v>
      </c>
      <c r="O725" s="135" t="s">
        <v>39</v>
      </c>
      <c r="P725" s="136">
        <f t="shared" si="236"/>
        <v>0</v>
      </c>
      <c r="Q725" s="136">
        <f t="shared" si="237"/>
        <v>0</v>
      </c>
      <c r="R725" s="136">
        <f t="shared" si="238"/>
        <v>0</v>
      </c>
      <c r="S725" s="137">
        <v>0</v>
      </c>
      <c r="T725" s="137">
        <f t="shared" si="239"/>
        <v>0</v>
      </c>
      <c r="U725" s="137">
        <v>0</v>
      </c>
      <c r="V725" s="137">
        <f t="shared" si="240"/>
        <v>0</v>
      </c>
      <c r="W725" s="137">
        <v>0</v>
      </c>
      <c r="X725" s="137">
        <f t="shared" si="241"/>
        <v>0</v>
      </c>
      <c r="Y725" s="138" t="s">
        <v>1</v>
      </c>
      <c r="AR725" s="139" t="s">
        <v>187</v>
      </c>
      <c r="AT725" s="139" t="s">
        <v>147</v>
      </c>
      <c r="AU725" s="139" t="s">
        <v>84</v>
      </c>
      <c r="AY725" s="14" t="s">
        <v>145</v>
      </c>
      <c r="BE725" s="140">
        <f t="shared" si="242"/>
        <v>0</v>
      </c>
      <c r="BF725" s="140">
        <f t="shared" si="243"/>
        <v>0</v>
      </c>
      <c r="BG725" s="140">
        <f t="shared" si="244"/>
        <v>0</v>
      </c>
      <c r="BH725" s="140">
        <f t="shared" si="245"/>
        <v>0</v>
      </c>
      <c r="BI725" s="140">
        <f t="shared" si="246"/>
        <v>0</v>
      </c>
      <c r="BJ725" s="14" t="s">
        <v>84</v>
      </c>
      <c r="BK725" s="140">
        <f t="shared" si="247"/>
        <v>0</v>
      </c>
      <c r="BL725" s="14" t="s">
        <v>187</v>
      </c>
      <c r="BM725" s="139" t="s">
        <v>188</v>
      </c>
    </row>
    <row r="726" spans="2:65" s="1" customFormat="1" ht="16.5" customHeight="1">
      <c r="B726" s="127"/>
      <c r="C726" s="128"/>
      <c r="D726" s="128" t="s">
        <v>147</v>
      </c>
      <c r="E726" s="129"/>
      <c r="F726" s="130" t="s">
        <v>1775</v>
      </c>
      <c r="G726" s="131" t="s">
        <v>458</v>
      </c>
      <c r="H726" s="132">
        <v>120</v>
      </c>
      <c r="I726" s="133"/>
      <c r="J726" s="133"/>
      <c r="K726" s="133">
        <f t="shared" si="235"/>
        <v>0</v>
      </c>
      <c r="L726" s="130" t="s">
        <v>1</v>
      </c>
      <c r="M726" s="26"/>
      <c r="N726" s="134" t="s">
        <v>1</v>
      </c>
      <c r="O726" s="135" t="s">
        <v>39</v>
      </c>
      <c r="P726" s="136">
        <f t="shared" si="236"/>
        <v>0</v>
      </c>
      <c r="Q726" s="136">
        <f t="shared" si="237"/>
        <v>0</v>
      </c>
      <c r="R726" s="136">
        <f t="shared" si="238"/>
        <v>0</v>
      </c>
      <c r="S726" s="137">
        <v>0</v>
      </c>
      <c r="T726" s="137">
        <f t="shared" si="239"/>
        <v>0</v>
      </c>
      <c r="U726" s="137">
        <v>0</v>
      </c>
      <c r="V726" s="137">
        <f t="shared" si="240"/>
        <v>0</v>
      </c>
      <c r="W726" s="137">
        <v>0</v>
      </c>
      <c r="X726" s="137">
        <f t="shared" si="241"/>
        <v>0</v>
      </c>
      <c r="Y726" s="138" t="s">
        <v>1</v>
      </c>
      <c r="AR726" s="139" t="s">
        <v>187</v>
      </c>
      <c r="AT726" s="139" t="s">
        <v>147</v>
      </c>
      <c r="AU726" s="139" t="s">
        <v>84</v>
      </c>
      <c r="AY726" s="14" t="s">
        <v>145</v>
      </c>
      <c r="BE726" s="140">
        <f t="shared" si="242"/>
        <v>0</v>
      </c>
      <c r="BF726" s="140">
        <f t="shared" si="243"/>
        <v>0</v>
      </c>
      <c r="BG726" s="140">
        <f t="shared" si="244"/>
        <v>0</v>
      </c>
      <c r="BH726" s="140">
        <f t="shared" si="245"/>
        <v>0</v>
      </c>
      <c r="BI726" s="140">
        <f t="shared" si="246"/>
        <v>0</v>
      </c>
      <c r="BJ726" s="14" t="s">
        <v>84</v>
      </c>
      <c r="BK726" s="140">
        <f t="shared" si="247"/>
        <v>0</v>
      </c>
      <c r="BL726" s="14" t="s">
        <v>187</v>
      </c>
      <c r="BM726" s="139" t="s">
        <v>188</v>
      </c>
    </row>
    <row r="727" spans="2:65" s="1" customFormat="1" ht="16.5" customHeight="1">
      <c r="B727" s="127"/>
      <c r="C727" s="128"/>
      <c r="D727" s="128" t="s">
        <v>147</v>
      </c>
      <c r="E727" s="129"/>
      <c r="F727" s="130" t="s">
        <v>1776</v>
      </c>
      <c r="G727" s="131" t="s">
        <v>458</v>
      </c>
      <c r="H727" s="132">
        <v>120</v>
      </c>
      <c r="I727" s="133"/>
      <c r="J727" s="133"/>
      <c r="K727" s="133">
        <f t="shared" si="235"/>
        <v>0</v>
      </c>
      <c r="L727" s="130" t="s">
        <v>1</v>
      </c>
      <c r="M727" s="26"/>
      <c r="N727" s="134" t="s">
        <v>1</v>
      </c>
      <c r="O727" s="135" t="s">
        <v>39</v>
      </c>
      <c r="P727" s="136">
        <f t="shared" si="236"/>
        <v>0</v>
      </c>
      <c r="Q727" s="136">
        <f t="shared" si="237"/>
        <v>0</v>
      </c>
      <c r="R727" s="136">
        <f t="shared" si="238"/>
        <v>0</v>
      </c>
      <c r="S727" s="137">
        <v>0</v>
      </c>
      <c r="T727" s="137">
        <f t="shared" si="239"/>
        <v>0</v>
      </c>
      <c r="U727" s="137">
        <v>0</v>
      </c>
      <c r="V727" s="137">
        <f t="shared" si="240"/>
        <v>0</v>
      </c>
      <c r="W727" s="137">
        <v>0</v>
      </c>
      <c r="X727" s="137">
        <f t="shared" si="241"/>
        <v>0</v>
      </c>
      <c r="Y727" s="138" t="s">
        <v>1</v>
      </c>
      <c r="AR727" s="139" t="s">
        <v>187</v>
      </c>
      <c r="AT727" s="139" t="s">
        <v>147</v>
      </c>
      <c r="AU727" s="139" t="s">
        <v>84</v>
      </c>
      <c r="AY727" s="14" t="s">
        <v>145</v>
      </c>
      <c r="BE727" s="140">
        <f t="shared" si="242"/>
        <v>0</v>
      </c>
      <c r="BF727" s="140">
        <f t="shared" si="243"/>
        <v>0</v>
      </c>
      <c r="BG727" s="140">
        <f t="shared" si="244"/>
        <v>0</v>
      </c>
      <c r="BH727" s="140">
        <f t="shared" si="245"/>
        <v>0</v>
      </c>
      <c r="BI727" s="140">
        <f t="shared" si="246"/>
        <v>0</v>
      </c>
      <c r="BJ727" s="14" t="s">
        <v>84</v>
      </c>
      <c r="BK727" s="140">
        <f t="shared" si="247"/>
        <v>0</v>
      </c>
      <c r="BL727" s="14" t="s">
        <v>187</v>
      </c>
      <c r="BM727" s="139" t="s">
        <v>188</v>
      </c>
    </row>
    <row r="728" spans="2:65" s="1" customFormat="1" ht="16.5" customHeight="1">
      <c r="B728" s="127"/>
      <c r="C728" s="128"/>
      <c r="D728" s="128" t="s">
        <v>147</v>
      </c>
      <c r="E728" s="129"/>
      <c r="F728" s="130" t="s">
        <v>1777</v>
      </c>
      <c r="G728" s="131" t="s">
        <v>458</v>
      </c>
      <c r="H728" s="132">
        <v>30</v>
      </c>
      <c r="I728" s="133"/>
      <c r="J728" s="133"/>
      <c r="K728" s="133">
        <f t="shared" si="235"/>
        <v>0</v>
      </c>
      <c r="L728" s="130" t="s">
        <v>1</v>
      </c>
      <c r="M728" s="26"/>
      <c r="N728" s="134" t="s">
        <v>1</v>
      </c>
      <c r="O728" s="135" t="s">
        <v>39</v>
      </c>
      <c r="P728" s="136">
        <f t="shared" si="236"/>
        <v>0</v>
      </c>
      <c r="Q728" s="136">
        <f t="shared" si="237"/>
        <v>0</v>
      </c>
      <c r="R728" s="136">
        <f t="shared" si="238"/>
        <v>0</v>
      </c>
      <c r="S728" s="137">
        <v>0</v>
      </c>
      <c r="T728" s="137">
        <f t="shared" si="239"/>
        <v>0</v>
      </c>
      <c r="U728" s="137">
        <v>0</v>
      </c>
      <c r="V728" s="137">
        <f t="shared" si="240"/>
        <v>0</v>
      </c>
      <c r="W728" s="137">
        <v>0</v>
      </c>
      <c r="X728" s="137">
        <f t="shared" si="241"/>
        <v>0</v>
      </c>
      <c r="Y728" s="138" t="s">
        <v>1</v>
      </c>
      <c r="AR728" s="139" t="s">
        <v>187</v>
      </c>
      <c r="AT728" s="139" t="s">
        <v>147</v>
      </c>
      <c r="AU728" s="139" t="s">
        <v>84</v>
      </c>
      <c r="AY728" s="14" t="s">
        <v>145</v>
      </c>
      <c r="BE728" s="140">
        <f t="shared" si="242"/>
        <v>0</v>
      </c>
      <c r="BF728" s="140">
        <f t="shared" si="243"/>
        <v>0</v>
      </c>
      <c r="BG728" s="140">
        <f t="shared" si="244"/>
        <v>0</v>
      </c>
      <c r="BH728" s="140">
        <f t="shared" si="245"/>
        <v>0</v>
      </c>
      <c r="BI728" s="140">
        <f t="shared" si="246"/>
        <v>0</v>
      </c>
      <c r="BJ728" s="14" t="s">
        <v>84</v>
      </c>
      <c r="BK728" s="140">
        <f t="shared" si="247"/>
        <v>0</v>
      </c>
      <c r="BL728" s="14" t="s">
        <v>187</v>
      </c>
      <c r="BM728" s="139" t="s">
        <v>188</v>
      </c>
    </row>
    <row r="729" spans="2:65" s="1" customFormat="1" ht="16.5" customHeight="1">
      <c r="B729" s="127"/>
      <c r="C729" s="128"/>
      <c r="D729" s="128" t="s">
        <v>147</v>
      </c>
      <c r="E729" s="129"/>
      <c r="F729" s="130" t="s">
        <v>1778</v>
      </c>
      <c r="G729" s="131" t="s">
        <v>458</v>
      </c>
      <c r="H729" s="132">
        <v>760</v>
      </c>
      <c r="I729" s="133"/>
      <c r="J729" s="133"/>
      <c r="K729" s="133">
        <f t="shared" si="235"/>
        <v>0</v>
      </c>
      <c r="L729" s="130" t="s">
        <v>1</v>
      </c>
      <c r="M729" s="26"/>
      <c r="N729" s="134" t="s">
        <v>1</v>
      </c>
      <c r="O729" s="135" t="s">
        <v>39</v>
      </c>
      <c r="P729" s="136">
        <f t="shared" si="236"/>
        <v>0</v>
      </c>
      <c r="Q729" s="136">
        <f t="shared" si="237"/>
        <v>0</v>
      </c>
      <c r="R729" s="136">
        <f t="shared" si="238"/>
        <v>0</v>
      </c>
      <c r="S729" s="137">
        <v>0</v>
      </c>
      <c r="T729" s="137">
        <f t="shared" si="239"/>
        <v>0</v>
      </c>
      <c r="U729" s="137">
        <v>0</v>
      </c>
      <c r="V729" s="137">
        <f t="shared" si="240"/>
        <v>0</v>
      </c>
      <c r="W729" s="137">
        <v>0</v>
      </c>
      <c r="X729" s="137">
        <f t="shared" si="241"/>
        <v>0</v>
      </c>
      <c r="Y729" s="138" t="s">
        <v>1</v>
      </c>
      <c r="AR729" s="139" t="s">
        <v>187</v>
      </c>
      <c r="AT729" s="139" t="s">
        <v>147</v>
      </c>
      <c r="AU729" s="139" t="s">
        <v>84</v>
      </c>
      <c r="AY729" s="14" t="s">
        <v>145</v>
      </c>
      <c r="BE729" s="140">
        <f t="shared" si="242"/>
        <v>0</v>
      </c>
      <c r="BF729" s="140">
        <f t="shared" si="243"/>
        <v>0</v>
      </c>
      <c r="BG729" s="140">
        <f t="shared" si="244"/>
        <v>0</v>
      </c>
      <c r="BH729" s="140">
        <f t="shared" si="245"/>
        <v>0</v>
      </c>
      <c r="BI729" s="140">
        <f t="shared" si="246"/>
        <v>0</v>
      </c>
      <c r="BJ729" s="14" t="s">
        <v>84</v>
      </c>
      <c r="BK729" s="140">
        <f t="shared" si="247"/>
        <v>0</v>
      </c>
      <c r="BL729" s="14" t="s">
        <v>187</v>
      </c>
      <c r="BM729" s="139" t="s">
        <v>188</v>
      </c>
    </row>
    <row r="730" spans="2:65" s="1" customFormat="1" ht="16.5" customHeight="1">
      <c r="B730" s="127"/>
      <c r="C730" s="128"/>
      <c r="D730" s="128" t="s">
        <v>147</v>
      </c>
      <c r="E730" s="129"/>
      <c r="F730" s="130" t="s">
        <v>1779</v>
      </c>
      <c r="G730" s="131" t="s">
        <v>458</v>
      </c>
      <c r="H730" s="132">
        <v>1120</v>
      </c>
      <c r="I730" s="133"/>
      <c r="J730" s="133"/>
      <c r="K730" s="133">
        <f t="shared" si="235"/>
        <v>0</v>
      </c>
      <c r="L730" s="130" t="s">
        <v>1</v>
      </c>
      <c r="M730" s="26"/>
      <c r="N730" s="134" t="s">
        <v>1</v>
      </c>
      <c r="O730" s="135" t="s">
        <v>39</v>
      </c>
      <c r="P730" s="136">
        <f t="shared" si="236"/>
        <v>0</v>
      </c>
      <c r="Q730" s="136">
        <f t="shared" si="237"/>
        <v>0</v>
      </c>
      <c r="R730" s="136">
        <f t="shared" si="238"/>
        <v>0</v>
      </c>
      <c r="S730" s="137">
        <v>0</v>
      </c>
      <c r="T730" s="137">
        <f t="shared" si="239"/>
        <v>0</v>
      </c>
      <c r="U730" s="137">
        <v>0</v>
      </c>
      <c r="V730" s="137">
        <f t="shared" si="240"/>
        <v>0</v>
      </c>
      <c r="W730" s="137">
        <v>0</v>
      </c>
      <c r="X730" s="137">
        <f t="shared" si="241"/>
        <v>0</v>
      </c>
      <c r="Y730" s="138" t="s">
        <v>1</v>
      </c>
      <c r="AR730" s="139" t="s">
        <v>187</v>
      </c>
      <c r="AT730" s="139" t="s">
        <v>147</v>
      </c>
      <c r="AU730" s="139" t="s">
        <v>84</v>
      </c>
      <c r="AY730" s="14" t="s">
        <v>145</v>
      </c>
      <c r="BE730" s="140">
        <f t="shared" si="242"/>
        <v>0</v>
      </c>
      <c r="BF730" s="140">
        <f t="shared" si="243"/>
        <v>0</v>
      </c>
      <c r="BG730" s="140">
        <f t="shared" si="244"/>
        <v>0</v>
      </c>
      <c r="BH730" s="140">
        <f t="shared" si="245"/>
        <v>0</v>
      </c>
      <c r="BI730" s="140">
        <f t="shared" si="246"/>
        <v>0</v>
      </c>
      <c r="BJ730" s="14" t="s">
        <v>84</v>
      </c>
      <c r="BK730" s="140">
        <f t="shared" si="247"/>
        <v>0</v>
      </c>
      <c r="BL730" s="14" t="s">
        <v>187</v>
      </c>
      <c r="BM730" s="139" t="s">
        <v>188</v>
      </c>
    </row>
    <row r="731" spans="2:65" s="1" customFormat="1" ht="16.5" customHeight="1">
      <c r="B731" s="127"/>
      <c r="C731" s="128"/>
      <c r="D731" s="128" t="s">
        <v>147</v>
      </c>
      <c r="E731" s="129"/>
      <c r="F731" s="130" t="s">
        <v>1780</v>
      </c>
      <c r="G731" s="131" t="s">
        <v>458</v>
      </c>
      <c r="H731" s="132">
        <v>40</v>
      </c>
      <c r="I731" s="133"/>
      <c r="J731" s="133"/>
      <c r="K731" s="133">
        <f t="shared" si="235"/>
        <v>0</v>
      </c>
      <c r="L731" s="130" t="s">
        <v>1</v>
      </c>
      <c r="M731" s="26"/>
      <c r="N731" s="134" t="s">
        <v>1</v>
      </c>
      <c r="O731" s="135" t="s">
        <v>39</v>
      </c>
      <c r="P731" s="136">
        <f t="shared" si="236"/>
        <v>0</v>
      </c>
      <c r="Q731" s="136">
        <f t="shared" si="237"/>
        <v>0</v>
      </c>
      <c r="R731" s="136">
        <f t="shared" si="238"/>
        <v>0</v>
      </c>
      <c r="S731" s="137">
        <v>0</v>
      </c>
      <c r="T731" s="137">
        <f t="shared" si="239"/>
        <v>0</v>
      </c>
      <c r="U731" s="137">
        <v>0</v>
      </c>
      <c r="V731" s="137">
        <f t="shared" si="240"/>
        <v>0</v>
      </c>
      <c r="W731" s="137">
        <v>0</v>
      </c>
      <c r="X731" s="137">
        <f t="shared" si="241"/>
        <v>0</v>
      </c>
      <c r="Y731" s="138" t="s">
        <v>1</v>
      </c>
      <c r="AR731" s="139" t="s">
        <v>187</v>
      </c>
      <c r="AT731" s="139" t="s">
        <v>147</v>
      </c>
      <c r="AU731" s="139" t="s">
        <v>84</v>
      </c>
      <c r="AY731" s="14" t="s">
        <v>145</v>
      </c>
      <c r="BE731" s="140">
        <f t="shared" si="242"/>
        <v>0</v>
      </c>
      <c r="BF731" s="140">
        <f t="shared" si="243"/>
        <v>0</v>
      </c>
      <c r="BG731" s="140">
        <f t="shared" si="244"/>
        <v>0</v>
      </c>
      <c r="BH731" s="140">
        <f t="shared" si="245"/>
        <v>0</v>
      </c>
      <c r="BI731" s="140">
        <f t="shared" si="246"/>
        <v>0</v>
      </c>
      <c r="BJ731" s="14" t="s">
        <v>84</v>
      </c>
      <c r="BK731" s="140">
        <f t="shared" si="247"/>
        <v>0</v>
      </c>
      <c r="BL731" s="14" t="s">
        <v>187</v>
      </c>
      <c r="BM731" s="139" t="s">
        <v>188</v>
      </c>
    </row>
    <row r="732" spans="2:65" s="1" customFormat="1" ht="16.5" customHeight="1">
      <c r="B732" s="127"/>
      <c r="C732" s="128"/>
      <c r="D732" s="128" t="s">
        <v>147</v>
      </c>
      <c r="E732" s="129"/>
      <c r="F732" s="130" t="s">
        <v>1781</v>
      </c>
      <c r="G732" s="131" t="s">
        <v>458</v>
      </c>
      <c r="H732" s="132">
        <v>150</v>
      </c>
      <c r="I732" s="133"/>
      <c r="J732" s="133"/>
      <c r="K732" s="133">
        <f t="shared" si="235"/>
        <v>0</v>
      </c>
      <c r="L732" s="130" t="s">
        <v>1</v>
      </c>
      <c r="M732" s="26"/>
      <c r="N732" s="134" t="s">
        <v>1</v>
      </c>
      <c r="O732" s="135" t="s">
        <v>39</v>
      </c>
      <c r="P732" s="136">
        <f t="shared" si="236"/>
        <v>0</v>
      </c>
      <c r="Q732" s="136">
        <f t="shared" si="237"/>
        <v>0</v>
      </c>
      <c r="R732" s="136">
        <f t="shared" si="238"/>
        <v>0</v>
      </c>
      <c r="S732" s="137">
        <v>0</v>
      </c>
      <c r="T732" s="137">
        <f t="shared" si="239"/>
        <v>0</v>
      </c>
      <c r="U732" s="137">
        <v>0</v>
      </c>
      <c r="V732" s="137">
        <f t="shared" si="240"/>
        <v>0</v>
      </c>
      <c r="W732" s="137">
        <v>0</v>
      </c>
      <c r="X732" s="137">
        <f t="shared" si="241"/>
        <v>0</v>
      </c>
      <c r="Y732" s="138" t="s">
        <v>1</v>
      </c>
      <c r="AR732" s="139" t="s">
        <v>187</v>
      </c>
      <c r="AT732" s="139" t="s">
        <v>147</v>
      </c>
      <c r="AU732" s="139" t="s">
        <v>84</v>
      </c>
      <c r="AY732" s="14" t="s">
        <v>145</v>
      </c>
      <c r="BE732" s="140">
        <f t="shared" si="242"/>
        <v>0</v>
      </c>
      <c r="BF732" s="140">
        <f t="shared" si="243"/>
        <v>0</v>
      </c>
      <c r="BG732" s="140">
        <f t="shared" si="244"/>
        <v>0</v>
      </c>
      <c r="BH732" s="140">
        <f t="shared" si="245"/>
        <v>0</v>
      </c>
      <c r="BI732" s="140">
        <f t="shared" si="246"/>
        <v>0</v>
      </c>
      <c r="BJ732" s="14" t="s">
        <v>84</v>
      </c>
      <c r="BK732" s="140">
        <f t="shared" si="247"/>
        <v>0</v>
      </c>
      <c r="BL732" s="14" t="s">
        <v>187</v>
      </c>
      <c r="BM732" s="139" t="s">
        <v>188</v>
      </c>
    </row>
    <row r="733" spans="2:65" s="1" customFormat="1" ht="16.5" customHeight="1">
      <c r="B733" s="127"/>
      <c r="C733" s="128"/>
      <c r="D733" s="128" t="s">
        <v>147</v>
      </c>
      <c r="E733" s="129"/>
      <c r="F733" s="130" t="s">
        <v>1782</v>
      </c>
      <c r="G733" s="131" t="s">
        <v>458</v>
      </c>
      <c r="H733" s="132">
        <v>130</v>
      </c>
      <c r="I733" s="133"/>
      <c r="J733" s="133"/>
      <c r="K733" s="133">
        <f t="shared" si="235"/>
        <v>0</v>
      </c>
      <c r="L733" s="130" t="s">
        <v>1</v>
      </c>
      <c r="M733" s="26"/>
      <c r="N733" s="134" t="s">
        <v>1</v>
      </c>
      <c r="O733" s="135" t="s">
        <v>39</v>
      </c>
      <c r="P733" s="136">
        <f t="shared" si="236"/>
        <v>0</v>
      </c>
      <c r="Q733" s="136">
        <f t="shared" si="237"/>
        <v>0</v>
      </c>
      <c r="R733" s="136">
        <f t="shared" si="238"/>
        <v>0</v>
      </c>
      <c r="S733" s="137">
        <v>0</v>
      </c>
      <c r="T733" s="137">
        <f t="shared" si="239"/>
        <v>0</v>
      </c>
      <c r="U733" s="137">
        <v>0</v>
      </c>
      <c r="V733" s="137">
        <f t="shared" si="240"/>
        <v>0</v>
      </c>
      <c r="W733" s="137">
        <v>0</v>
      </c>
      <c r="X733" s="137">
        <f t="shared" si="241"/>
        <v>0</v>
      </c>
      <c r="Y733" s="138" t="s">
        <v>1</v>
      </c>
      <c r="AR733" s="139" t="s">
        <v>187</v>
      </c>
      <c r="AT733" s="139" t="s">
        <v>147</v>
      </c>
      <c r="AU733" s="139" t="s">
        <v>84</v>
      </c>
      <c r="AY733" s="14" t="s">
        <v>145</v>
      </c>
      <c r="BE733" s="140">
        <f t="shared" si="242"/>
        <v>0</v>
      </c>
      <c r="BF733" s="140">
        <f t="shared" si="243"/>
        <v>0</v>
      </c>
      <c r="BG733" s="140">
        <f t="shared" si="244"/>
        <v>0</v>
      </c>
      <c r="BH733" s="140">
        <f t="shared" si="245"/>
        <v>0</v>
      </c>
      <c r="BI733" s="140">
        <f t="shared" si="246"/>
        <v>0</v>
      </c>
      <c r="BJ733" s="14" t="s">
        <v>84</v>
      </c>
      <c r="BK733" s="140">
        <f t="shared" si="247"/>
        <v>0</v>
      </c>
      <c r="BL733" s="14" t="s">
        <v>187</v>
      </c>
      <c r="BM733" s="139" t="s">
        <v>188</v>
      </c>
    </row>
    <row r="734" spans="2:65" s="1" customFormat="1" ht="16.5" customHeight="1">
      <c r="B734" s="127"/>
      <c r="C734" s="128"/>
      <c r="D734" s="128" t="s">
        <v>147</v>
      </c>
      <c r="E734" s="129"/>
      <c r="F734" s="130" t="s">
        <v>1783</v>
      </c>
      <c r="G734" s="131" t="s">
        <v>458</v>
      </c>
      <c r="H734" s="132">
        <v>300</v>
      </c>
      <c r="I734" s="133"/>
      <c r="J734" s="133"/>
      <c r="K734" s="133">
        <f t="shared" si="235"/>
        <v>0</v>
      </c>
      <c r="L734" s="130" t="s">
        <v>1</v>
      </c>
      <c r="M734" s="26"/>
      <c r="N734" s="134" t="s">
        <v>1</v>
      </c>
      <c r="O734" s="135" t="s">
        <v>39</v>
      </c>
      <c r="P734" s="136">
        <f t="shared" si="236"/>
        <v>0</v>
      </c>
      <c r="Q734" s="136">
        <f t="shared" si="237"/>
        <v>0</v>
      </c>
      <c r="R734" s="136">
        <f t="shared" si="238"/>
        <v>0</v>
      </c>
      <c r="S734" s="137">
        <v>0</v>
      </c>
      <c r="T734" s="137">
        <f t="shared" si="239"/>
        <v>0</v>
      </c>
      <c r="U734" s="137">
        <v>0</v>
      </c>
      <c r="V734" s="137">
        <f t="shared" si="240"/>
        <v>0</v>
      </c>
      <c r="W734" s="137">
        <v>0</v>
      </c>
      <c r="X734" s="137">
        <f t="shared" si="241"/>
        <v>0</v>
      </c>
      <c r="Y734" s="138" t="s">
        <v>1</v>
      </c>
      <c r="AR734" s="139" t="s">
        <v>187</v>
      </c>
      <c r="AT734" s="139" t="s">
        <v>147</v>
      </c>
      <c r="AU734" s="139" t="s">
        <v>84</v>
      </c>
      <c r="AY734" s="14" t="s">
        <v>145</v>
      </c>
      <c r="BE734" s="140">
        <f t="shared" si="242"/>
        <v>0</v>
      </c>
      <c r="BF734" s="140">
        <f t="shared" si="243"/>
        <v>0</v>
      </c>
      <c r="BG734" s="140">
        <f t="shared" si="244"/>
        <v>0</v>
      </c>
      <c r="BH734" s="140">
        <f t="shared" si="245"/>
        <v>0</v>
      </c>
      <c r="BI734" s="140">
        <f t="shared" si="246"/>
        <v>0</v>
      </c>
      <c r="BJ734" s="14" t="s">
        <v>84</v>
      </c>
      <c r="BK734" s="140">
        <f t="shared" si="247"/>
        <v>0</v>
      </c>
      <c r="BL734" s="14" t="s">
        <v>187</v>
      </c>
      <c r="BM734" s="139" t="s">
        <v>188</v>
      </c>
    </row>
    <row r="735" spans="2:65" s="1" customFormat="1" ht="16.5" customHeight="1">
      <c r="B735" s="127"/>
      <c r="C735" s="189"/>
      <c r="D735" s="189" t="s">
        <v>147</v>
      </c>
      <c r="E735" s="190"/>
      <c r="F735" s="191" t="s">
        <v>1784</v>
      </c>
      <c r="G735" s="192" t="s">
        <v>244</v>
      </c>
      <c r="H735" s="193">
        <v>5</v>
      </c>
      <c r="I735" s="194"/>
      <c r="J735" s="194"/>
      <c r="K735" s="194">
        <f t="shared" si="235"/>
        <v>0</v>
      </c>
      <c r="L735" s="191" t="s">
        <v>1</v>
      </c>
      <c r="M735" s="26"/>
      <c r="N735" s="134" t="s">
        <v>1</v>
      </c>
      <c r="O735" s="135" t="s">
        <v>39</v>
      </c>
      <c r="P735" s="136">
        <f t="shared" si="236"/>
        <v>0</v>
      </c>
      <c r="Q735" s="136">
        <f t="shared" si="237"/>
        <v>0</v>
      </c>
      <c r="R735" s="136">
        <f t="shared" si="238"/>
        <v>0</v>
      </c>
      <c r="S735" s="137">
        <v>0</v>
      </c>
      <c r="T735" s="137">
        <f t="shared" si="239"/>
        <v>0</v>
      </c>
      <c r="U735" s="137">
        <v>0</v>
      </c>
      <c r="V735" s="137">
        <f t="shared" si="240"/>
        <v>0</v>
      </c>
      <c r="W735" s="137">
        <v>0</v>
      </c>
      <c r="X735" s="137">
        <f t="shared" si="241"/>
        <v>0</v>
      </c>
      <c r="Y735" s="138" t="s">
        <v>1</v>
      </c>
      <c r="AR735" s="139" t="s">
        <v>187</v>
      </c>
      <c r="AT735" s="139" t="s">
        <v>147</v>
      </c>
      <c r="AU735" s="139" t="s">
        <v>84</v>
      </c>
      <c r="AY735" s="14" t="s">
        <v>145</v>
      </c>
      <c r="BE735" s="140">
        <f t="shared" si="242"/>
        <v>0</v>
      </c>
      <c r="BF735" s="140">
        <f t="shared" si="243"/>
        <v>0</v>
      </c>
      <c r="BG735" s="140">
        <f t="shared" si="244"/>
        <v>0</v>
      </c>
      <c r="BH735" s="140">
        <f t="shared" si="245"/>
        <v>0</v>
      </c>
      <c r="BI735" s="140">
        <f t="shared" si="246"/>
        <v>0</v>
      </c>
      <c r="BJ735" s="14" t="s">
        <v>84</v>
      </c>
      <c r="BK735" s="140">
        <f t="shared" si="247"/>
        <v>0</v>
      </c>
      <c r="BL735" s="14" t="s">
        <v>187</v>
      </c>
      <c r="BM735" s="139" t="s">
        <v>188</v>
      </c>
    </row>
    <row r="736" spans="2:65" s="1" customFormat="1" ht="16.5" customHeight="1">
      <c r="B736" s="127"/>
      <c r="C736" s="189"/>
      <c r="D736" s="189" t="s">
        <v>147</v>
      </c>
      <c r="E736" s="190"/>
      <c r="F736" s="191" t="s">
        <v>1785</v>
      </c>
      <c r="G736" s="192" t="s">
        <v>244</v>
      </c>
      <c r="H736" s="193">
        <v>12</v>
      </c>
      <c r="I736" s="194"/>
      <c r="J736" s="194"/>
      <c r="K736" s="194">
        <f t="shared" si="235"/>
        <v>0</v>
      </c>
      <c r="L736" s="191" t="s">
        <v>1</v>
      </c>
      <c r="M736" s="26"/>
      <c r="N736" s="134" t="s">
        <v>1</v>
      </c>
      <c r="O736" s="135" t="s">
        <v>39</v>
      </c>
      <c r="P736" s="136">
        <f t="shared" si="236"/>
        <v>0</v>
      </c>
      <c r="Q736" s="136">
        <f t="shared" si="237"/>
        <v>0</v>
      </c>
      <c r="R736" s="136">
        <f t="shared" si="238"/>
        <v>0</v>
      </c>
      <c r="S736" s="137">
        <v>0</v>
      </c>
      <c r="T736" s="137">
        <f t="shared" si="239"/>
        <v>0</v>
      </c>
      <c r="U736" s="137">
        <v>0</v>
      </c>
      <c r="V736" s="137">
        <f t="shared" si="240"/>
        <v>0</v>
      </c>
      <c r="W736" s="137">
        <v>0</v>
      </c>
      <c r="X736" s="137">
        <f t="shared" si="241"/>
        <v>0</v>
      </c>
      <c r="Y736" s="138" t="s">
        <v>1</v>
      </c>
      <c r="AR736" s="139" t="s">
        <v>187</v>
      </c>
      <c r="AT736" s="139" t="s">
        <v>147</v>
      </c>
      <c r="AU736" s="139" t="s">
        <v>84</v>
      </c>
      <c r="AY736" s="14" t="s">
        <v>145</v>
      </c>
      <c r="BE736" s="140">
        <f t="shared" si="242"/>
        <v>0</v>
      </c>
      <c r="BF736" s="140">
        <f t="shared" si="243"/>
        <v>0</v>
      </c>
      <c r="BG736" s="140">
        <f t="shared" si="244"/>
        <v>0</v>
      </c>
      <c r="BH736" s="140">
        <f t="shared" si="245"/>
        <v>0</v>
      </c>
      <c r="BI736" s="140">
        <f t="shared" si="246"/>
        <v>0</v>
      </c>
      <c r="BJ736" s="14" t="s">
        <v>84</v>
      </c>
      <c r="BK736" s="140">
        <f t="shared" si="247"/>
        <v>0</v>
      </c>
      <c r="BL736" s="14" t="s">
        <v>187</v>
      </c>
      <c r="BM736" s="139" t="s">
        <v>188</v>
      </c>
    </row>
    <row r="737" spans="2:65" s="1" customFormat="1" ht="16.5" customHeight="1">
      <c r="B737" s="127"/>
      <c r="C737" s="128"/>
      <c r="D737" s="128" t="s">
        <v>147</v>
      </c>
      <c r="E737" s="129"/>
      <c r="F737" s="130" t="s">
        <v>1324</v>
      </c>
      <c r="G737" s="131" t="s">
        <v>1008</v>
      </c>
      <c r="H737" s="132">
        <v>1</v>
      </c>
      <c r="I737" s="133"/>
      <c r="J737" s="133"/>
      <c r="K737" s="133">
        <f t="shared" si="235"/>
        <v>0</v>
      </c>
      <c r="L737" s="130" t="s">
        <v>1</v>
      </c>
      <c r="M737" s="26"/>
      <c r="N737" s="134" t="s">
        <v>1</v>
      </c>
      <c r="O737" s="135" t="s">
        <v>39</v>
      </c>
      <c r="P737" s="136">
        <f t="shared" si="236"/>
        <v>0</v>
      </c>
      <c r="Q737" s="136">
        <f t="shared" si="237"/>
        <v>0</v>
      </c>
      <c r="R737" s="136">
        <f t="shared" si="238"/>
        <v>0</v>
      </c>
      <c r="S737" s="137">
        <v>0</v>
      </c>
      <c r="T737" s="137">
        <f t="shared" si="239"/>
        <v>0</v>
      </c>
      <c r="U737" s="137">
        <v>0</v>
      </c>
      <c r="V737" s="137">
        <f t="shared" si="240"/>
        <v>0</v>
      </c>
      <c r="W737" s="137">
        <v>0</v>
      </c>
      <c r="X737" s="137">
        <f t="shared" si="241"/>
        <v>0</v>
      </c>
      <c r="Y737" s="138" t="s">
        <v>1</v>
      </c>
      <c r="AR737" s="139" t="s">
        <v>187</v>
      </c>
      <c r="AT737" s="139" t="s">
        <v>147</v>
      </c>
      <c r="AU737" s="139" t="s">
        <v>84</v>
      </c>
      <c r="AY737" s="14" t="s">
        <v>145</v>
      </c>
      <c r="BE737" s="140">
        <f t="shared" si="242"/>
        <v>0</v>
      </c>
      <c r="BF737" s="140">
        <f t="shared" si="243"/>
        <v>0</v>
      </c>
      <c r="BG737" s="140">
        <f t="shared" si="244"/>
        <v>0</v>
      </c>
      <c r="BH737" s="140">
        <f t="shared" si="245"/>
        <v>0</v>
      </c>
      <c r="BI737" s="140">
        <f t="shared" si="246"/>
        <v>0</v>
      </c>
      <c r="BJ737" s="14" t="s">
        <v>84</v>
      </c>
      <c r="BK737" s="140">
        <f t="shared" si="247"/>
        <v>0</v>
      </c>
      <c r="BL737" s="14" t="s">
        <v>187</v>
      </c>
      <c r="BM737" s="139" t="s">
        <v>188</v>
      </c>
    </row>
    <row r="738" spans="2:65" s="1" customFormat="1" ht="24">
      <c r="B738" s="127"/>
      <c r="C738" s="128"/>
      <c r="D738" s="128" t="s">
        <v>147</v>
      </c>
      <c r="E738" s="129"/>
      <c r="F738" s="130" t="s">
        <v>1060</v>
      </c>
      <c r="G738" s="131" t="s">
        <v>1008</v>
      </c>
      <c r="H738" s="132">
        <v>1</v>
      </c>
      <c r="I738" s="133"/>
      <c r="J738" s="133"/>
      <c r="K738" s="133">
        <f t="shared" si="235"/>
        <v>0</v>
      </c>
      <c r="L738" s="130" t="s">
        <v>1</v>
      </c>
      <c r="M738" s="26"/>
      <c r="N738" s="134" t="s">
        <v>1</v>
      </c>
      <c r="O738" s="135" t="s">
        <v>39</v>
      </c>
      <c r="P738" s="136">
        <f t="shared" si="236"/>
        <v>0</v>
      </c>
      <c r="Q738" s="136">
        <f t="shared" si="237"/>
        <v>0</v>
      </c>
      <c r="R738" s="136">
        <f t="shared" si="238"/>
        <v>0</v>
      </c>
      <c r="S738" s="137">
        <v>0</v>
      </c>
      <c r="T738" s="137">
        <f t="shared" si="239"/>
        <v>0</v>
      </c>
      <c r="U738" s="137">
        <v>0</v>
      </c>
      <c r="V738" s="137">
        <f t="shared" si="240"/>
        <v>0</v>
      </c>
      <c r="W738" s="137">
        <v>0</v>
      </c>
      <c r="X738" s="137">
        <f t="shared" si="241"/>
        <v>0</v>
      </c>
      <c r="Y738" s="138" t="s">
        <v>1</v>
      </c>
      <c r="AR738" s="139" t="s">
        <v>187</v>
      </c>
      <c r="AT738" s="139" t="s">
        <v>147</v>
      </c>
      <c r="AU738" s="139" t="s">
        <v>84</v>
      </c>
      <c r="AY738" s="14" t="s">
        <v>145</v>
      </c>
      <c r="BE738" s="140">
        <f t="shared" si="242"/>
        <v>0</v>
      </c>
      <c r="BF738" s="140">
        <f t="shared" si="243"/>
        <v>0</v>
      </c>
      <c r="BG738" s="140">
        <f t="shared" si="244"/>
        <v>0</v>
      </c>
      <c r="BH738" s="140">
        <f t="shared" si="245"/>
        <v>0</v>
      </c>
      <c r="BI738" s="140">
        <f t="shared" si="246"/>
        <v>0</v>
      </c>
      <c r="BJ738" s="14" t="s">
        <v>84</v>
      </c>
      <c r="BK738" s="140">
        <f t="shared" si="247"/>
        <v>0</v>
      </c>
      <c r="BL738" s="14" t="s">
        <v>187</v>
      </c>
      <c r="BM738" s="139" t="s">
        <v>188</v>
      </c>
    </row>
    <row r="739" spans="2:65" s="1" customFormat="1" ht="24">
      <c r="B739" s="127"/>
      <c r="C739" s="128"/>
      <c r="D739" s="128" t="s">
        <v>147</v>
      </c>
      <c r="E739" s="129"/>
      <c r="F739" s="130" t="s">
        <v>1786</v>
      </c>
      <c r="G739" s="131" t="s">
        <v>1008</v>
      </c>
      <c r="H739" s="132">
        <v>1</v>
      </c>
      <c r="I739" s="133"/>
      <c r="J739" s="133"/>
      <c r="K739" s="133">
        <f t="shared" si="235"/>
        <v>0</v>
      </c>
      <c r="L739" s="130" t="s">
        <v>1</v>
      </c>
      <c r="M739" s="26"/>
      <c r="N739" s="134" t="s">
        <v>1</v>
      </c>
      <c r="O739" s="135" t="s">
        <v>39</v>
      </c>
      <c r="P739" s="136">
        <f t="shared" si="236"/>
        <v>0</v>
      </c>
      <c r="Q739" s="136">
        <f t="shared" si="237"/>
        <v>0</v>
      </c>
      <c r="R739" s="136">
        <f t="shared" si="238"/>
        <v>0</v>
      </c>
      <c r="S739" s="137">
        <v>0</v>
      </c>
      <c r="T739" s="137">
        <f t="shared" si="239"/>
        <v>0</v>
      </c>
      <c r="U739" s="137">
        <v>0</v>
      </c>
      <c r="V739" s="137">
        <f t="shared" si="240"/>
        <v>0</v>
      </c>
      <c r="W739" s="137">
        <v>0</v>
      </c>
      <c r="X739" s="137">
        <f t="shared" si="241"/>
        <v>0</v>
      </c>
      <c r="Y739" s="138" t="s">
        <v>1</v>
      </c>
      <c r="AR739" s="139" t="s">
        <v>187</v>
      </c>
      <c r="AT739" s="139" t="s">
        <v>147</v>
      </c>
      <c r="AU739" s="139" t="s">
        <v>84</v>
      </c>
      <c r="AY739" s="14" t="s">
        <v>145</v>
      </c>
      <c r="BE739" s="140">
        <f t="shared" si="242"/>
        <v>0</v>
      </c>
      <c r="BF739" s="140">
        <f t="shared" si="243"/>
        <v>0</v>
      </c>
      <c r="BG739" s="140">
        <f t="shared" si="244"/>
        <v>0</v>
      </c>
      <c r="BH739" s="140">
        <f t="shared" si="245"/>
        <v>0</v>
      </c>
      <c r="BI739" s="140">
        <f t="shared" si="246"/>
        <v>0</v>
      </c>
      <c r="BJ739" s="14" t="s">
        <v>84</v>
      </c>
      <c r="BK739" s="140">
        <f t="shared" si="247"/>
        <v>0</v>
      </c>
      <c r="BL739" s="14" t="s">
        <v>187</v>
      </c>
      <c r="BM739" s="139" t="s">
        <v>188</v>
      </c>
    </row>
    <row r="740" spans="2:65" s="1" customFormat="1" ht="192">
      <c r="B740" s="127"/>
      <c r="C740" s="128"/>
      <c r="D740" s="128" t="s">
        <v>147</v>
      </c>
      <c r="E740" s="129"/>
      <c r="F740" s="130" t="s">
        <v>1787</v>
      </c>
      <c r="G740" s="131" t="s">
        <v>1788</v>
      </c>
      <c r="H740" s="132">
        <v>7</v>
      </c>
      <c r="I740" s="133"/>
      <c r="J740" s="133"/>
      <c r="K740" s="133">
        <f t="shared" si="235"/>
        <v>0</v>
      </c>
      <c r="L740" s="130" t="s">
        <v>1</v>
      </c>
      <c r="M740" s="26"/>
      <c r="N740" s="134" t="s">
        <v>1</v>
      </c>
      <c r="O740" s="135" t="s">
        <v>39</v>
      </c>
      <c r="P740" s="136">
        <f t="shared" si="236"/>
        <v>0</v>
      </c>
      <c r="Q740" s="136">
        <f t="shared" si="237"/>
        <v>0</v>
      </c>
      <c r="R740" s="136">
        <f t="shared" si="238"/>
        <v>0</v>
      </c>
      <c r="S740" s="137">
        <v>0</v>
      </c>
      <c r="T740" s="137">
        <f t="shared" si="239"/>
        <v>0</v>
      </c>
      <c r="U740" s="137">
        <v>0</v>
      </c>
      <c r="V740" s="137">
        <f t="shared" si="240"/>
        <v>0</v>
      </c>
      <c r="W740" s="137">
        <v>0</v>
      </c>
      <c r="X740" s="137">
        <f t="shared" si="241"/>
        <v>0</v>
      </c>
      <c r="Y740" s="138" t="s">
        <v>1</v>
      </c>
      <c r="AR740" s="139" t="s">
        <v>187</v>
      </c>
      <c r="AT740" s="139" t="s">
        <v>147</v>
      </c>
      <c r="AU740" s="139" t="s">
        <v>84</v>
      </c>
      <c r="AY740" s="14" t="s">
        <v>145</v>
      </c>
      <c r="BE740" s="140">
        <f t="shared" si="242"/>
        <v>0</v>
      </c>
      <c r="BF740" s="140">
        <f t="shared" si="243"/>
        <v>0</v>
      </c>
      <c r="BG740" s="140">
        <f t="shared" si="244"/>
        <v>0</v>
      </c>
      <c r="BH740" s="140">
        <f t="shared" si="245"/>
        <v>0</v>
      </c>
      <c r="BI740" s="140">
        <f t="shared" si="246"/>
        <v>0</v>
      </c>
      <c r="BJ740" s="14" t="s">
        <v>84</v>
      </c>
      <c r="BK740" s="140">
        <f t="shared" si="247"/>
        <v>0</v>
      </c>
      <c r="BL740" s="14" t="s">
        <v>187</v>
      </c>
      <c r="BM740" s="139" t="s">
        <v>188</v>
      </c>
    </row>
    <row r="741" spans="2:65" s="12" customFormat="1" ht="101.25">
      <c r="B741" s="141"/>
      <c r="D741" s="142" t="s">
        <v>151</v>
      </c>
      <c r="E741" s="143" t="s">
        <v>1</v>
      </c>
      <c r="F741" s="144" t="s">
        <v>1267</v>
      </c>
      <c r="H741" s="143" t="s">
        <v>1</v>
      </c>
      <c r="M741" s="141"/>
      <c r="N741" s="145"/>
      <c r="Y741" s="146"/>
      <c r="AT741" s="143" t="s">
        <v>151</v>
      </c>
      <c r="AU741" s="143" t="s">
        <v>84</v>
      </c>
      <c r="AV741" s="12" t="s">
        <v>84</v>
      </c>
      <c r="AW741" s="12" t="s">
        <v>4</v>
      </c>
      <c r="AX741" s="12" t="s">
        <v>76</v>
      </c>
      <c r="AY741" s="143" t="s">
        <v>145</v>
      </c>
    </row>
    <row r="742" spans="2:65" s="11" customFormat="1" ht="25.9" customHeight="1">
      <c r="B742" s="115"/>
      <c r="C742" s="160"/>
      <c r="D742" s="161" t="s">
        <v>75</v>
      </c>
      <c r="E742" s="162" t="s">
        <v>189</v>
      </c>
      <c r="F742" s="162" t="s">
        <v>190</v>
      </c>
      <c r="G742" s="160"/>
      <c r="H742" s="160"/>
      <c r="I742" s="160"/>
      <c r="J742" s="160"/>
      <c r="K742" s="163">
        <f>BK742</f>
        <v>0</v>
      </c>
      <c r="L742" s="160"/>
      <c r="M742" s="115"/>
      <c r="N742" s="119"/>
      <c r="Q742" s="120">
        <f>SUM(Q743:Q786)</f>
        <v>0</v>
      </c>
      <c r="R742" s="120">
        <f>SUM(R743:R786)</f>
        <v>0</v>
      </c>
      <c r="T742" s="121">
        <f>SUM(T743:T786)</f>
        <v>0</v>
      </c>
      <c r="V742" s="121">
        <f>SUM(V743:V786)</f>
        <v>0</v>
      </c>
      <c r="X742" s="121">
        <f>SUM(X743:X786)</f>
        <v>0</v>
      </c>
      <c r="Y742" s="122"/>
      <c r="AR742" s="116" t="s">
        <v>86</v>
      </c>
      <c r="AT742" s="123" t="s">
        <v>75</v>
      </c>
      <c r="AU742" s="123" t="s">
        <v>76</v>
      </c>
      <c r="AY742" s="116" t="s">
        <v>145</v>
      </c>
      <c r="BK742" s="124">
        <f>SUM(BK743:BK786)</f>
        <v>0</v>
      </c>
    </row>
    <row r="743" spans="2:65" s="1" customFormat="1" ht="24">
      <c r="B743" s="127"/>
      <c r="C743" s="128"/>
      <c r="D743" s="128" t="s">
        <v>147</v>
      </c>
      <c r="E743" s="129" t="s">
        <v>148</v>
      </c>
      <c r="F743" s="130" t="s">
        <v>1268</v>
      </c>
      <c r="G743" s="131" t="s">
        <v>1008</v>
      </c>
      <c r="H743" s="132">
        <v>1</v>
      </c>
      <c r="I743" s="133"/>
      <c r="J743" s="133"/>
      <c r="K743" s="133">
        <f>ROUND(P743*H743,2)</f>
        <v>0</v>
      </c>
      <c r="L743" s="130" t="s">
        <v>1</v>
      </c>
      <c r="M743" s="26"/>
      <c r="N743" s="134" t="s">
        <v>1</v>
      </c>
      <c r="O743" s="135" t="s">
        <v>39</v>
      </c>
      <c r="P743" s="136">
        <f>I743+J743</f>
        <v>0</v>
      </c>
      <c r="Q743" s="136">
        <f>ROUND(I743*H743,2)</f>
        <v>0</v>
      </c>
      <c r="R743" s="136">
        <f>ROUND(J743*H743,2)</f>
        <v>0</v>
      </c>
      <c r="S743" s="137">
        <v>0</v>
      </c>
      <c r="T743" s="137">
        <f>S743*H743</f>
        <v>0</v>
      </c>
      <c r="U743" s="137">
        <v>0</v>
      </c>
      <c r="V743" s="137">
        <f>U743*H743</f>
        <v>0</v>
      </c>
      <c r="W743" s="137">
        <v>0</v>
      </c>
      <c r="X743" s="137">
        <f>W743*H743</f>
        <v>0</v>
      </c>
      <c r="Y743" s="138" t="s">
        <v>1</v>
      </c>
      <c r="AR743" s="139" t="s">
        <v>187</v>
      </c>
      <c r="AT743" s="139" t="s">
        <v>147</v>
      </c>
      <c r="AU743" s="139" t="s">
        <v>84</v>
      </c>
      <c r="AY743" s="14" t="s">
        <v>145</v>
      </c>
      <c r="BE743" s="140">
        <f>IF(O743="základní",K743,0)</f>
        <v>0</v>
      </c>
      <c r="BF743" s="140">
        <f>IF(O743="snížená",K743,0)</f>
        <v>0</v>
      </c>
      <c r="BG743" s="140">
        <f>IF(O743="zákl. přenesená",K743,0)</f>
        <v>0</v>
      </c>
      <c r="BH743" s="140">
        <f>IF(O743="sníž. přenesená",K743,0)</f>
        <v>0</v>
      </c>
      <c r="BI743" s="140">
        <f>IF(O743="nulová",K743,0)</f>
        <v>0</v>
      </c>
      <c r="BJ743" s="14" t="s">
        <v>84</v>
      </c>
      <c r="BK743" s="140">
        <f>ROUND(P743*H743,2)</f>
        <v>0</v>
      </c>
      <c r="BL743" s="14" t="s">
        <v>187</v>
      </c>
      <c r="BM743" s="139" t="s">
        <v>191</v>
      </c>
    </row>
    <row r="744" spans="2:65" s="12" customFormat="1" ht="33.75">
      <c r="B744" s="141"/>
      <c r="D744" s="142" t="s">
        <v>151</v>
      </c>
      <c r="E744" s="143" t="s">
        <v>1</v>
      </c>
      <c r="F744" s="144" t="s">
        <v>1269</v>
      </c>
      <c r="H744" s="143" t="s">
        <v>1</v>
      </c>
      <c r="M744" s="141"/>
      <c r="N744" s="145"/>
      <c r="Y744" s="146"/>
      <c r="AT744" s="143" t="s">
        <v>151</v>
      </c>
      <c r="AU744" s="143" t="s">
        <v>84</v>
      </c>
      <c r="AV744" s="12" t="s">
        <v>84</v>
      </c>
      <c r="AW744" s="12" t="s">
        <v>4</v>
      </c>
      <c r="AX744" s="12" t="s">
        <v>76</v>
      </c>
      <c r="AY744" s="143" t="s">
        <v>145</v>
      </c>
    </row>
    <row r="745" spans="2:65" s="1" customFormat="1" ht="48">
      <c r="B745" s="127"/>
      <c r="C745" s="128"/>
      <c r="D745" s="128" t="s">
        <v>147</v>
      </c>
      <c r="E745" s="129" t="s">
        <v>152</v>
      </c>
      <c r="F745" s="130" t="s">
        <v>1271</v>
      </c>
      <c r="G745" s="131" t="s">
        <v>343</v>
      </c>
      <c r="H745" s="132">
        <v>3</v>
      </c>
      <c r="I745" s="133"/>
      <c r="J745" s="133"/>
      <c r="K745" s="133">
        <f>ROUND(P745*H745,2)</f>
        <v>0</v>
      </c>
      <c r="L745" s="130" t="s">
        <v>1</v>
      </c>
      <c r="M745" s="26"/>
      <c r="N745" s="134" t="s">
        <v>1</v>
      </c>
      <c r="O745" s="135" t="s">
        <v>39</v>
      </c>
      <c r="P745" s="136">
        <f>I745+J745</f>
        <v>0</v>
      </c>
      <c r="Q745" s="136">
        <f>ROUND(I745*H745,2)</f>
        <v>0</v>
      </c>
      <c r="R745" s="136">
        <f>ROUND(J745*H745,2)</f>
        <v>0</v>
      </c>
      <c r="S745" s="137">
        <v>0</v>
      </c>
      <c r="T745" s="137">
        <f>S745*H745</f>
        <v>0</v>
      </c>
      <c r="U745" s="137">
        <v>0</v>
      </c>
      <c r="V745" s="137">
        <f>U745*H745</f>
        <v>0</v>
      </c>
      <c r="W745" s="137">
        <v>0</v>
      </c>
      <c r="X745" s="137">
        <f>W745*H745</f>
        <v>0</v>
      </c>
      <c r="Y745" s="138" t="s">
        <v>1</v>
      </c>
      <c r="AR745" s="139" t="s">
        <v>187</v>
      </c>
      <c r="AT745" s="139" t="s">
        <v>147</v>
      </c>
      <c r="AU745" s="139" t="s">
        <v>84</v>
      </c>
      <c r="AY745" s="14" t="s">
        <v>145</v>
      </c>
      <c r="BE745" s="140">
        <f>IF(O745="základní",K745,0)</f>
        <v>0</v>
      </c>
      <c r="BF745" s="140">
        <f>IF(O745="snížená",K745,0)</f>
        <v>0</v>
      </c>
      <c r="BG745" s="140">
        <f>IF(O745="zákl. přenesená",K745,0)</f>
        <v>0</v>
      </c>
      <c r="BH745" s="140">
        <f>IF(O745="sníž. přenesená",K745,0)</f>
        <v>0</v>
      </c>
      <c r="BI745" s="140">
        <f>IF(O745="nulová",K745,0)</f>
        <v>0</v>
      </c>
      <c r="BJ745" s="14" t="s">
        <v>84</v>
      </c>
      <c r="BK745" s="140">
        <f>ROUND(P745*H745,2)</f>
        <v>0</v>
      </c>
      <c r="BL745" s="14" t="s">
        <v>187</v>
      </c>
      <c r="BM745" s="139" t="s">
        <v>192</v>
      </c>
    </row>
    <row r="746" spans="2:65" s="12" customFormat="1" ht="45">
      <c r="B746" s="141"/>
      <c r="D746" s="142" t="s">
        <v>151</v>
      </c>
      <c r="E746" s="143" t="s">
        <v>1</v>
      </c>
      <c r="F746" s="144" t="s">
        <v>1270</v>
      </c>
      <c r="H746" s="143" t="s">
        <v>1</v>
      </c>
      <c r="M746" s="141"/>
      <c r="N746" s="145"/>
      <c r="Y746" s="146"/>
      <c r="AT746" s="143" t="s">
        <v>151</v>
      </c>
      <c r="AU746" s="143" t="s">
        <v>84</v>
      </c>
      <c r="AV746" s="12" t="s">
        <v>84</v>
      </c>
      <c r="AW746" s="12" t="s">
        <v>4</v>
      </c>
      <c r="AX746" s="12" t="s">
        <v>76</v>
      </c>
      <c r="AY746" s="143" t="s">
        <v>145</v>
      </c>
    </row>
    <row r="747" spans="2:65" s="1" customFormat="1" ht="16.5" customHeight="1">
      <c r="B747" s="127"/>
      <c r="C747" s="128"/>
      <c r="D747" s="128" t="s">
        <v>147</v>
      </c>
      <c r="E747" s="129" t="s">
        <v>349</v>
      </c>
      <c r="F747" s="165" t="s">
        <v>1272</v>
      </c>
      <c r="G747" s="131" t="s">
        <v>458</v>
      </c>
      <c r="H747" s="132">
        <v>22</v>
      </c>
      <c r="I747" s="133"/>
      <c r="J747" s="133"/>
      <c r="K747" s="133">
        <f t="shared" ref="K747:K786" si="248">ROUND(P747*H747,2)</f>
        <v>0</v>
      </c>
      <c r="L747" s="130" t="s">
        <v>1</v>
      </c>
      <c r="M747" s="26"/>
      <c r="N747" s="134" t="s">
        <v>1</v>
      </c>
      <c r="O747" s="135" t="s">
        <v>39</v>
      </c>
      <c r="P747" s="136">
        <f t="shared" ref="P747:P786" si="249">I747+J747</f>
        <v>0</v>
      </c>
      <c r="Q747" s="136">
        <f t="shared" ref="Q747:Q786" si="250">ROUND(I747*H747,2)</f>
        <v>0</v>
      </c>
      <c r="R747" s="136">
        <f t="shared" ref="R747:R786" si="251">ROUND(J747*H747,2)</f>
        <v>0</v>
      </c>
      <c r="S747" s="137">
        <v>0</v>
      </c>
      <c r="T747" s="137">
        <f t="shared" ref="T747:T786" si="252">S747*H747</f>
        <v>0</v>
      </c>
      <c r="U747" s="137">
        <v>0</v>
      </c>
      <c r="V747" s="137">
        <f t="shared" ref="V747:V786" si="253">U747*H747</f>
        <v>0</v>
      </c>
      <c r="W747" s="137">
        <v>0</v>
      </c>
      <c r="X747" s="137">
        <f t="shared" ref="X747:X786" si="254">W747*H747</f>
        <v>0</v>
      </c>
      <c r="Y747" s="138" t="s">
        <v>1</v>
      </c>
      <c r="AR747" s="139" t="s">
        <v>187</v>
      </c>
      <c r="AT747" s="139" t="s">
        <v>147</v>
      </c>
      <c r="AU747" s="139" t="s">
        <v>84</v>
      </c>
      <c r="AY747" s="14" t="s">
        <v>145</v>
      </c>
      <c r="BE747" s="140">
        <f t="shared" ref="BE747:BE786" si="255">IF(O747="základní",K747,0)</f>
        <v>0</v>
      </c>
      <c r="BF747" s="140">
        <f t="shared" ref="BF747:BF786" si="256">IF(O747="snížená",K747,0)</f>
        <v>0</v>
      </c>
      <c r="BG747" s="140">
        <f t="shared" ref="BG747:BG786" si="257">IF(O747="zákl. přenesená",K747,0)</f>
        <v>0</v>
      </c>
      <c r="BH747" s="140">
        <f t="shared" ref="BH747:BH786" si="258">IF(O747="sníž. přenesená",K747,0)</f>
        <v>0</v>
      </c>
      <c r="BI747" s="140">
        <f t="shared" ref="BI747:BI786" si="259">IF(O747="nulová",K747,0)</f>
        <v>0</v>
      </c>
      <c r="BJ747" s="14" t="s">
        <v>84</v>
      </c>
      <c r="BK747" s="140">
        <f t="shared" ref="BK747:BK786" si="260">ROUND(P747*H747,2)</f>
        <v>0</v>
      </c>
      <c r="BL747" s="14" t="s">
        <v>187</v>
      </c>
      <c r="BM747" s="139" t="s">
        <v>192</v>
      </c>
    </row>
    <row r="748" spans="2:65" s="1" customFormat="1" ht="16.5" customHeight="1">
      <c r="B748" s="127"/>
      <c r="C748" s="128"/>
      <c r="D748" s="128" t="s">
        <v>147</v>
      </c>
      <c r="E748" s="129" t="s">
        <v>351</v>
      </c>
      <c r="F748" s="165" t="s">
        <v>1273</v>
      </c>
      <c r="G748" s="131" t="s">
        <v>458</v>
      </c>
      <c r="H748" s="132">
        <v>72</v>
      </c>
      <c r="I748" s="133"/>
      <c r="J748" s="133"/>
      <c r="K748" s="133">
        <f t="shared" si="248"/>
        <v>0</v>
      </c>
      <c r="L748" s="130" t="s">
        <v>1</v>
      </c>
      <c r="M748" s="26"/>
      <c r="N748" s="134" t="s">
        <v>1</v>
      </c>
      <c r="O748" s="135" t="s">
        <v>39</v>
      </c>
      <c r="P748" s="136">
        <f t="shared" si="249"/>
        <v>0</v>
      </c>
      <c r="Q748" s="136">
        <f t="shared" si="250"/>
        <v>0</v>
      </c>
      <c r="R748" s="136">
        <f t="shared" si="251"/>
        <v>0</v>
      </c>
      <c r="S748" s="137">
        <v>0</v>
      </c>
      <c r="T748" s="137">
        <f t="shared" si="252"/>
        <v>0</v>
      </c>
      <c r="U748" s="137">
        <v>0</v>
      </c>
      <c r="V748" s="137">
        <f t="shared" si="253"/>
        <v>0</v>
      </c>
      <c r="W748" s="137">
        <v>0</v>
      </c>
      <c r="X748" s="137">
        <f t="shared" si="254"/>
        <v>0</v>
      </c>
      <c r="Y748" s="138" t="s">
        <v>1</v>
      </c>
      <c r="AR748" s="139" t="s">
        <v>187</v>
      </c>
      <c r="AT748" s="139" t="s">
        <v>147</v>
      </c>
      <c r="AU748" s="139" t="s">
        <v>84</v>
      </c>
      <c r="AY748" s="14" t="s">
        <v>145</v>
      </c>
      <c r="BE748" s="140">
        <f t="shared" si="255"/>
        <v>0</v>
      </c>
      <c r="BF748" s="140">
        <f t="shared" si="256"/>
        <v>0</v>
      </c>
      <c r="BG748" s="140">
        <f t="shared" si="257"/>
        <v>0</v>
      </c>
      <c r="BH748" s="140">
        <f t="shared" si="258"/>
        <v>0</v>
      </c>
      <c r="BI748" s="140">
        <f t="shared" si="259"/>
        <v>0</v>
      </c>
      <c r="BJ748" s="14" t="s">
        <v>84</v>
      </c>
      <c r="BK748" s="140">
        <f t="shared" si="260"/>
        <v>0</v>
      </c>
      <c r="BL748" s="14" t="s">
        <v>187</v>
      </c>
      <c r="BM748" s="139" t="s">
        <v>192</v>
      </c>
    </row>
    <row r="749" spans="2:65" s="1" customFormat="1" ht="36">
      <c r="B749" s="127"/>
      <c r="C749" s="128"/>
      <c r="D749" s="128" t="s">
        <v>147</v>
      </c>
      <c r="E749" s="129" t="s">
        <v>352</v>
      </c>
      <c r="F749" s="130" t="s">
        <v>1274</v>
      </c>
      <c r="G749" s="131" t="s">
        <v>1008</v>
      </c>
      <c r="H749" s="132">
        <v>1</v>
      </c>
      <c r="I749" s="133"/>
      <c r="J749" s="133"/>
      <c r="K749" s="133">
        <f t="shared" si="248"/>
        <v>0</v>
      </c>
      <c r="L749" s="130" t="s">
        <v>1</v>
      </c>
      <c r="M749" s="26"/>
      <c r="N749" s="134" t="s">
        <v>1</v>
      </c>
      <c r="O749" s="135" t="s">
        <v>39</v>
      </c>
      <c r="P749" s="136">
        <f t="shared" si="249"/>
        <v>0</v>
      </c>
      <c r="Q749" s="136">
        <f t="shared" si="250"/>
        <v>0</v>
      </c>
      <c r="R749" s="136">
        <f t="shared" si="251"/>
        <v>0</v>
      </c>
      <c r="S749" s="137">
        <v>0</v>
      </c>
      <c r="T749" s="137">
        <f t="shared" si="252"/>
        <v>0</v>
      </c>
      <c r="U749" s="137">
        <v>0</v>
      </c>
      <c r="V749" s="137">
        <f t="shared" si="253"/>
        <v>0</v>
      </c>
      <c r="W749" s="137">
        <v>0</v>
      </c>
      <c r="X749" s="137">
        <f t="shared" si="254"/>
        <v>0</v>
      </c>
      <c r="Y749" s="138" t="s">
        <v>1</v>
      </c>
      <c r="AR749" s="139" t="s">
        <v>187</v>
      </c>
      <c r="AT749" s="139" t="s">
        <v>147</v>
      </c>
      <c r="AU749" s="139" t="s">
        <v>84</v>
      </c>
      <c r="AY749" s="14" t="s">
        <v>145</v>
      </c>
      <c r="BE749" s="140">
        <f t="shared" si="255"/>
        <v>0</v>
      </c>
      <c r="BF749" s="140">
        <f t="shared" si="256"/>
        <v>0</v>
      </c>
      <c r="BG749" s="140">
        <f t="shared" si="257"/>
        <v>0</v>
      </c>
      <c r="BH749" s="140">
        <f t="shared" si="258"/>
        <v>0</v>
      </c>
      <c r="BI749" s="140">
        <f t="shared" si="259"/>
        <v>0</v>
      </c>
      <c r="BJ749" s="14" t="s">
        <v>84</v>
      </c>
      <c r="BK749" s="140">
        <f t="shared" si="260"/>
        <v>0</v>
      </c>
      <c r="BL749" s="14" t="s">
        <v>187</v>
      </c>
      <c r="BM749" s="139" t="s">
        <v>192</v>
      </c>
    </row>
    <row r="750" spans="2:65" s="1" customFormat="1" ht="16.5" customHeight="1">
      <c r="B750" s="127"/>
      <c r="C750" s="128"/>
      <c r="D750" s="128" t="s">
        <v>147</v>
      </c>
      <c r="E750" s="129" t="s">
        <v>399</v>
      </c>
      <c r="F750" s="130" t="s">
        <v>1275</v>
      </c>
      <c r="G750" s="131" t="s">
        <v>343</v>
      </c>
      <c r="H750" s="132">
        <v>1</v>
      </c>
      <c r="I750" s="133"/>
      <c r="J750" s="133"/>
      <c r="K750" s="133">
        <f t="shared" si="248"/>
        <v>0</v>
      </c>
      <c r="L750" s="130" t="s">
        <v>1</v>
      </c>
      <c r="M750" s="26"/>
      <c r="N750" s="134" t="s">
        <v>1</v>
      </c>
      <c r="O750" s="135" t="s">
        <v>39</v>
      </c>
      <c r="P750" s="136">
        <f t="shared" si="249"/>
        <v>0</v>
      </c>
      <c r="Q750" s="136">
        <f t="shared" si="250"/>
        <v>0</v>
      </c>
      <c r="R750" s="136">
        <f t="shared" si="251"/>
        <v>0</v>
      </c>
      <c r="S750" s="137">
        <v>0</v>
      </c>
      <c r="T750" s="137">
        <f t="shared" si="252"/>
        <v>0</v>
      </c>
      <c r="U750" s="137">
        <v>0</v>
      </c>
      <c r="V750" s="137">
        <f t="shared" si="253"/>
        <v>0</v>
      </c>
      <c r="W750" s="137">
        <v>0</v>
      </c>
      <c r="X750" s="137">
        <f t="shared" si="254"/>
        <v>0</v>
      </c>
      <c r="Y750" s="138" t="s">
        <v>1</v>
      </c>
      <c r="AR750" s="139" t="s">
        <v>187</v>
      </c>
      <c r="AT750" s="139" t="s">
        <v>147</v>
      </c>
      <c r="AU750" s="139" t="s">
        <v>84</v>
      </c>
      <c r="AY750" s="14" t="s">
        <v>145</v>
      </c>
      <c r="BE750" s="140">
        <f t="shared" si="255"/>
        <v>0</v>
      </c>
      <c r="BF750" s="140">
        <f t="shared" si="256"/>
        <v>0</v>
      </c>
      <c r="BG750" s="140">
        <f t="shared" si="257"/>
        <v>0</v>
      </c>
      <c r="BH750" s="140">
        <f t="shared" si="258"/>
        <v>0</v>
      </c>
      <c r="BI750" s="140">
        <f t="shared" si="259"/>
        <v>0</v>
      </c>
      <c r="BJ750" s="14" t="s">
        <v>84</v>
      </c>
      <c r="BK750" s="140">
        <f t="shared" si="260"/>
        <v>0</v>
      </c>
      <c r="BL750" s="14" t="s">
        <v>187</v>
      </c>
      <c r="BM750" s="139" t="s">
        <v>192</v>
      </c>
    </row>
    <row r="751" spans="2:65" s="1" customFormat="1" ht="16.5" customHeight="1">
      <c r="B751" s="127"/>
      <c r="C751" s="128"/>
      <c r="D751" s="128" t="s">
        <v>147</v>
      </c>
      <c r="E751" s="129" t="s">
        <v>400</v>
      </c>
      <c r="F751" s="130" t="s">
        <v>1276</v>
      </c>
      <c r="G751" s="131" t="s">
        <v>1139</v>
      </c>
      <c r="H751" s="132">
        <v>1</v>
      </c>
      <c r="I751" s="133"/>
      <c r="J751" s="133"/>
      <c r="K751" s="133">
        <f t="shared" si="248"/>
        <v>0</v>
      </c>
      <c r="L751" s="130" t="s">
        <v>1</v>
      </c>
      <c r="M751" s="26"/>
      <c r="N751" s="134" t="s">
        <v>1</v>
      </c>
      <c r="O751" s="135" t="s">
        <v>39</v>
      </c>
      <c r="P751" s="136">
        <f t="shared" si="249"/>
        <v>0</v>
      </c>
      <c r="Q751" s="136">
        <f t="shared" si="250"/>
        <v>0</v>
      </c>
      <c r="R751" s="136">
        <f t="shared" si="251"/>
        <v>0</v>
      </c>
      <c r="S751" s="137">
        <v>0</v>
      </c>
      <c r="T751" s="137">
        <f t="shared" si="252"/>
        <v>0</v>
      </c>
      <c r="U751" s="137">
        <v>0</v>
      </c>
      <c r="V751" s="137">
        <f t="shared" si="253"/>
        <v>0</v>
      </c>
      <c r="W751" s="137">
        <v>0</v>
      </c>
      <c r="X751" s="137">
        <f t="shared" si="254"/>
        <v>0</v>
      </c>
      <c r="Y751" s="138" t="s">
        <v>1</v>
      </c>
      <c r="AR751" s="139" t="s">
        <v>187</v>
      </c>
      <c r="AT751" s="139" t="s">
        <v>147</v>
      </c>
      <c r="AU751" s="139" t="s">
        <v>84</v>
      </c>
      <c r="AY751" s="14" t="s">
        <v>145</v>
      </c>
      <c r="BE751" s="140">
        <f t="shared" si="255"/>
        <v>0</v>
      </c>
      <c r="BF751" s="140">
        <f t="shared" si="256"/>
        <v>0</v>
      </c>
      <c r="BG751" s="140">
        <f t="shared" si="257"/>
        <v>0</v>
      </c>
      <c r="BH751" s="140">
        <f t="shared" si="258"/>
        <v>0</v>
      </c>
      <c r="BI751" s="140">
        <f t="shared" si="259"/>
        <v>0</v>
      </c>
      <c r="BJ751" s="14" t="s">
        <v>84</v>
      </c>
      <c r="BK751" s="140">
        <f t="shared" si="260"/>
        <v>0</v>
      </c>
      <c r="BL751" s="14" t="s">
        <v>187</v>
      </c>
      <c r="BM751" s="139" t="s">
        <v>192</v>
      </c>
    </row>
    <row r="752" spans="2:65" s="1" customFormat="1" ht="24">
      <c r="B752" s="127"/>
      <c r="C752" s="128"/>
      <c r="D752" s="128" t="s">
        <v>147</v>
      </c>
      <c r="E752" s="129" t="s">
        <v>401</v>
      </c>
      <c r="F752" s="130" t="s">
        <v>1277</v>
      </c>
      <c r="G752" s="131" t="s">
        <v>343</v>
      </c>
      <c r="H752" s="132">
        <v>3</v>
      </c>
      <c r="I752" s="133"/>
      <c r="J752" s="133"/>
      <c r="K752" s="133">
        <f t="shared" si="248"/>
        <v>0</v>
      </c>
      <c r="L752" s="130" t="s">
        <v>1</v>
      </c>
      <c r="M752" s="26"/>
      <c r="N752" s="134" t="s">
        <v>1</v>
      </c>
      <c r="O752" s="135" t="s">
        <v>39</v>
      </c>
      <c r="P752" s="136">
        <f t="shared" si="249"/>
        <v>0</v>
      </c>
      <c r="Q752" s="136">
        <f t="shared" si="250"/>
        <v>0</v>
      </c>
      <c r="R752" s="136">
        <f t="shared" si="251"/>
        <v>0</v>
      </c>
      <c r="S752" s="137">
        <v>0</v>
      </c>
      <c r="T752" s="137">
        <f t="shared" si="252"/>
        <v>0</v>
      </c>
      <c r="U752" s="137">
        <v>0</v>
      </c>
      <c r="V752" s="137">
        <f t="shared" si="253"/>
        <v>0</v>
      </c>
      <c r="W752" s="137">
        <v>0</v>
      </c>
      <c r="X752" s="137">
        <f t="shared" si="254"/>
        <v>0</v>
      </c>
      <c r="Y752" s="138" t="s">
        <v>1</v>
      </c>
      <c r="AR752" s="139" t="s">
        <v>187</v>
      </c>
      <c r="AT752" s="139" t="s">
        <v>147</v>
      </c>
      <c r="AU752" s="139" t="s">
        <v>84</v>
      </c>
      <c r="AY752" s="14" t="s">
        <v>145</v>
      </c>
      <c r="BE752" s="140">
        <f t="shared" si="255"/>
        <v>0</v>
      </c>
      <c r="BF752" s="140">
        <f t="shared" si="256"/>
        <v>0</v>
      </c>
      <c r="BG752" s="140">
        <f t="shared" si="257"/>
        <v>0</v>
      </c>
      <c r="BH752" s="140">
        <f t="shared" si="258"/>
        <v>0</v>
      </c>
      <c r="BI752" s="140">
        <f t="shared" si="259"/>
        <v>0</v>
      </c>
      <c r="BJ752" s="14" t="s">
        <v>84</v>
      </c>
      <c r="BK752" s="140">
        <f t="shared" si="260"/>
        <v>0</v>
      </c>
      <c r="BL752" s="14" t="s">
        <v>187</v>
      </c>
      <c r="BM752" s="139" t="s">
        <v>192</v>
      </c>
    </row>
    <row r="753" spans="2:65" s="1" customFormat="1" ht="24">
      <c r="B753" s="127"/>
      <c r="C753" s="128"/>
      <c r="D753" s="128" t="s">
        <v>147</v>
      </c>
      <c r="E753" s="129" t="s">
        <v>402</v>
      </c>
      <c r="F753" s="130" t="s">
        <v>1278</v>
      </c>
      <c r="G753" s="131" t="s">
        <v>343</v>
      </c>
      <c r="H753" s="132">
        <v>9</v>
      </c>
      <c r="I753" s="133"/>
      <c r="J753" s="133"/>
      <c r="K753" s="133">
        <f t="shared" si="248"/>
        <v>0</v>
      </c>
      <c r="L753" s="130" t="s">
        <v>1</v>
      </c>
      <c r="M753" s="26"/>
      <c r="N753" s="134" t="s">
        <v>1</v>
      </c>
      <c r="O753" s="135" t="s">
        <v>39</v>
      </c>
      <c r="P753" s="136">
        <f t="shared" si="249"/>
        <v>0</v>
      </c>
      <c r="Q753" s="136">
        <f t="shared" si="250"/>
        <v>0</v>
      </c>
      <c r="R753" s="136">
        <f t="shared" si="251"/>
        <v>0</v>
      </c>
      <c r="S753" s="137">
        <v>0</v>
      </c>
      <c r="T753" s="137">
        <f t="shared" si="252"/>
        <v>0</v>
      </c>
      <c r="U753" s="137">
        <v>0</v>
      </c>
      <c r="V753" s="137">
        <f t="shared" si="253"/>
        <v>0</v>
      </c>
      <c r="W753" s="137">
        <v>0</v>
      </c>
      <c r="X753" s="137">
        <f t="shared" si="254"/>
        <v>0</v>
      </c>
      <c r="Y753" s="138" t="s">
        <v>1</v>
      </c>
      <c r="AR753" s="139" t="s">
        <v>187</v>
      </c>
      <c r="AT753" s="139" t="s">
        <v>147</v>
      </c>
      <c r="AU753" s="139" t="s">
        <v>84</v>
      </c>
      <c r="AY753" s="14" t="s">
        <v>145</v>
      </c>
      <c r="BE753" s="140">
        <f t="shared" si="255"/>
        <v>0</v>
      </c>
      <c r="BF753" s="140">
        <f t="shared" si="256"/>
        <v>0</v>
      </c>
      <c r="BG753" s="140">
        <f t="shared" si="257"/>
        <v>0</v>
      </c>
      <c r="BH753" s="140">
        <f t="shared" si="258"/>
        <v>0</v>
      </c>
      <c r="BI753" s="140">
        <f t="shared" si="259"/>
        <v>0</v>
      </c>
      <c r="BJ753" s="14" t="s">
        <v>84</v>
      </c>
      <c r="BK753" s="140">
        <f t="shared" si="260"/>
        <v>0</v>
      </c>
      <c r="BL753" s="14" t="s">
        <v>187</v>
      </c>
      <c r="BM753" s="139" t="s">
        <v>192</v>
      </c>
    </row>
    <row r="754" spans="2:65" s="1" customFormat="1" ht="24">
      <c r="B754" s="127"/>
      <c r="C754" s="128"/>
      <c r="D754" s="128" t="s">
        <v>147</v>
      </c>
      <c r="E754" s="129" t="s">
        <v>403</v>
      </c>
      <c r="F754" s="130" t="s">
        <v>1279</v>
      </c>
      <c r="G754" s="131" t="s">
        <v>343</v>
      </c>
      <c r="H754" s="132">
        <v>3</v>
      </c>
      <c r="I754" s="133"/>
      <c r="J754" s="133"/>
      <c r="K754" s="133">
        <f t="shared" si="248"/>
        <v>0</v>
      </c>
      <c r="L754" s="130" t="s">
        <v>1</v>
      </c>
      <c r="M754" s="26"/>
      <c r="N754" s="134" t="s">
        <v>1</v>
      </c>
      <c r="O754" s="135" t="s">
        <v>39</v>
      </c>
      <c r="P754" s="136">
        <f t="shared" si="249"/>
        <v>0</v>
      </c>
      <c r="Q754" s="136">
        <f t="shared" si="250"/>
        <v>0</v>
      </c>
      <c r="R754" s="136">
        <f t="shared" si="251"/>
        <v>0</v>
      </c>
      <c r="S754" s="137">
        <v>0</v>
      </c>
      <c r="T754" s="137">
        <f t="shared" si="252"/>
        <v>0</v>
      </c>
      <c r="U754" s="137">
        <v>0</v>
      </c>
      <c r="V754" s="137">
        <f t="shared" si="253"/>
        <v>0</v>
      </c>
      <c r="W754" s="137">
        <v>0</v>
      </c>
      <c r="X754" s="137">
        <f t="shared" si="254"/>
        <v>0</v>
      </c>
      <c r="Y754" s="138" t="s">
        <v>1</v>
      </c>
      <c r="AR754" s="139" t="s">
        <v>187</v>
      </c>
      <c r="AT754" s="139" t="s">
        <v>147</v>
      </c>
      <c r="AU754" s="139" t="s">
        <v>84</v>
      </c>
      <c r="AY754" s="14" t="s">
        <v>145</v>
      </c>
      <c r="BE754" s="140">
        <f t="shared" si="255"/>
        <v>0</v>
      </c>
      <c r="BF754" s="140">
        <f t="shared" si="256"/>
        <v>0</v>
      </c>
      <c r="BG754" s="140">
        <f t="shared" si="257"/>
        <v>0</v>
      </c>
      <c r="BH754" s="140">
        <f t="shared" si="258"/>
        <v>0</v>
      </c>
      <c r="BI754" s="140">
        <f t="shared" si="259"/>
        <v>0</v>
      </c>
      <c r="BJ754" s="14" t="s">
        <v>84</v>
      </c>
      <c r="BK754" s="140">
        <f t="shared" si="260"/>
        <v>0</v>
      </c>
      <c r="BL754" s="14" t="s">
        <v>187</v>
      </c>
      <c r="BM754" s="139" t="s">
        <v>192</v>
      </c>
    </row>
    <row r="755" spans="2:65" s="1" customFormat="1" ht="12">
      <c r="B755" s="127"/>
      <c r="C755" s="128"/>
      <c r="D755" s="128" t="s">
        <v>147</v>
      </c>
      <c r="E755" s="129" t="s">
        <v>1682</v>
      </c>
      <c r="F755" s="130" t="s">
        <v>1280</v>
      </c>
      <c r="G755" s="131" t="s">
        <v>343</v>
      </c>
      <c r="H755" s="132">
        <v>3</v>
      </c>
      <c r="I755" s="133"/>
      <c r="J755" s="133"/>
      <c r="K755" s="133">
        <f t="shared" si="248"/>
        <v>0</v>
      </c>
      <c r="L755" s="130" t="s">
        <v>1</v>
      </c>
      <c r="M755" s="26"/>
      <c r="N755" s="134" t="s">
        <v>1</v>
      </c>
      <c r="O755" s="135" t="s">
        <v>39</v>
      </c>
      <c r="P755" s="136">
        <f t="shared" si="249"/>
        <v>0</v>
      </c>
      <c r="Q755" s="136">
        <f t="shared" si="250"/>
        <v>0</v>
      </c>
      <c r="R755" s="136">
        <f t="shared" si="251"/>
        <v>0</v>
      </c>
      <c r="S755" s="137">
        <v>0</v>
      </c>
      <c r="T755" s="137">
        <f t="shared" si="252"/>
        <v>0</v>
      </c>
      <c r="U755" s="137">
        <v>0</v>
      </c>
      <c r="V755" s="137">
        <f t="shared" si="253"/>
        <v>0</v>
      </c>
      <c r="W755" s="137">
        <v>0</v>
      </c>
      <c r="X755" s="137">
        <f t="shared" si="254"/>
        <v>0</v>
      </c>
      <c r="Y755" s="138" t="s">
        <v>1</v>
      </c>
      <c r="AR755" s="139" t="s">
        <v>187</v>
      </c>
      <c r="AT755" s="139" t="s">
        <v>147</v>
      </c>
      <c r="AU755" s="139" t="s">
        <v>84</v>
      </c>
      <c r="AY755" s="14" t="s">
        <v>145</v>
      </c>
      <c r="BE755" s="140">
        <f t="shared" si="255"/>
        <v>0</v>
      </c>
      <c r="BF755" s="140">
        <f t="shared" si="256"/>
        <v>0</v>
      </c>
      <c r="BG755" s="140">
        <f t="shared" si="257"/>
        <v>0</v>
      </c>
      <c r="BH755" s="140">
        <f t="shared" si="258"/>
        <v>0</v>
      </c>
      <c r="BI755" s="140">
        <f t="shared" si="259"/>
        <v>0</v>
      </c>
      <c r="BJ755" s="14" t="s">
        <v>84</v>
      </c>
      <c r="BK755" s="140">
        <f t="shared" si="260"/>
        <v>0</v>
      </c>
      <c r="BL755" s="14" t="s">
        <v>187</v>
      </c>
      <c r="BM755" s="139" t="s">
        <v>192</v>
      </c>
    </row>
    <row r="756" spans="2:65" s="1" customFormat="1" ht="24">
      <c r="B756" s="127"/>
      <c r="C756" s="128"/>
      <c r="D756" s="128" t="s">
        <v>147</v>
      </c>
      <c r="E756" s="129" t="s">
        <v>1683</v>
      </c>
      <c r="F756" s="130" t="s">
        <v>1281</v>
      </c>
      <c r="G756" s="131" t="s">
        <v>458</v>
      </c>
      <c r="H756" s="132">
        <v>110</v>
      </c>
      <c r="I756" s="133"/>
      <c r="J756" s="133"/>
      <c r="K756" s="133">
        <f t="shared" si="248"/>
        <v>0</v>
      </c>
      <c r="L756" s="130" t="s">
        <v>1</v>
      </c>
      <c r="M756" s="26"/>
      <c r="N756" s="134" t="s">
        <v>1</v>
      </c>
      <c r="O756" s="135" t="s">
        <v>39</v>
      </c>
      <c r="P756" s="136">
        <f t="shared" si="249"/>
        <v>0</v>
      </c>
      <c r="Q756" s="136">
        <f t="shared" si="250"/>
        <v>0</v>
      </c>
      <c r="R756" s="136">
        <f t="shared" si="251"/>
        <v>0</v>
      </c>
      <c r="S756" s="137">
        <v>0</v>
      </c>
      <c r="T756" s="137">
        <f t="shared" si="252"/>
        <v>0</v>
      </c>
      <c r="U756" s="137">
        <v>0</v>
      </c>
      <c r="V756" s="137">
        <f t="shared" si="253"/>
        <v>0</v>
      </c>
      <c r="W756" s="137">
        <v>0</v>
      </c>
      <c r="X756" s="137">
        <f t="shared" si="254"/>
        <v>0</v>
      </c>
      <c r="Y756" s="138" t="s">
        <v>1</v>
      </c>
      <c r="AR756" s="139" t="s">
        <v>187</v>
      </c>
      <c r="AT756" s="139" t="s">
        <v>147</v>
      </c>
      <c r="AU756" s="139" t="s">
        <v>84</v>
      </c>
      <c r="AY756" s="14" t="s">
        <v>145</v>
      </c>
      <c r="BE756" s="140">
        <f t="shared" si="255"/>
        <v>0</v>
      </c>
      <c r="BF756" s="140">
        <f t="shared" si="256"/>
        <v>0</v>
      </c>
      <c r="BG756" s="140">
        <f t="shared" si="257"/>
        <v>0</v>
      </c>
      <c r="BH756" s="140">
        <f t="shared" si="258"/>
        <v>0</v>
      </c>
      <c r="BI756" s="140">
        <f t="shared" si="259"/>
        <v>0</v>
      </c>
      <c r="BJ756" s="14" t="s">
        <v>84</v>
      </c>
      <c r="BK756" s="140">
        <f t="shared" si="260"/>
        <v>0</v>
      </c>
      <c r="BL756" s="14" t="s">
        <v>187</v>
      </c>
      <c r="BM756" s="139" t="s">
        <v>192</v>
      </c>
    </row>
    <row r="757" spans="2:65" s="1" customFormat="1" ht="16.5" customHeight="1">
      <c r="B757" s="127"/>
      <c r="C757" s="128"/>
      <c r="D757" s="128" t="s">
        <v>147</v>
      </c>
      <c r="E757" s="129" t="s">
        <v>1684</v>
      </c>
      <c r="F757" s="130" t="s">
        <v>1282</v>
      </c>
      <c r="G757" s="131" t="s">
        <v>343</v>
      </c>
      <c r="H757" s="132">
        <v>90</v>
      </c>
      <c r="I757" s="133"/>
      <c r="J757" s="133"/>
      <c r="K757" s="133">
        <f t="shared" si="248"/>
        <v>0</v>
      </c>
      <c r="L757" s="130" t="s">
        <v>1</v>
      </c>
      <c r="M757" s="26"/>
      <c r="N757" s="134" t="s">
        <v>1</v>
      </c>
      <c r="O757" s="135" t="s">
        <v>39</v>
      </c>
      <c r="P757" s="136">
        <f t="shared" si="249"/>
        <v>0</v>
      </c>
      <c r="Q757" s="136">
        <f t="shared" si="250"/>
        <v>0</v>
      </c>
      <c r="R757" s="136">
        <f t="shared" si="251"/>
        <v>0</v>
      </c>
      <c r="S757" s="137">
        <v>0</v>
      </c>
      <c r="T757" s="137">
        <f t="shared" si="252"/>
        <v>0</v>
      </c>
      <c r="U757" s="137">
        <v>0</v>
      </c>
      <c r="V757" s="137">
        <f t="shared" si="253"/>
        <v>0</v>
      </c>
      <c r="W757" s="137">
        <v>0</v>
      </c>
      <c r="X757" s="137">
        <f t="shared" si="254"/>
        <v>0</v>
      </c>
      <c r="Y757" s="138" t="s">
        <v>1</v>
      </c>
      <c r="AR757" s="139" t="s">
        <v>187</v>
      </c>
      <c r="AT757" s="139" t="s">
        <v>147</v>
      </c>
      <c r="AU757" s="139" t="s">
        <v>84</v>
      </c>
      <c r="AY757" s="14" t="s">
        <v>145</v>
      </c>
      <c r="BE757" s="140">
        <f t="shared" si="255"/>
        <v>0</v>
      </c>
      <c r="BF757" s="140">
        <f t="shared" si="256"/>
        <v>0</v>
      </c>
      <c r="BG757" s="140">
        <f t="shared" si="257"/>
        <v>0</v>
      </c>
      <c r="BH757" s="140">
        <f t="shared" si="258"/>
        <v>0</v>
      </c>
      <c r="BI757" s="140">
        <f t="shared" si="259"/>
        <v>0</v>
      </c>
      <c r="BJ757" s="14" t="s">
        <v>84</v>
      </c>
      <c r="BK757" s="140">
        <f t="shared" si="260"/>
        <v>0</v>
      </c>
      <c r="BL757" s="14" t="s">
        <v>187</v>
      </c>
      <c r="BM757" s="139" t="s">
        <v>192</v>
      </c>
    </row>
    <row r="758" spans="2:65" s="1" customFormat="1" ht="16.5" customHeight="1">
      <c r="B758" s="127"/>
      <c r="C758" s="128"/>
      <c r="D758" s="128" t="s">
        <v>147</v>
      </c>
      <c r="E758" s="129" t="s">
        <v>1685</v>
      </c>
      <c r="F758" s="130" t="s">
        <v>1283</v>
      </c>
      <c r="G758" s="131" t="s">
        <v>343</v>
      </c>
      <c r="H758" s="132">
        <v>20</v>
      </c>
      <c r="I758" s="133"/>
      <c r="J758" s="133"/>
      <c r="K758" s="133">
        <f t="shared" si="248"/>
        <v>0</v>
      </c>
      <c r="L758" s="130" t="s">
        <v>1</v>
      </c>
      <c r="M758" s="26"/>
      <c r="N758" s="134" t="s">
        <v>1</v>
      </c>
      <c r="O758" s="135" t="s">
        <v>39</v>
      </c>
      <c r="P758" s="136">
        <f t="shared" si="249"/>
        <v>0</v>
      </c>
      <c r="Q758" s="136">
        <f t="shared" si="250"/>
        <v>0</v>
      </c>
      <c r="R758" s="136">
        <f t="shared" si="251"/>
        <v>0</v>
      </c>
      <c r="S758" s="137">
        <v>0</v>
      </c>
      <c r="T758" s="137">
        <f t="shared" si="252"/>
        <v>0</v>
      </c>
      <c r="U758" s="137">
        <v>0</v>
      </c>
      <c r="V758" s="137">
        <f t="shared" si="253"/>
        <v>0</v>
      </c>
      <c r="W758" s="137">
        <v>0</v>
      </c>
      <c r="X758" s="137">
        <f t="shared" si="254"/>
        <v>0</v>
      </c>
      <c r="Y758" s="138" t="s">
        <v>1</v>
      </c>
      <c r="AR758" s="139" t="s">
        <v>187</v>
      </c>
      <c r="AT758" s="139" t="s">
        <v>147</v>
      </c>
      <c r="AU758" s="139" t="s">
        <v>84</v>
      </c>
      <c r="AY758" s="14" t="s">
        <v>145</v>
      </c>
      <c r="BE758" s="140">
        <f t="shared" si="255"/>
        <v>0</v>
      </c>
      <c r="BF758" s="140">
        <f t="shared" si="256"/>
        <v>0</v>
      </c>
      <c r="BG758" s="140">
        <f t="shared" si="257"/>
        <v>0</v>
      </c>
      <c r="BH758" s="140">
        <f t="shared" si="258"/>
        <v>0</v>
      </c>
      <c r="BI758" s="140">
        <f t="shared" si="259"/>
        <v>0</v>
      </c>
      <c r="BJ758" s="14" t="s">
        <v>84</v>
      </c>
      <c r="BK758" s="140">
        <f t="shared" si="260"/>
        <v>0</v>
      </c>
      <c r="BL758" s="14" t="s">
        <v>187</v>
      </c>
      <c r="BM758" s="139" t="s">
        <v>192</v>
      </c>
    </row>
    <row r="759" spans="2:65" s="1" customFormat="1" ht="16.5" customHeight="1">
      <c r="B759" s="127"/>
      <c r="C759" s="128"/>
      <c r="D759" s="128" t="s">
        <v>147</v>
      </c>
      <c r="E759" s="129" t="s">
        <v>1686</v>
      </c>
      <c r="F759" s="130" t="s">
        <v>1284</v>
      </c>
      <c r="G759" s="131" t="s">
        <v>1285</v>
      </c>
      <c r="H759" s="132">
        <v>2</v>
      </c>
      <c r="I759" s="133"/>
      <c r="J759" s="133"/>
      <c r="K759" s="133">
        <f t="shared" si="248"/>
        <v>0</v>
      </c>
      <c r="L759" s="130" t="s">
        <v>1</v>
      </c>
      <c r="M759" s="26"/>
      <c r="N759" s="134" t="s">
        <v>1</v>
      </c>
      <c r="O759" s="135" t="s">
        <v>39</v>
      </c>
      <c r="P759" s="136">
        <f t="shared" si="249"/>
        <v>0</v>
      </c>
      <c r="Q759" s="136">
        <f t="shared" si="250"/>
        <v>0</v>
      </c>
      <c r="R759" s="136">
        <f t="shared" si="251"/>
        <v>0</v>
      </c>
      <c r="S759" s="137">
        <v>0</v>
      </c>
      <c r="T759" s="137">
        <f t="shared" si="252"/>
        <v>0</v>
      </c>
      <c r="U759" s="137">
        <v>0</v>
      </c>
      <c r="V759" s="137">
        <f t="shared" si="253"/>
        <v>0</v>
      </c>
      <c r="W759" s="137">
        <v>0</v>
      </c>
      <c r="X759" s="137">
        <f t="shared" si="254"/>
        <v>0</v>
      </c>
      <c r="Y759" s="138" t="s">
        <v>1</v>
      </c>
      <c r="AR759" s="139" t="s">
        <v>187</v>
      </c>
      <c r="AT759" s="139" t="s">
        <v>147</v>
      </c>
      <c r="AU759" s="139" t="s">
        <v>84</v>
      </c>
      <c r="AY759" s="14" t="s">
        <v>145</v>
      </c>
      <c r="BE759" s="140">
        <f t="shared" si="255"/>
        <v>0</v>
      </c>
      <c r="BF759" s="140">
        <f t="shared" si="256"/>
        <v>0</v>
      </c>
      <c r="BG759" s="140">
        <f t="shared" si="257"/>
        <v>0</v>
      </c>
      <c r="BH759" s="140">
        <f t="shared" si="258"/>
        <v>0</v>
      </c>
      <c r="BI759" s="140">
        <f t="shared" si="259"/>
        <v>0</v>
      </c>
      <c r="BJ759" s="14" t="s">
        <v>84</v>
      </c>
      <c r="BK759" s="140">
        <f t="shared" si="260"/>
        <v>0</v>
      </c>
      <c r="BL759" s="14" t="s">
        <v>187</v>
      </c>
      <c r="BM759" s="139" t="s">
        <v>192</v>
      </c>
    </row>
    <row r="760" spans="2:65" s="1" customFormat="1" ht="16.5" customHeight="1">
      <c r="B760" s="127"/>
      <c r="C760" s="128"/>
      <c r="D760" s="128" t="s">
        <v>147</v>
      </c>
      <c r="E760" s="129" t="s">
        <v>1687</v>
      </c>
      <c r="F760" s="130" t="s">
        <v>1286</v>
      </c>
      <c r="G760" s="131" t="s">
        <v>343</v>
      </c>
      <c r="H760" s="132">
        <v>3</v>
      </c>
      <c r="I760" s="133"/>
      <c r="J760" s="133"/>
      <c r="K760" s="133">
        <f t="shared" si="248"/>
        <v>0</v>
      </c>
      <c r="L760" s="130" t="s">
        <v>1</v>
      </c>
      <c r="M760" s="26"/>
      <c r="N760" s="134" t="s">
        <v>1</v>
      </c>
      <c r="O760" s="135" t="s">
        <v>39</v>
      </c>
      <c r="P760" s="136">
        <f t="shared" si="249"/>
        <v>0</v>
      </c>
      <c r="Q760" s="136">
        <f t="shared" si="250"/>
        <v>0</v>
      </c>
      <c r="R760" s="136">
        <f t="shared" si="251"/>
        <v>0</v>
      </c>
      <c r="S760" s="137">
        <v>0</v>
      </c>
      <c r="T760" s="137">
        <f t="shared" si="252"/>
        <v>0</v>
      </c>
      <c r="U760" s="137">
        <v>0</v>
      </c>
      <c r="V760" s="137">
        <f t="shared" si="253"/>
        <v>0</v>
      </c>
      <c r="W760" s="137">
        <v>0</v>
      </c>
      <c r="X760" s="137">
        <f t="shared" si="254"/>
        <v>0</v>
      </c>
      <c r="Y760" s="138" t="s">
        <v>1</v>
      </c>
      <c r="AR760" s="139" t="s">
        <v>187</v>
      </c>
      <c r="AT760" s="139" t="s">
        <v>147</v>
      </c>
      <c r="AU760" s="139" t="s">
        <v>84</v>
      </c>
      <c r="AY760" s="14" t="s">
        <v>145</v>
      </c>
      <c r="BE760" s="140">
        <f t="shared" si="255"/>
        <v>0</v>
      </c>
      <c r="BF760" s="140">
        <f t="shared" si="256"/>
        <v>0</v>
      </c>
      <c r="BG760" s="140">
        <f t="shared" si="257"/>
        <v>0</v>
      </c>
      <c r="BH760" s="140">
        <f t="shared" si="258"/>
        <v>0</v>
      </c>
      <c r="BI760" s="140">
        <f t="shared" si="259"/>
        <v>0</v>
      </c>
      <c r="BJ760" s="14" t="s">
        <v>84</v>
      </c>
      <c r="BK760" s="140">
        <f t="shared" si="260"/>
        <v>0</v>
      </c>
      <c r="BL760" s="14" t="s">
        <v>187</v>
      </c>
      <c r="BM760" s="139" t="s">
        <v>192</v>
      </c>
    </row>
    <row r="761" spans="2:65" s="1" customFormat="1" ht="16.5" customHeight="1">
      <c r="B761" s="127"/>
      <c r="C761" s="128"/>
      <c r="D761" s="128" t="s">
        <v>147</v>
      </c>
      <c r="E761" s="129" t="s">
        <v>1688</v>
      </c>
      <c r="F761" s="130" t="s">
        <v>1287</v>
      </c>
      <c r="G761" s="131" t="s">
        <v>458</v>
      </c>
      <c r="H761" s="132">
        <v>30</v>
      </c>
      <c r="I761" s="133"/>
      <c r="J761" s="133"/>
      <c r="K761" s="133">
        <f t="shared" si="248"/>
        <v>0</v>
      </c>
      <c r="L761" s="130" t="s">
        <v>1</v>
      </c>
      <c r="M761" s="26"/>
      <c r="N761" s="134" t="s">
        <v>1</v>
      </c>
      <c r="O761" s="135" t="s">
        <v>39</v>
      </c>
      <c r="P761" s="136">
        <f t="shared" si="249"/>
        <v>0</v>
      </c>
      <c r="Q761" s="136">
        <f t="shared" si="250"/>
        <v>0</v>
      </c>
      <c r="R761" s="136">
        <f t="shared" si="251"/>
        <v>0</v>
      </c>
      <c r="S761" s="137">
        <v>0</v>
      </c>
      <c r="T761" s="137">
        <f t="shared" si="252"/>
        <v>0</v>
      </c>
      <c r="U761" s="137">
        <v>0</v>
      </c>
      <c r="V761" s="137">
        <f t="shared" si="253"/>
        <v>0</v>
      </c>
      <c r="W761" s="137">
        <v>0</v>
      </c>
      <c r="X761" s="137">
        <f t="shared" si="254"/>
        <v>0</v>
      </c>
      <c r="Y761" s="138" t="s">
        <v>1</v>
      </c>
      <c r="AR761" s="139" t="s">
        <v>187</v>
      </c>
      <c r="AT761" s="139" t="s">
        <v>147</v>
      </c>
      <c r="AU761" s="139" t="s">
        <v>84</v>
      </c>
      <c r="AY761" s="14" t="s">
        <v>145</v>
      </c>
      <c r="BE761" s="140">
        <f t="shared" si="255"/>
        <v>0</v>
      </c>
      <c r="BF761" s="140">
        <f t="shared" si="256"/>
        <v>0</v>
      </c>
      <c r="BG761" s="140">
        <f t="shared" si="257"/>
        <v>0</v>
      </c>
      <c r="BH761" s="140">
        <f t="shared" si="258"/>
        <v>0</v>
      </c>
      <c r="BI761" s="140">
        <f t="shared" si="259"/>
        <v>0</v>
      </c>
      <c r="BJ761" s="14" t="s">
        <v>84</v>
      </c>
      <c r="BK761" s="140">
        <f t="shared" si="260"/>
        <v>0</v>
      </c>
      <c r="BL761" s="14" t="s">
        <v>187</v>
      </c>
      <c r="BM761" s="139" t="s">
        <v>192</v>
      </c>
    </row>
    <row r="762" spans="2:65" s="1" customFormat="1" ht="16.5" customHeight="1">
      <c r="B762" s="127"/>
      <c r="C762" s="128"/>
      <c r="D762" s="128" t="s">
        <v>147</v>
      </c>
      <c r="E762" s="129" t="s">
        <v>1689</v>
      </c>
      <c r="F762" s="130" t="s">
        <v>1288</v>
      </c>
      <c r="G762" s="131" t="s">
        <v>458</v>
      </c>
      <c r="H762" s="132">
        <v>30</v>
      </c>
      <c r="I762" s="133"/>
      <c r="J762" s="133"/>
      <c r="K762" s="133">
        <f t="shared" si="248"/>
        <v>0</v>
      </c>
      <c r="L762" s="130" t="s">
        <v>1</v>
      </c>
      <c r="M762" s="26"/>
      <c r="N762" s="134" t="s">
        <v>1</v>
      </c>
      <c r="O762" s="135" t="s">
        <v>39</v>
      </c>
      <c r="P762" s="136">
        <f t="shared" si="249"/>
        <v>0</v>
      </c>
      <c r="Q762" s="136">
        <f t="shared" si="250"/>
        <v>0</v>
      </c>
      <c r="R762" s="136">
        <f t="shared" si="251"/>
        <v>0</v>
      </c>
      <c r="S762" s="137">
        <v>0</v>
      </c>
      <c r="T762" s="137">
        <f t="shared" si="252"/>
        <v>0</v>
      </c>
      <c r="U762" s="137">
        <v>0</v>
      </c>
      <c r="V762" s="137">
        <f t="shared" si="253"/>
        <v>0</v>
      </c>
      <c r="W762" s="137">
        <v>0</v>
      </c>
      <c r="X762" s="137">
        <f t="shared" si="254"/>
        <v>0</v>
      </c>
      <c r="Y762" s="138" t="s">
        <v>1</v>
      </c>
      <c r="AR762" s="139" t="s">
        <v>187</v>
      </c>
      <c r="AT762" s="139" t="s">
        <v>147</v>
      </c>
      <c r="AU762" s="139" t="s">
        <v>84</v>
      </c>
      <c r="AY762" s="14" t="s">
        <v>145</v>
      </c>
      <c r="BE762" s="140">
        <f t="shared" si="255"/>
        <v>0</v>
      </c>
      <c r="BF762" s="140">
        <f t="shared" si="256"/>
        <v>0</v>
      </c>
      <c r="BG762" s="140">
        <f t="shared" si="257"/>
        <v>0</v>
      </c>
      <c r="BH762" s="140">
        <f t="shared" si="258"/>
        <v>0</v>
      </c>
      <c r="BI762" s="140">
        <f t="shared" si="259"/>
        <v>0</v>
      </c>
      <c r="BJ762" s="14" t="s">
        <v>84</v>
      </c>
      <c r="BK762" s="140">
        <f t="shared" si="260"/>
        <v>0</v>
      </c>
      <c r="BL762" s="14" t="s">
        <v>187</v>
      </c>
      <c r="BM762" s="139" t="s">
        <v>192</v>
      </c>
    </row>
    <row r="763" spans="2:65" s="1" customFormat="1" ht="16.5" customHeight="1">
      <c r="B763" s="127"/>
      <c r="C763" s="128"/>
      <c r="D763" s="128" t="s">
        <v>147</v>
      </c>
      <c r="E763" s="129" t="s">
        <v>1690</v>
      </c>
      <c r="F763" s="130" t="s">
        <v>1289</v>
      </c>
      <c r="G763" s="131" t="s">
        <v>458</v>
      </c>
      <c r="H763" s="132">
        <v>16</v>
      </c>
      <c r="I763" s="133"/>
      <c r="J763" s="133"/>
      <c r="K763" s="133">
        <f t="shared" si="248"/>
        <v>0</v>
      </c>
      <c r="L763" s="130" t="s">
        <v>1</v>
      </c>
      <c r="M763" s="26"/>
      <c r="N763" s="134" t="s">
        <v>1</v>
      </c>
      <c r="O763" s="135" t="s">
        <v>39</v>
      </c>
      <c r="P763" s="136">
        <f t="shared" si="249"/>
        <v>0</v>
      </c>
      <c r="Q763" s="136">
        <f t="shared" si="250"/>
        <v>0</v>
      </c>
      <c r="R763" s="136">
        <f t="shared" si="251"/>
        <v>0</v>
      </c>
      <c r="S763" s="137">
        <v>0</v>
      </c>
      <c r="T763" s="137">
        <f t="shared" si="252"/>
        <v>0</v>
      </c>
      <c r="U763" s="137">
        <v>0</v>
      </c>
      <c r="V763" s="137">
        <f t="shared" si="253"/>
        <v>0</v>
      </c>
      <c r="W763" s="137">
        <v>0</v>
      </c>
      <c r="X763" s="137">
        <f t="shared" si="254"/>
        <v>0</v>
      </c>
      <c r="Y763" s="138" t="s">
        <v>1</v>
      </c>
      <c r="AR763" s="139" t="s">
        <v>187</v>
      </c>
      <c r="AT763" s="139" t="s">
        <v>147</v>
      </c>
      <c r="AU763" s="139" t="s">
        <v>84</v>
      </c>
      <c r="AY763" s="14" t="s">
        <v>145</v>
      </c>
      <c r="BE763" s="140">
        <f t="shared" si="255"/>
        <v>0</v>
      </c>
      <c r="BF763" s="140">
        <f t="shared" si="256"/>
        <v>0</v>
      </c>
      <c r="BG763" s="140">
        <f t="shared" si="257"/>
        <v>0</v>
      </c>
      <c r="BH763" s="140">
        <f t="shared" si="258"/>
        <v>0</v>
      </c>
      <c r="BI763" s="140">
        <f t="shared" si="259"/>
        <v>0</v>
      </c>
      <c r="BJ763" s="14" t="s">
        <v>84</v>
      </c>
      <c r="BK763" s="140">
        <f t="shared" si="260"/>
        <v>0</v>
      </c>
      <c r="BL763" s="14" t="s">
        <v>187</v>
      </c>
      <c r="BM763" s="139" t="s">
        <v>192</v>
      </c>
    </row>
    <row r="764" spans="2:65" s="1" customFormat="1" ht="24">
      <c r="B764" s="127"/>
      <c r="C764" s="128"/>
      <c r="D764" s="128" t="s">
        <v>147</v>
      </c>
      <c r="E764" s="129" t="s">
        <v>1691</v>
      </c>
      <c r="F764" s="130" t="s">
        <v>1290</v>
      </c>
      <c r="G764" s="131" t="s">
        <v>343</v>
      </c>
      <c r="H764" s="132">
        <v>1</v>
      </c>
      <c r="I764" s="133"/>
      <c r="J764" s="133"/>
      <c r="K764" s="133">
        <f t="shared" si="248"/>
        <v>0</v>
      </c>
      <c r="L764" s="130" t="s">
        <v>1</v>
      </c>
      <c r="M764" s="26"/>
      <c r="N764" s="134" t="s">
        <v>1</v>
      </c>
      <c r="O764" s="135" t="s">
        <v>39</v>
      </c>
      <c r="P764" s="136">
        <f t="shared" si="249"/>
        <v>0</v>
      </c>
      <c r="Q764" s="136">
        <f t="shared" si="250"/>
        <v>0</v>
      </c>
      <c r="R764" s="136">
        <f t="shared" si="251"/>
        <v>0</v>
      </c>
      <c r="S764" s="137">
        <v>0</v>
      </c>
      <c r="T764" s="137">
        <f t="shared" si="252"/>
        <v>0</v>
      </c>
      <c r="U764" s="137">
        <v>0</v>
      </c>
      <c r="V764" s="137">
        <f t="shared" si="253"/>
        <v>0</v>
      </c>
      <c r="W764" s="137">
        <v>0</v>
      </c>
      <c r="X764" s="137">
        <f t="shared" si="254"/>
        <v>0</v>
      </c>
      <c r="Y764" s="138" t="s">
        <v>1</v>
      </c>
      <c r="AR764" s="139" t="s">
        <v>187</v>
      </c>
      <c r="AT764" s="139" t="s">
        <v>147</v>
      </c>
      <c r="AU764" s="139" t="s">
        <v>84</v>
      </c>
      <c r="AY764" s="14" t="s">
        <v>145</v>
      </c>
      <c r="BE764" s="140">
        <f t="shared" si="255"/>
        <v>0</v>
      </c>
      <c r="BF764" s="140">
        <f t="shared" si="256"/>
        <v>0</v>
      </c>
      <c r="BG764" s="140">
        <f t="shared" si="257"/>
        <v>0</v>
      </c>
      <c r="BH764" s="140">
        <f t="shared" si="258"/>
        <v>0</v>
      </c>
      <c r="BI764" s="140">
        <f t="shared" si="259"/>
        <v>0</v>
      </c>
      <c r="BJ764" s="14" t="s">
        <v>84</v>
      </c>
      <c r="BK764" s="140">
        <f t="shared" si="260"/>
        <v>0</v>
      </c>
      <c r="BL764" s="14" t="s">
        <v>187</v>
      </c>
      <c r="BM764" s="139" t="s">
        <v>192</v>
      </c>
    </row>
    <row r="765" spans="2:65" s="1" customFormat="1" ht="24">
      <c r="B765" s="127"/>
      <c r="C765" s="128"/>
      <c r="D765" s="128" t="s">
        <v>147</v>
      </c>
      <c r="E765" s="129" t="s">
        <v>1692</v>
      </c>
      <c r="F765" s="130" t="s">
        <v>1291</v>
      </c>
      <c r="G765" s="131" t="s">
        <v>1008</v>
      </c>
      <c r="H765" s="132">
        <v>3</v>
      </c>
      <c r="I765" s="133"/>
      <c r="J765" s="133"/>
      <c r="K765" s="133">
        <f t="shared" si="248"/>
        <v>0</v>
      </c>
      <c r="L765" s="130" t="s">
        <v>1</v>
      </c>
      <c r="M765" s="26"/>
      <c r="N765" s="134" t="s">
        <v>1</v>
      </c>
      <c r="O765" s="135" t="s">
        <v>39</v>
      </c>
      <c r="P765" s="136">
        <f t="shared" si="249"/>
        <v>0</v>
      </c>
      <c r="Q765" s="136">
        <f t="shared" si="250"/>
        <v>0</v>
      </c>
      <c r="R765" s="136">
        <f t="shared" si="251"/>
        <v>0</v>
      </c>
      <c r="S765" s="137">
        <v>0</v>
      </c>
      <c r="T765" s="137">
        <f t="shared" si="252"/>
        <v>0</v>
      </c>
      <c r="U765" s="137">
        <v>0</v>
      </c>
      <c r="V765" s="137">
        <f t="shared" si="253"/>
        <v>0</v>
      </c>
      <c r="W765" s="137">
        <v>0</v>
      </c>
      <c r="X765" s="137">
        <f t="shared" si="254"/>
        <v>0</v>
      </c>
      <c r="Y765" s="138" t="s">
        <v>1</v>
      </c>
      <c r="AR765" s="139" t="s">
        <v>187</v>
      </c>
      <c r="AT765" s="139" t="s">
        <v>147</v>
      </c>
      <c r="AU765" s="139" t="s">
        <v>84</v>
      </c>
      <c r="AY765" s="14" t="s">
        <v>145</v>
      </c>
      <c r="BE765" s="140">
        <f t="shared" si="255"/>
        <v>0</v>
      </c>
      <c r="BF765" s="140">
        <f t="shared" si="256"/>
        <v>0</v>
      </c>
      <c r="BG765" s="140">
        <f t="shared" si="257"/>
        <v>0</v>
      </c>
      <c r="BH765" s="140">
        <f t="shared" si="258"/>
        <v>0</v>
      </c>
      <c r="BI765" s="140">
        <f t="shared" si="259"/>
        <v>0</v>
      </c>
      <c r="BJ765" s="14" t="s">
        <v>84</v>
      </c>
      <c r="BK765" s="140">
        <f t="shared" si="260"/>
        <v>0</v>
      </c>
      <c r="BL765" s="14" t="s">
        <v>187</v>
      </c>
      <c r="BM765" s="139" t="s">
        <v>192</v>
      </c>
    </row>
    <row r="766" spans="2:65" s="1" customFormat="1" ht="16.5" customHeight="1">
      <c r="B766" s="127"/>
      <c r="C766" s="128"/>
      <c r="D766" s="128" t="s">
        <v>147</v>
      </c>
      <c r="E766" s="129" t="s">
        <v>1693</v>
      </c>
      <c r="F766" s="130" t="s">
        <v>1292</v>
      </c>
      <c r="G766" s="131" t="s">
        <v>458</v>
      </c>
      <c r="H766" s="132">
        <v>130</v>
      </c>
      <c r="I766" s="133"/>
      <c r="J766" s="133"/>
      <c r="K766" s="133">
        <f t="shared" si="248"/>
        <v>0</v>
      </c>
      <c r="L766" s="130" t="s">
        <v>1</v>
      </c>
      <c r="M766" s="26"/>
      <c r="N766" s="134" t="s">
        <v>1</v>
      </c>
      <c r="O766" s="135" t="s">
        <v>39</v>
      </c>
      <c r="P766" s="136">
        <f t="shared" si="249"/>
        <v>0</v>
      </c>
      <c r="Q766" s="136">
        <f t="shared" si="250"/>
        <v>0</v>
      </c>
      <c r="R766" s="136">
        <f t="shared" si="251"/>
        <v>0</v>
      </c>
      <c r="S766" s="137">
        <v>0</v>
      </c>
      <c r="T766" s="137">
        <f t="shared" si="252"/>
        <v>0</v>
      </c>
      <c r="U766" s="137">
        <v>0</v>
      </c>
      <c r="V766" s="137">
        <f t="shared" si="253"/>
        <v>0</v>
      </c>
      <c r="W766" s="137">
        <v>0</v>
      </c>
      <c r="X766" s="137">
        <f t="shared" si="254"/>
        <v>0</v>
      </c>
      <c r="Y766" s="138" t="s">
        <v>1</v>
      </c>
      <c r="AR766" s="139" t="s">
        <v>187</v>
      </c>
      <c r="AT766" s="139" t="s">
        <v>147</v>
      </c>
      <c r="AU766" s="139" t="s">
        <v>84</v>
      </c>
      <c r="AY766" s="14" t="s">
        <v>145</v>
      </c>
      <c r="BE766" s="140">
        <f t="shared" si="255"/>
        <v>0</v>
      </c>
      <c r="BF766" s="140">
        <f t="shared" si="256"/>
        <v>0</v>
      </c>
      <c r="BG766" s="140">
        <f t="shared" si="257"/>
        <v>0</v>
      </c>
      <c r="BH766" s="140">
        <f t="shared" si="258"/>
        <v>0</v>
      </c>
      <c r="BI766" s="140">
        <f t="shared" si="259"/>
        <v>0</v>
      </c>
      <c r="BJ766" s="14" t="s">
        <v>84</v>
      </c>
      <c r="BK766" s="140">
        <f t="shared" si="260"/>
        <v>0</v>
      </c>
      <c r="BL766" s="14" t="s">
        <v>187</v>
      </c>
      <c r="BM766" s="139" t="s">
        <v>192</v>
      </c>
    </row>
    <row r="767" spans="2:65" s="1" customFormat="1" ht="16.5" customHeight="1">
      <c r="B767" s="127"/>
      <c r="C767" s="128"/>
      <c r="D767" s="128" t="s">
        <v>147</v>
      </c>
      <c r="E767" s="129" t="s">
        <v>1694</v>
      </c>
      <c r="F767" s="130" t="s">
        <v>1293</v>
      </c>
      <c r="G767" s="131" t="s">
        <v>458</v>
      </c>
      <c r="H767" s="132">
        <v>66</v>
      </c>
      <c r="I767" s="133"/>
      <c r="J767" s="133"/>
      <c r="K767" s="133">
        <f t="shared" si="248"/>
        <v>0</v>
      </c>
      <c r="L767" s="130" t="s">
        <v>1</v>
      </c>
      <c r="M767" s="26"/>
      <c r="N767" s="134" t="s">
        <v>1</v>
      </c>
      <c r="O767" s="135" t="s">
        <v>39</v>
      </c>
      <c r="P767" s="136">
        <f t="shared" si="249"/>
        <v>0</v>
      </c>
      <c r="Q767" s="136">
        <f t="shared" si="250"/>
        <v>0</v>
      </c>
      <c r="R767" s="136">
        <f t="shared" si="251"/>
        <v>0</v>
      </c>
      <c r="S767" s="137">
        <v>0</v>
      </c>
      <c r="T767" s="137">
        <f t="shared" si="252"/>
        <v>0</v>
      </c>
      <c r="U767" s="137">
        <v>0</v>
      </c>
      <c r="V767" s="137">
        <f t="shared" si="253"/>
        <v>0</v>
      </c>
      <c r="W767" s="137">
        <v>0</v>
      </c>
      <c r="X767" s="137">
        <f t="shared" si="254"/>
        <v>0</v>
      </c>
      <c r="Y767" s="138" t="s">
        <v>1</v>
      </c>
      <c r="AR767" s="139" t="s">
        <v>187</v>
      </c>
      <c r="AT767" s="139" t="s">
        <v>147</v>
      </c>
      <c r="AU767" s="139" t="s">
        <v>84</v>
      </c>
      <c r="AY767" s="14" t="s">
        <v>145</v>
      </c>
      <c r="BE767" s="140">
        <f t="shared" si="255"/>
        <v>0</v>
      </c>
      <c r="BF767" s="140">
        <f t="shared" si="256"/>
        <v>0</v>
      </c>
      <c r="BG767" s="140">
        <f t="shared" si="257"/>
        <v>0</v>
      </c>
      <c r="BH767" s="140">
        <f t="shared" si="258"/>
        <v>0</v>
      </c>
      <c r="BI767" s="140">
        <f t="shared" si="259"/>
        <v>0</v>
      </c>
      <c r="BJ767" s="14" t="s">
        <v>84</v>
      </c>
      <c r="BK767" s="140">
        <f t="shared" si="260"/>
        <v>0</v>
      </c>
      <c r="BL767" s="14" t="s">
        <v>187</v>
      </c>
      <c r="BM767" s="139" t="s">
        <v>192</v>
      </c>
    </row>
    <row r="768" spans="2:65" s="1" customFormat="1" ht="24">
      <c r="B768" s="127"/>
      <c r="C768" s="128"/>
      <c r="D768" s="128" t="s">
        <v>147</v>
      </c>
      <c r="E768" s="129" t="s">
        <v>1695</v>
      </c>
      <c r="F768" s="130" t="s">
        <v>1294</v>
      </c>
      <c r="G768" s="131" t="s">
        <v>343</v>
      </c>
      <c r="H768" s="132">
        <v>3</v>
      </c>
      <c r="I768" s="133"/>
      <c r="J768" s="133"/>
      <c r="K768" s="133">
        <f t="shared" si="248"/>
        <v>0</v>
      </c>
      <c r="L768" s="130" t="s">
        <v>1</v>
      </c>
      <c r="M768" s="26"/>
      <c r="N768" s="134" t="s">
        <v>1</v>
      </c>
      <c r="O768" s="135" t="s">
        <v>39</v>
      </c>
      <c r="P768" s="136">
        <f t="shared" si="249"/>
        <v>0</v>
      </c>
      <c r="Q768" s="136">
        <f t="shared" si="250"/>
        <v>0</v>
      </c>
      <c r="R768" s="136">
        <f t="shared" si="251"/>
        <v>0</v>
      </c>
      <c r="S768" s="137">
        <v>0</v>
      </c>
      <c r="T768" s="137">
        <f t="shared" si="252"/>
        <v>0</v>
      </c>
      <c r="U768" s="137">
        <v>0</v>
      </c>
      <c r="V768" s="137">
        <f t="shared" si="253"/>
        <v>0</v>
      </c>
      <c r="W768" s="137">
        <v>0</v>
      </c>
      <c r="X768" s="137">
        <f t="shared" si="254"/>
        <v>0</v>
      </c>
      <c r="Y768" s="138" t="s">
        <v>1</v>
      </c>
      <c r="AR768" s="139" t="s">
        <v>187</v>
      </c>
      <c r="AT768" s="139" t="s">
        <v>147</v>
      </c>
      <c r="AU768" s="139" t="s">
        <v>84</v>
      </c>
      <c r="AY768" s="14" t="s">
        <v>145</v>
      </c>
      <c r="BE768" s="140">
        <f t="shared" si="255"/>
        <v>0</v>
      </c>
      <c r="BF768" s="140">
        <f t="shared" si="256"/>
        <v>0</v>
      </c>
      <c r="BG768" s="140">
        <f t="shared" si="257"/>
        <v>0</v>
      </c>
      <c r="BH768" s="140">
        <f t="shared" si="258"/>
        <v>0</v>
      </c>
      <c r="BI768" s="140">
        <f t="shared" si="259"/>
        <v>0</v>
      </c>
      <c r="BJ768" s="14" t="s">
        <v>84</v>
      </c>
      <c r="BK768" s="140">
        <f t="shared" si="260"/>
        <v>0</v>
      </c>
      <c r="BL768" s="14" t="s">
        <v>187</v>
      </c>
      <c r="BM768" s="139" t="s">
        <v>192</v>
      </c>
    </row>
    <row r="769" spans="2:65" s="1" customFormat="1" ht="24">
      <c r="B769" s="127"/>
      <c r="C769" s="128"/>
      <c r="D769" s="128" t="s">
        <v>147</v>
      </c>
      <c r="E769" s="129" t="s">
        <v>1696</v>
      </c>
      <c r="F769" s="130" t="s">
        <v>1295</v>
      </c>
      <c r="G769" s="131" t="s">
        <v>343</v>
      </c>
      <c r="H769" s="132">
        <v>3</v>
      </c>
      <c r="I769" s="133"/>
      <c r="J769" s="133"/>
      <c r="K769" s="133">
        <f t="shared" si="248"/>
        <v>0</v>
      </c>
      <c r="L769" s="130" t="s">
        <v>1</v>
      </c>
      <c r="M769" s="26"/>
      <c r="N769" s="134" t="s">
        <v>1</v>
      </c>
      <c r="O769" s="135" t="s">
        <v>39</v>
      </c>
      <c r="P769" s="136">
        <f t="shared" si="249"/>
        <v>0</v>
      </c>
      <c r="Q769" s="136">
        <f t="shared" si="250"/>
        <v>0</v>
      </c>
      <c r="R769" s="136">
        <f t="shared" si="251"/>
        <v>0</v>
      </c>
      <c r="S769" s="137">
        <v>0</v>
      </c>
      <c r="T769" s="137">
        <f t="shared" si="252"/>
        <v>0</v>
      </c>
      <c r="U769" s="137">
        <v>0</v>
      </c>
      <c r="V769" s="137">
        <f t="shared" si="253"/>
        <v>0</v>
      </c>
      <c r="W769" s="137">
        <v>0</v>
      </c>
      <c r="X769" s="137">
        <f t="shared" si="254"/>
        <v>0</v>
      </c>
      <c r="Y769" s="138" t="s">
        <v>1</v>
      </c>
      <c r="AR769" s="139" t="s">
        <v>187</v>
      </c>
      <c r="AT769" s="139" t="s">
        <v>147</v>
      </c>
      <c r="AU769" s="139" t="s">
        <v>84</v>
      </c>
      <c r="AY769" s="14" t="s">
        <v>145</v>
      </c>
      <c r="BE769" s="140">
        <f t="shared" si="255"/>
        <v>0</v>
      </c>
      <c r="BF769" s="140">
        <f t="shared" si="256"/>
        <v>0</v>
      </c>
      <c r="BG769" s="140">
        <f t="shared" si="257"/>
        <v>0</v>
      </c>
      <c r="BH769" s="140">
        <f t="shared" si="258"/>
        <v>0</v>
      </c>
      <c r="BI769" s="140">
        <f t="shared" si="259"/>
        <v>0</v>
      </c>
      <c r="BJ769" s="14" t="s">
        <v>84</v>
      </c>
      <c r="BK769" s="140">
        <f t="shared" si="260"/>
        <v>0</v>
      </c>
      <c r="BL769" s="14" t="s">
        <v>187</v>
      </c>
      <c r="BM769" s="139" t="s">
        <v>192</v>
      </c>
    </row>
    <row r="770" spans="2:65" s="1" customFormat="1" ht="16.5" customHeight="1">
      <c r="B770" s="127"/>
      <c r="C770" s="128"/>
      <c r="D770" s="128" t="s">
        <v>147</v>
      </c>
      <c r="E770" s="129" t="s">
        <v>1697</v>
      </c>
      <c r="F770" s="130" t="s">
        <v>1296</v>
      </c>
      <c r="G770" s="131" t="s">
        <v>343</v>
      </c>
      <c r="H770" s="132">
        <v>1</v>
      </c>
      <c r="I770" s="133"/>
      <c r="J770" s="133"/>
      <c r="K770" s="133">
        <f t="shared" si="248"/>
        <v>0</v>
      </c>
      <c r="L770" s="130" t="s">
        <v>1</v>
      </c>
      <c r="M770" s="26"/>
      <c r="N770" s="134" t="s">
        <v>1</v>
      </c>
      <c r="O770" s="135" t="s">
        <v>39</v>
      </c>
      <c r="P770" s="136">
        <f t="shared" si="249"/>
        <v>0</v>
      </c>
      <c r="Q770" s="136">
        <f t="shared" si="250"/>
        <v>0</v>
      </c>
      <c r="R770" s="136">
        <f t="shared" si="251"/>
        <v>0</v>
      </c>
      <c r="S770" s="137">
        <v>0</v>
      </c>
      <c r="T770" s="137">
        <f t="shared" si="252"/>
        <v>0</v>
      </c>
      <c r="U770" s="137">
        <v>0</v>
      </c>
      <c r="V770" s="137">
        <f t="shared" si="253"/>
        <v>0</v>
      </c>
      <c r="W770" s="137">
        <v>0</v>
      </c>
      <c r="X770" s="137">
        <f t="shared" si="254"/>
        <v>0</v>
      </c>
      <c r="Y770" s="138" t="s">
        <v>1</v>
      </c>
      <c r="AR770" s="139" t="s">
        <v>187</v>
      </c>
      <c r="AT770" s="139" t="s">
        <v>147</v>
      </c>
      <c r="AU770" s="139" t="s">
        <v>84</v>
      </c>
      <c r="AY770" s="14" t="s">
        <v>145</v>
      </c>
      <c r="BE770" s="140">
        <f t="shared" si="255"/>
        <v>0</v>
      </c>
      <c r="BF770" s="140">
        <f t="shared" si="256"/>
        <v>0</v>
      </c>
      <c r="BG770" s="140">
        <f t="shared" si="257"/>
        <v>0</v>
      </c>
      <c r="BH770" s="140">
        <f t="shared" si="258"/>
        <v>0</v>
      </c>
      <c r="BI770" s="140">
        <f t="shared" si="259"/>
        <v>0</v>
      </c>
      <c r="BJ770" s="14" t="s">
        <v>84</v>
      </c>
      <c r="BK770" s="140">
        <f t="shared" si="260"/>
        <v>0</v>
      </c>
      <c r="BL770" s="14" t="s">
        <v>187</v>
      </c>
      <c r="BM770" s="139" t="s">
        <v>192</v>
      </c>
    </row>
    <row r="771" spans="2:65" s="1" customFormat="1" ht="16.5" customHeight="1">
      <c r="B771" s="127"/>
      <c r="C771" s="128"/>
      <c r="D771" s="128" t="s">
        <v>147</v>
      </c>
      <c r="E771" s="129" t="s">
        <v>1698</v>
      </c>
      <c r="F771" s="130" t="s">
        <v>1256</v>
      </c>
      <c r="G771" s="131" t="s">
        <v>1008</v>
      </c>
      <c r="H771" s="132">
        <v>1</v>
      </c>
      <c r="I771" s="133"/>
      <c r="J771" s="133"/>
      <c r="K771" s="133">
        <f t="shared" si="248"/>
        <v>0</v>
      </c>
      <c r="L771" s="130" t="s">
        <v>1</v>
      </c>
      <c r="M771" s="26"/>
      <c r="N771" s="134" t="s">
        <v>1</v>
      </c>
      <c r="O771" s="135" t="s">
        <v>39</v>
      </c>
      <c r="P771" s="136">
        <f t="shared" si="249"/>
        <v>0</v>
      </c>
      <c r="Q771" s="136">
        <f t="shared" si="250"/>
        <v>0</v>
      </c>
      <c r="R771" s="136">
        <f t="shared" si="251"/>
        <v>0</v>
      </c>
      <c r="S771" s="137">
        <v>0</v>
      </c>
      <c r="T771" s="137">
        <f t="shared" si="252"/>
        <v>0</v>
      </c>
      <c r="U771" s="137">
        <v>0</v>
      </c>
      <c r="V771" s="137">
        <f t="shared" si="253"/>
        <v>0</v>
      </c>
      <c r="W771" s="137">
        <v>0</v>
      </c>
      <c r="X771" s="137">
        <f t="shared" si="254"/>
        <v>0</v>
      </c>
      <c r="Y771" s="138" t="s">
        <v>1</v>
      </c>
      <c r="AR771" s="139" t="s">
        <v>187</v>
      </c>
      <c r="AT771" s="139" t="s">
        <v>147</v>
      </c>
      <c r="AU771" s="139" t="s">
        <v>84</v>
      </c>
      <c r="AY771" s="14" t="s">
        <v>145</v>
      </c>
      <c r="BE771" s="140">
        <f t="shared" si="255"/>
        <v>0</v>
      </c>
      <c r="BF771" s="140">
        <f t="shared" si="256"/>
        <v>0</v>
      </c>
      <c r="BG771" s="140">
        <f t="shared" si="257"/>
        <v>0</v>
      </c>
      <c r="BH771" s="140">
        <f t="shared" si="258"/>
        <v>0</v>
      </c>
      <c r="BI771" s="140">
        <f t="shared" si="259"/>
        <v>0</v>
      </c>
      <c r="BJ771" s="14" t="s">
        <v>84</v>
      </c>
      <c r="BK771" s="140">
        <f t="shared" si="260"/>
        <v>0</v>
      </c>
      <c r="BL771" s="14" t="s">
        <v>187</v>
      </c>
      <c r="BM771" s="139" t="s">
        <v>192</v>
      </c>
    </row>
    <row r="772" spans="2:65" s="1" customFormat="1" ht="16.5" customHeight="1">
      <c r="B772" s="127"/>
      <c r="C772" s="128"/>
      <c r="D772" s="128" t="s">
        <v>147</v>
      </c>
      <c r="E772" s="129" t="s">
        <v>1699</v>
      </c>
      <c r="F772" s="130" t="s">
        <v>1297</v>
      </c>
      <c r="G772" s="131" t="s">
        <v>1008</v>
      </c>
      <c r="H772" s="132">
        <v>1</v>
      </c>
      <c r="I772" s="133"/>
      <c r="J772" s="133"/>
      <c r="K772" s="133">
        <f t="shared" si="248"/>
        <v>0</v>
      </c>
      <c r="L772" s="130" t="s">
        <v>1</v>
      </c>
      <c r="M772" s="26"/>
      <c r="N772" s="134" t="s">
        <v>1</v>
      </c>
      <c r="O772" s="135" t="s">
        <v>39</v>
      </c>
      <c r="P772" s="136">
        <f t="shared" si="249"/>
        <v>0</v>
      </c>
      <c r="Q772" s="136">
        <f t="shared" si="250"/>
        <v>0</v>
      </c>
      <c r="R772" s="136">
        <f t="shared" si="251"/>
        <v>0</v>
      </c>
      <c r="S772" s="137">
        <v>0</v>
      </c>
      <c r="T772" s="137">
        <f t="shared" si="252"/>
        <v>0</v>
      </c>
      <c r="U772" s="137">
        <v>0</v>
      </c>
      <c r="V772" s="137">
        <f t="shared" si="253"/>
        <v>0</v>
      </c>
      <c r="W772" s="137">
        <v>0</v>
      </c>
      <c r="X772" s="137">
        <f t="shared" si="254"/>
        <v>0</v>
      </c>
      <c r="Y772" s="138" t="s">
        <v>1</v>
      </c>
      <c r="AR772" s="139" t="s">
        <v>187</v>
      </c>
      <c r="AT772" s="139" t="s">
        <v>147</v>
      </c>
      <c r="AU772" s="139" t="s">
        <v>84</v>
      </c>
      <c r="AY772" s="14" t="s">
        <v>145</v>
      </c>
      <c r="BE772" s="140">
        <f t="shared" si="255"/>
        <v>0</v>
      </c>
      <c r="BF772" s="140">
        <f t="shared" si="256"/>
        <v>0</v>
      </c>
      <c r="BG772" s="140">
        <f t="shared" si="257"/>
        <v>0</v>
      </c>
      <c r="BH772" s="140">
        <f t="shared" si="258"/>
        <v>0</v>
      </c>
      <c r="BI772" s="140">
        <f t="shared" si="259"/>
        <v>0</v>
      </c>
      <c r="BJ772" s="14" t="s">
        <v>84</v>
      </c>
      <c r="BK772" s="140">
        <f t="shared" si="260"/>
        <v>0</v>
      </c>
      <c r="BL772" s="14" t="s">
        <v>187</v>
      </c>
      <c r="BM772" s="139" t="s">
        <v>192</v>
      </c>
    </row>
    <row r="773" spans="2:65" s="1" customFormat="1" ht="16.5" customHeight="1">
      <c r="B773" s="127"/>
      <c r="C773" s="128"/>
      <c r="D773" s="128" t="s">
        <v>147</v>
      </c>
      <c r="E773" s="129" t="s">
        <v>1700</v>
      </c>
      <c r="F773" s="130" t="s">
        <v>1257</v>
      </c>
      <c r="G773" s="131" t="s">
        <v>1008</v>
      </c>
      <c r="H773" s="132">
        <v>1</v>
      </c>
      <c r="I773" s="133"/>
      <c r="J773" s="133"/>
      <c r="K773" s="133">
        <f t="shared" si="248"/>
        <v>0</v>
      </c>
      <c r="L773" s="130" t="s">
        <v>1</v>
      </c>
      <c r="M773" s="26"/>
      <c r="N773" s="134" t="s">
        <v>1</v>
      </c>
      <c r="O773" s="135" t="s">
        <v>39</v>
      </c>
      <c r="P773" s="136">
        <f t="shared" si="249"/>
        <v>0</v>
      </c>
      <c r="Q773" s="136">
        <f t="shared" si="250"/>
        <v>0</v>
      </c>
      <c r="R773" s="136">
        <f t="shared" si="251"/>
        <v>0</v>
      </c>
      <c r="S773" s="137">
        <v>0</v>
      </c>
      <c r="T773" s="137">
        <f t="shared" si="252"/>
        <v>0</v>
      </c>
      <c r="U773" s="137">
        <v>0</v>
      </c>
      <c r="V773" s="137">
        <f t="shared" si="253"/>
        <v>0</v>
      </c>
      <c r="W773" s="137">
        <v>0</v>
      </c>
      <c r="X773" s="137">
        <f t="shared" si="254"/>
        <v>0</v>
      </c>
      <c r="Y773" s="138" t="s">
        <v>1</v>
      </c>
      <c r="AR773" s="139" t="s">
        <v>187</v>
      </c>
      <c r="AT773" s="139" t="s">
        <v>147</v>
      </c>
      <c r="AU773" s="139" t="s">
        <v>84</v>
      </c>
      <c r="AY773" s="14" t="s">
        <v>145</v>
      </c>
      <c r="BE773" s="140">
        <f t="shared" si="255"/>
        <v>0</v>
      </c>
      <c r="BF773" s="140">
        <f t="shared" si="256"/>
        <v>0</v>
      </c>
      <c r="BG773" s="140">
        <f t="shared" si="257"/>
        <v>0</v>
      </c>
      <c r="BH773" s="140">
        <f t="shared" si="258"/>
        <v>0</v>
      </c>
      <c r="BI773" s="140">
        <f t="shared" si="259"/>
        <v>0</v>
      </c>
      <c r="BJ773" s="14" t="s">
        <v>84</v>
      </c>
      <c r="BK773" s="140">
        <f t="shared" si="260"/>
        <v>0</v>
      </c>
      <c r="BL773" s="14" t="s">
        <v>187</v>
      </c>
      <c r="BM773" s="139" t="s">
        <v>192</v>
      </c>
    </row>
    <row r="774" spans="2:65" s="1" customFormat="1" ht="24">
      <c r="B774" s="127"/>
      <c r="C774" s="128"/>
      <c r="D774" s="128" t="s">
        <v>147</v>
      </c>
      <c r="E774" s="129" t="s">
        <v>1701</v>
      </c>
      <c r="F774" s="130" t="s">
        <v>1059</v>
      </c>
      <c r="G774" s="131" t="s">
        <v>348</v>
      </c>
      <c r="H774" s="132">
        <v>1</v>
      </c>
      <c r="I774" s="133"/>
      <c r="J774" s="133"/>
      <c r="K774" s="133">
        <f t="shared" si="248"/>
        <v>0</v>
      </c>
      <c r="L774" s="130" t="s">
        <v>1</v>
      </c>
      <c r="M774" s="26"/>
      <c r="N774" s="134" t="s">
        <v>1</v>
      </c>
      <c r="O774" s="135" t="s">
        <v>39</v>
      </c>
      <c r="P774" s="136">
        <f t="shared" si="249"/>
        <v>0</v>
      </c>
      <c r="Q774" s="136">
        <f t="shared" si="250"/>
        <v>0</v>
      </c>
      <c r="R774" s="136">
        <f t="shared" si="251"/>
        <v>0</v>
      </c>
      <c r="S774" s="137">
        <v>0</v>
      </c>
      <c r="T774" s="137">
        <f t="shared" si="252"/>
        <v>0</v>
      </c>
      <c r="U774" s="137">
        <v>0</v>
      </c>
      <c r="V774" s="137">
        <f t="shared" si="253"/>
        <v>0</v>
      </c>
      <c r="W774" s="137">
        <v>0</v>
      </c>
      <c r="X774" s="137">
        <f t="shared" si="254"/>
        <v>0</v>
      </c>
      <c r="Y774" s="138" t="s">
        <v>1</v>
      </c>
      <c r="AR774" s="139" t="s">
        <v>187</v>
      </c>
      <c r="AT774" s="139" t="s">
        <v>147</v>
      </c>
      <c r="AU774" s="139" t="s">
        <v>84</v>
      </c>
      <c r="AY774" s="14" t="s">
        <v>145</v>
      </c>
      <c r="BE774" s="140">
        <f t="shared" si="255"/>
        <v>0</v>
      </c>
      <c r="BF774" s="140">
        <f t="shared" si="256"/>
        <v>0</v>
      </c>
      <c r="BG774" s="140">
        <f t="shared" si="257"/>
        <v>0</v>
      </c>
      <c r="BH774" s="140">
        <f t="shared" si="258"/>
        <v>0</v>
      </c>
      <c r="BI774" s="140">
        <f t="shared" si="259"/>
        <v>0</v>
      </c>
      <c r="BJ774" s="14" t="s">
        <v>84</v>
      </c>
      <c r="BK774" s="140">
        <f t="shared" si="260"/>
        <v>0</v>
      </c>
      <c r="BL774" s="14" t="s">
        <v>187</v>
      </c>
      <c r="BM774" s="139" t="s">
        <v>192</v>
      </c>
    </row>
    <row r="775" spans="2:65" s="1" customFormat="1" ht="24">
      <c r="B775" s="127"/>
      <c r="C775" s="128"/>
      <c r="D775" s="128" t="s">
        <v>147</v>
      </c>
      <c r="E775" s="129" t="s">
        <v>1702</v>
      </c>
      <c r="F775" s="130" t="s">
        <v>1060</v>
      </c>
      <c r="G775" s="131" t="s">
        <v>348</v>
      </c>
      <c r="H775" s="132">
        <v>1</v>
      </c>
      <c r="I775" s="133"/>
      <c r="J775" s="133"/>
      <c r="K775" s="133">
        <f t="shared" si="248"/>
        <v>0</v>
      </c>
      <c r="L775" s="130" t="s">
        <v>1</v>
      </c>
      <c r="M775" s="26"/>
      <c r="N775" s="134" t="s">
        <v>1</v>
      </c>
      <c r="O775" s="135" t="s">
        <v>39</v>
      </c>
      <c r="P775" s="136">
        <f t="shared" si="249"/>
        <v>0</v>
      </c>
      <c r="Q775" s="136">
        <f t="shared" si="250"/>
        <v>0</v>
      </c>
      <c r="R775" s="136">
        <f t="shared" si="251"/>
        <v>0</v>
      </c>
      <c r="S775" s="137">
        <v>0</v>
      </c>
      <c r="T775" s="137">
        <f t="shared" si="252"/>
        <v>0</v>
      </c>
      <c r="U775" s="137">
        <v>0</v>
      </c>
      <c r="V775" s="137">
        <f t="shared" si="253"/>
        <v>0</v>
      </c>
      <c r="W775" s="137">
        <v>0</v>
      </c>
      <c r="X775" s="137">
        <f t="shared" si="254"/>
        <v>0</v>
      </c>
      <c r="Y775" s="138" t="s">
        <v>1</v>
      </c>
      <c r="AR775" s="139" t="s">
        <v>187</v>
      </c>
      <c r="AT775" s="139" t="s">
        <v>147</v>
      </c>
      <c r="AU775" s="139" t="s">
        <v>84</v>
      </c>
      <c r="AY775" s="14" t="s">
        <v>145</v>
      </c>
      <c r="BE775" s="140">
        <f t="shared" si="255"/>
        <v>0</v>
      </c>
      <c r="BF775" s="140">
        <f t="shared" si="256"/>
        <v>0</v>
      </c>
      <c r="BG775" s="140">
        <f t="shared" si="257"/>
        <v>0</v>
      </c>
      <c r="BH775" s="140">
        <f t="shared" si="258"/>
        <v>0</v>
      </c>
      <c r="BI775" s="140">
        <f t="shared" si="259"/>
        <v>0</v>
      </c>
      <c r="BJ775" s="14" t="s">
        <v>84</v>
      </c>
      <c r="BK775" s="140">
        <f t="shared" si="260"/>
        <v>0</v>
      </c>
      <c r="BL775" s="14" t="s">
        <v>187</v>
      </c>
      <c r="BM775" s="139" t="s">
        <v>192</v>
      </c>
    </row>
    <row r="776" spans="2:65" s="1" customFormat="1" ht="16.5" customHeight="1">
      <c r="B776" s="127"/>
      <c r="C776" s="128"/>
      <c r="D776" s="128" t="s">
        <v>147</v>
      </c>
      <c r="E776" s="129" t="s">
        <v>1703</v>
      </c>
      <c r="F776" s="130" t="s">
        <v>1061</v>
      </c>
      <c r="G776" s="131" t="s">
        <v>348</v>
      </c>
      <c r="H776" s="132">
        <v>1</v>
      </c>
      <c r="I776" s="133"/>
      <c r="J776" s="133"/>
      <c r="K776" s="133">
        <f t="shared" si="248"/>
        <v>0</v>
      </c>
      <c r="L776" s="130" t="s">
        <v>1</v>
      </c>
      <c r="M776" s="26"/>
      <c r="N776" s="134" t="s">
        <v>1</v>
      </c>
      <c r="O776" s="135" t="s">
        <v>39</v>
      </c>
      <c r="P776" s="136">
        <f t="shared" si="249"/>
        <v>0</v>
      </c>
      <c r="Q776" s="136">
        <f t="shared" si="250"/>
        <v>0</v>
      </c>
      <c r="R776" s="136">
        <f t="shared" si="251"/>
        <v>0</v>
      </c>
      <c r="S776" s="137">
        <v>0</v>
      </c>
      <c r="T776" s="137">
        <f t="shared" si="252"/>
        <v>0</v>
      </c>
      <c r="U776" s="137">
        <v>0</v>
      </c>
      <c r="V776" s="137">
        <f t="shared" si="253"/>
        <v>0</v>
      </c>
      <c r="W776" s="137">
        <v>0</v>
      </c>
      <c r="X776" s="137">
        <f t="shared" si="254"/>
        <v>0</v>
      </c>
      <c r="Y776" s="138" t="s">
        <v>1</v>
      </c>
      <c r="AR776" s="139" t="s">
        <v>187</v>
      </c>
      <c r="AT776" s="139" t="s">
        <v>147</v>
      </c>
      <c r="AU776" s="139" t="s">
        <v>84</v>
      </c>
      <c r="AY776" s="14" t="s">
        <v>145</v>
      </c>
      <c r="BE776" s="140">
        <f t="shared" si="255"/>
        <v>0</v>
      </c>
      <c r="BF776" s="140">
        <f t="shared" si="256"/>
        <v>0</v>
      </c>
      <c r="BG776" s="140">
        <f t="shared" si="257"/>
        <v>0</v>
      </c>
      <c r="BH776" s="140">
        <f t="shared" si="258"/>
        <v>0</v>
      </c>
      <c r="BI776" s="140">
        <f t="shared" si="259"/>
        <v>0</v>
      </c>
      <c r="BJ776" s="14" t="s">
        <v>84</v>
      </c>
      <c r="BK776" s="140">
        <f t="shared" si="260"/>
        <v>0</v>
      </c>
      <c r="BL776" s="14" t="s">
        <v>187</v>
      </c>
      <c r="BM776" s="139" t="s">
        <v>192</v>
      </c>
    </row>
    <row r="777" spans="2:65" s="1" customFormat="1" ht="16.5" customHeight="1">
      <c r="B777" s="127"/>
      <c r="C777" s="128"/>
      <c r="D777" s="128" t="s">
        <v>147</v>
      </c>
      <c r="E777" s="129" t="s">
        <v>1664</v>
      </c>
      <c r="F777" s="130" t="s">
        <v>1266</v>
      </c>
      <c r="G777" s="131" t="s">
        <v>348</v>
      </c>
      <c r="H777" s="132">
        <v>1</v>
      </c>
      <c r="I777" s="133"/>
      <c r="J777" s="133"/>
      <c r="K777" s="133">
        <f t="shared" si="248"/>
        <v>0</v>
      </c>
      <c r="L777" s="130" t="s">
        <v>1</v>
      </c>
      <c r="M777" s="26"/>
      <c r="N777" s="134" t="s">
        <v>1</v>
      </c>
      <c r="O777" s="135" t="s">
        <v>39</v>
      </c>
      <c r="P777" s="136">
        <f t="shared" si="249"/>
        <v>0</v>
      </c>
      <c r="Q777" s="136">
        <f t="shared" si="250"/>
        <v>0</v>
      </c>
      <c r="R777" s="136">
        <f t="shared" si="251"/>
        <v>0</v>
      </c>
      <c r="S777" s="137">
        <v>0</v>
      </c>
      <c r="T777" s="137">
        <f t="shared" si="252"/>
        <v>0</v>
      </c>
      <c r="U777" s="137">
        <v>0</v>
      </c>
      <c r="V777" s="137">
        <f t="shared" si="253"/>
        <v>0</v>
      </c>
      <c r="W777" s="137">
        <v>0</v>
      </c>
      <c r="X777" s="137">
        <f t="shared" si="254"/>
        <v>0</v>
      </c>
      <c r="Y777" s="138" t="s">
        <v>1</v>
      </c>
      <c r="AR777" s="139" t="s">
        <v>187</v>
      </c>
      <c r="AT777" s="139" t="s">
        <v>147</v>
      </c>
      <c r="AU777" s="139" t="s">
        <v>84</v>
      </c>
      <c r="AY777" s="14" t="s">
        <v>145</v>
      </c>
      <c r="BE777" s="140">
        <f t="shared" si="255"/>
        <v>0</v>
      </c>
      <c r="BF777" s="140">
        <f t="shared" si="256"/>
        <v>0</v>
      </c>
      <c r="BG777" s="140">
        <f t="shared" si="257"/>
        <v>0</v>
      </c>
      <c r="BH777" s="140">
        <f t="shared" si="258"/>
        <v>0</v>
      </c>
      <c r="BI777" s="140">
        <f t="shared" si="259"/>
        <v>0</v>
      </c>
      <c r="BJ777" s="14" t="s">
        <v>84</v>
      </c>
      <c r="BK777" s="140">
        <f t="shared" si="260"/>
        <v>0</v>
      </c>
      <c r="BL777" s="14" t="s">
        <v>187</v>
      </c>
      <c r="BM777" s="139" t="s">
        <v>192</v>
      </c>
    </row>
    <row r="778" spans="2:65" s="1" customFormat="1" ht="16.5" customHeight="1">
      <c r="B778" s="127"/>
      <c r="C778" s="128"/>
      <c r="D778" s="128" t="s">
        <v>147</v>
      </c>
      <c r="E778" s="129" t="s">
        <v>1666</v>
      </c>
      <c r="F778" s="130" t="s">
        <v>1298</v>
      </c>
      <c r="G778" s="131" t="s">
        <v>1008</v>
      </c>
      <c r="H778" s="132">
        <v>1</v>
      </c>
      <c r="I778" s="133"/>
      <c r="J778" s="133"/>
      <c r="K778" s="133">
        <f t="shared" si="248"/>
        <v>0</v>
      </c>
      <c r="L778" s="130" t="s">
        <v>1</v>
      </c>
      <c r="M778" s="26"/>
      <c r="N778" s="134" t="s">
        <v>1</v>
      </c>
      <c r="O778" s="135" t="s">
        <v>39</v>
      </c>
      <c r="P778" s="136">
        <f t="shared" si="249"/>
        <v>0</v>
      </c>
      <c r="Q778" s="136">
        <f t="shared" si="250"/>
        <v>0</v>
      </c>
      <c r="R778" s="136">
        <f t="shared" si="251"/>
        <v>0</v>
      </c>
      <c r="S778" s="137">
        <v>0</v>
      </c>
      <c r="T778" s="137">
        <f t="shared" si="252"/>
        <v>0</v>
      </c>
      <c r="U778" s="137">
        <v>0</v>
      </c>
      <c r="V778" s="137">
        <f t="shared" si="253"/>
        <v>0</v>
      </c>
      <c r="W778" s="137">
        <v>0</v>
      </c>
      <c r="X778" s="137">
        <f t="shared" si="254"/>
        <v>0</v>
      </c>
      <c r="Y778" s="138" t="s">
        <v>1</v>
      </c>
      <c r="AR778" s="139" t="s">
        <v>187</v>
      </c>
      <c r="AT778" s="139" t="s">
        <v>147</v>
      </c>
      <c r="AU778" s="139" t="s">
        <v>84</v>
      </c>
      <c r="AY778" s="14" t="s">
        <v>145</v>
      </c>
      <c r="BE778" s="140">
        <f t="shared" si="255"/>
        <v>0</v>
      </c>
      <c r="BF778" s="140">
        <f t="shared" si="256"/>
        <v>0</v>
      </c>
      <c r="BG778" s="140">
        <f t="shared" si="257"/>
        <v>0</v>
      </c>
      <c r="BH778" s="140">
        <f t="shared" si="258"/>
        <v>0</v>
      </c>
      <c r="BI778" s="140">
        <f t="shared" si="259"/>
        <v>0</v>
      </c>
      <c r="BJ778" s="14" t="s">
        <v>84</v>
      </c>
      <c r="BK778" s="140">
        <f t="shared" si="260"/>
        <v>0</v>
      </c>
      <c r="BL778" s="14" t="s">
        <v>187</v>
      </c>
      <c r="BM778" s="139" t="s">
        <v>192</v>
      </c>
    </row>
    <row r="779" spans="2:65" s="1" customFormat="1" ht="16.5" customHeight="1">
      <c r="B779" s="127"/>
      <c r="C779" s="128"/>
      <c r="D779" s="128" t="s">
        <v>147</v>
      </c>
      <c r="E779" s="129" t="s">
        <v>1667</v>
      </c>
      <c r="F779" s="130" t="s">
        <v>1299</v>
      </c>
      <c r="G779" s="131" t="s">
        <v>1008</v>
      </c>
      <c r="H779" s="132">
        <v>1</v>
      </c>
      <c r="I779" s="133"/>
      <c r="J779" s="133"/>
      <c r="K779" s="133">
        <f t="shared" si="248"/>
        <v>0</v>
      </c>
      <c r="L779" s="130" t="s">
        <v>1</v>
      </c>
      <c r="M779" s="26"/>
      <c r="N779" s="134" t="s">
        <v>1</v>
      </c>
      <c r="O779" s="135" t="s">
        <v>39</v>
      </c>
      <c r="P779" s="136">
        <f t="shared" si="249"/>
        <v>0</v>
      </c>
      <c r="Q779" s="136">
        <f t="shared" si="250"/>
        <v>0</v>
      </c>
      <c r="R779" s="136">
        <f t="shared" si="251"/>
        <v>0</v>
      </c>
      <c r="S779" s="137">
        <v>0</v>
      </c>
      <c r="T779" s="137">
        <f t="shared" si="252"/>
        <v>0</v>
      </c>
      <c r="U779" s="137">
        <v>0</v>
      </c>
      <c r="V779" s="137">
        <f t="shared" si="253"/>
        <v>0</v>
      </c>
      <c r="W779" s="137">
        <v>0</v>
      </c>
      <c r="X779" s="137">
        <f t="shared" si="254"/>
        <v>0</v>
      </c>
      <c r="Y779" s="138" t="s">
        <v>1</v>
      </c>
      <c r="AR779" s="139" t="s">
        <v>187</v>
      </c>
      <c r="AT779" s="139" t="s">
        <v>147</v>
      </c>
      <c r="AU779" s="139" t="s">
        <v>84</v>
      </c>
      <c r="AY779" s="14" t="s">
        <v>145</v>
      </c>
      <c r="BE779" s="140">
        <f t="shared" si="255"/>
        <v>0</v>
      </c>
      <c r="BF779" s="140">
        <f t="shared" si="256"/>
        <v>0</v>
      </c>
      <c r="BG779" s="140">
        <f t="shared" si="257"/>
        <v>0</v>
      </c>
      <c r="BH779" s="140">
        <f t="shared" si="258"/>
        <v>0</v>
      </c>
      <c r="BI779" s="140">
        <f t="shared" si="259"/>
        <v>0</v>
      </c>
      <c r="BJ779" s="14" t="s">
        <v>84</v>
      </c>
      <c r="BK779" s="140">
        <f t="shared" si="260"/>
        <v>0</v>
      </c>
      <c r="BL779" s="14" t="s">
        <v>187</v>
      </c>
      <c r="BM779" s="139" t="s">
        <v>192</v>
      </c>
    </row>
    <row r="780" spans="2:65" s="1" customFormat="1" ht="16.5" customHeight="1">
      <c r="B780" s="127"/>
      <c r="C780" s="128"/>
      <c r="D780" s="128" t="s">
        <v>147</v>
      </c>
      <c r="E780" s="129" t="s">
        <v>1668</v>
      </c>
      <c r="F780" s="130" t="s">
        <v>1300</v>
      </c>
      <c r="G780" s="131" t="s">
        <v>1008</v>
      </c>
      <c r="H780" s="132">
        <v>1</v>
      </c>
      <c r="I780" s="133"/>
      <c r="J780" s="133"/>
      <c r="K780" s="133">
        <f t="shared" si="248"/>
        <v>0</v>
      </c>
      <c r="L780" s="130" t="s">
        <v>1</v>
      </c>
      <c r="M780" s="26"/>
      <c r="N780" s="134" t="s">
        <v>1</v>
      </c>
      <c r="O780" s="135" t="s">
        <v>39</v>
      </c>
      <c r="P780" s="136">
        <f t="shared" si="249"/>
        <v>0</v>
      </c>
      <c r="Q780" s="136">
        <f t="shared" si="250"/>
        <v>0</v>
      </c>
      <c r="R780" s="136">
        <f t="shared" si="251"/>
        <v>0</v>
      </c>
      <c r="S780" s="137">
        <v>0</v>
      </c>
      <c r="T780" s="137">
        <f t="shared" si="252"/>
        <v>0</v>
      </c>
      <c r="U780" s="137">
        <v>0</v>
      </c>
      <c r="V780" s="137">
        <f t="shared" si="253"/>
        <v>0</v>
      </c>
      <c r="W780" s="137">
        <v>0</v>
      </c>
      <c r="X780" s="137">
        <f t="shared" si="254"/>
        <v>0</v>
      </c>
      <c r="Y780" s="138" t="s">
        <v>1</v>
      </c>
      <c r="AR780" s="139" t="s">
        <v>187</v>
      </c>
      <c r="AT780" s="139" t="s">
        <v>147</v>
      </c>
      <c r="AU780" s="139" t="s">
        <v>84</v>
      </c>
      <c r="AY780" s="14" t="s">
        <v>145</v>
      </c>
      <c r="BE780" s="140">
        <f t="shared" si="255"/>
        <v>0</v>
      </c>
      <c r="BF780" s="140">
        <f t="shared" si="256"/>
        <v>0</v>
      </c>
      <c r="BG780" s="140">
        <f t="shared" si="257"/>
        <v>0</v>
      </c>
      <c r="BH780" s="140">
        <f t="shared" si="258"/>
        <v>0</v>
      </c>
      <c r="BI780" s="140">
        <f t="shared" si="259"/>
        <v>0</v>
      </c>
      <c r="BJ780" s="14" t="s">
        <v>84</v>
      </c>
      <c r="BK780" s="140">
        <f t="shared" si="260"/>
        <v>0</v>
      </c>
      <c r="BL780" s="14" t="s">
        <v>187</v>
      </c>
      <c r="BM780" s="139" t="s">
        <v>192</v>
      </c>
    </row>
    <row r="781" spans="2:65" s="1" customFormat="1" ht="16.5" customHeight="1">
      <c r="B781" s="127"/>
      <c r="C781" s="128"/>
      <c r="D781" s="128" t="s">
        <v>147</v>
      </c>
      <c r="E781" s="129" t="s">
        <v>1670</v>
      </c>
      <c r="F781" s="130" t="s">
        <v>1301</v>
      </c>
      <c r="G781" s="131" t="s">
        <v>1008</v>
      </c>
      <c r="H781" s="132">
        <v>1</v>
      </c>
      <c r="I781" s="133"/>
      <c r="J781" s="133"/>
      <c r="K781" s="133">
        <f t="shared" si="248"/>
        <v>0</v>
      </c>
      <c r="L781" s="130" t="s">
        <v>1</v>
      </c>
      <c r="M781" s="26"/>
      <c r="N781" s="134" t="s">
        <v>1</v>
      </c>
      <c r="O781" s="135" t="s">
        <v>39</v>
      </c>
      <c r="P781" s="136">
        <f t="shared" si="249"/>
        <v>0</v>
      </c>
      <c r="Q781" s="136">
        <f t="shared" si="250"/>
        <v>0</v>
      </c>
      <c r="R781" s="136">
        <f t="shared" si="251"/>
        <v>0</v>
      </c>
      <c r="S781" s="137">
        <v>0</v>
      </c>
      <c r="T781" s="137">
        <f t="shared" si="252"/>
        <v>0</v>
      </c>
      <c r="U781" s="137">
        <v>0</v>
      </c>
      <c r="V781" s="137">
        <f t="shared" si="253"/>
        <v>0</v>
      </c>
      <c r="W781" s="137">
        <v>0</v>
      </c>
      <c r="X781" s="137">
        <f t="shared" si="254"/>
        <v>0</v>
      </c>
      <c r="Y781" s="138" t="s">
        <v>1</v>
      </c>
      <c r="AR781" s="139" t="s">
        <v>187</v>
      </c>
      <c r="AT781" s="139" t="s">
        <v>147</v>
      </c>
      <c r="AU781" s="139" t="s">
        <v>84</v>
      </c>
      <c r="AY781" s="14" t="s">
        <v>145</v>
      </c>
      <c r="BE781" s="140">
        <f t="shared" si="255"/>
        <v>0</v>
      </c>
      <c r="BF781" s="140">
        <f t="shared" si="256"/>
        <v>0</v>
      </c>
      <c r="BG781" s="140">
        <f t="shared" si="257"/>
        <v>0</v>
      </c>
      <c r="BH781" s="140">
        <f t="shared" si="258"/>
        <v>0</v>
      </c>
      <c r="BI781" s="140">
        <f t="shared" si="259"/>
        <v>0</v>
      </c>
      <c r="BJ781" s="14" t="s">
        <v>84</v>
      </c>
      <c r="BK781" s="140">
        <f t="shared" si="260"/>
        <v>0</v>
      </c>
      <c r="BL781" s="14" t="s">
        <v>187</v>
      </c>
      <c r="BM781" s="139" t="s">
        <v>192</v>
      </c>
    </row>
    <row r="782" spans="2:65" s="1" customFormat="1" ht="16.5" customHeight="1">
      <c r="B782" s="127"/>
      <c r="C782" s="128"/>
      <c r="D782" s="128" t="s">
        <v>147</v>
      </c>
      <c r="E782" s="129" t="s">
        <v>1671</v>
      </c>
      <c r="F782" s="130" t="s">
        <v>1302</v>
      </c>
      <c r="G782" s="131" t="s">
        <v>1008</v>
      </c>
      <c r="H782" s="132">
        <v>1</v>
      </c>
      <c r="I782" s="133"/>
      <c r="J782" s="133"/>
      <c r="K782" s="133">
        <f t="shared" si="248"/>
        <v>0</v>
      </c>
      <c r="L782" s="130" t="s">
        <v>1</v>
      </c>
      <c r="M782" s="26"/>
      <c r="N782" s="134" t="s">
        <v>1</v>
      </c>
      <c r="O782" s="135" t="s">
        <v>39</v>
      </c>
      <c r="P782" s="136">
        <f t="shared" si="249"/>
        <v>0</v>
      </c>
      <c r="Q782" s="136">
        <f t="shared" si="250"/>
        <v>0</v>
      </c>
      <c r="R782" s="136">
        <f t="shared" si="251"/>
        <v>0</v>
      </c>
      <c r="S782" s="137">
        <v>0</v>
      </c>
      <c r="T782" s="137">
        <f t="shared" si="252"/>
        <v>0</v>
      </c>
      <c r="U782" s="137">
        <v>0</v>
      </c>
      <c r="V782" s="137">
        <f t="shared" si="253"/>
        <v>0</v>
      </c>
      <c r="W782" s="137">
        <v>0</v>
      </c>
      <c r="X782" s="137">
        <f t="shared" si="254"/>
        <v>0</v>
      </c>
      <c r="Y782" s="138" t="s">
        <v>1</v>
      </c>
      <c r="AR782" s="139" t="s">
        <v>187</v>
      </c>
      <c r="AT782" s="139" t="s">
        <v>147</v>
      </c>
      <c r="AU782" s="139" t="s">
        <v>84</v>
      </c>
      <c r="AY782" s="14" t="s">
        <v>145</v>
      </c>
      <c r="BE782" s="140">
        <f t="shared" si="255"/>
        <v>0</v>
      </c>
      <c r="BF782" s="140">
        <f t="shared" si="256"/>
        <v>0</v>
      </c>
      <c r="BG782" s="140">
        <f t="shared" si="257"/>
        <v>0</v>
      </c>
      <c r="BH782" s="140">
        <f t="shared" si="258"/>
        <v>0</v>
      </c>
      <c r="BI782" s="140">
        <f t="shared" si="259"/>
        <v>0</v>
      </c>
      <c r="BJ782" s="14" t="s">
        <v>84</v>
      </c>
      <c r="BK782" s="140">
        <f t="shared" si="260"/>
        <v>0</v>
      </c>
      <c r="BL782" s="14" t="s">
        <v>187</v>
      </c>
      <c r="BM782" s="139" t="s">
        <v>192</v>
      </c>
    </row>
    <row r="783" spans="2:65" s="1" customFormat="1" ht="16.5" customHeight="1">
      <c r="B783" s="127"/>
      <c r="C783" s="128"/>
      <c r="D783" s="128" t="s">
        <v>147</v>
      </c>
      <c r="E783" s="129" t="s">
        <v>1672</v>
      </c>
      <c r="F783" s="130" t="s">
        <v>1303</v>
      </c>
      <c r="G783" s="131" t="s">
        <v>1008</v>
      </c>
      <c r="H783" s="132">
        <v>1</v>
      </c>
      <c r="I783" s="133"/>
      <c r="J783" s="133"/>
      <c r="K783" s="133">
        <f t="shared" si="248"/>
        <v>0</v>
      </c>
      <c r="L783" s="130" t="s">
        <v>1</v>
      </c>
      <c r="M783" s="26"/>
      <c r="N783" s="134" t="s">
        <v>1</v>
      </c>
      <c r="O783" s="135" t="s">
        <v>39</v>
      </c>
      <c r="P783" s="136">
        <f t="shared" si="249"/>
        <v>0</v>
      </c>
      <c r="Q783" s="136">
        <f t="shared" si="250"/>
        <v>0</v>
      </c>
      <c r="R783" s="136">
        <f t="shared" si="251"/>
        <v>0</v>
      </c>
      <c r="S783" s="137">
        <v>0</v>
      </c>
      <c r="T783" s="137">
        <f t="shared" si="252"/>
        <v>0</v>
      </c>
      <c r="U783" s="137">
        <v>0</v>
      </c>
      <c r="V783" s="137">
        <f t="shared" si="253"/>
        <v>0</v>
      </c>
      <c r="W783" s="137">
        <v>0</v>
      </c>
      <c r="X783" s="137">
        <f t="shared" si="254"/>
        <v>0</v>
      </c>
      <c r="Y783" s="138" t="s">
        <v>1</v>
      </c>
      <c r="AR783" s="139" t="s">
        <v>187</v>
      </c>
      <c r="AT783" s="139" t="s">
        <v>147</v>
      </c>
      <c r="AU783" s="139" t="s">
        <v>84</v>
      </c>
      <c r="AY783" s="14" t="s">
        <v>145</v>
      </c>
      <c r="BE783" s="140">
        <f t="shared" si="255"/>
        <v>0</v>
      </c>
      <c r="BF783" s="140">
        <f t="shared" si="256"/>
        <v>0</v>
      </c>
      <c r="BG783" s="140">
        <f t="shared" si="257"/>
        <v>0</v>
      </c>
      <c r="BH783" s="140">
        <f t="shared" si="258"/>
        <v>0</v>
      </c>
      <c r="BI783" s="140">
        <f t="shared" si="259"/>
        <v>0</v>
      </c>
      <c r="BJ783" s="14" t="s">
        <v>84</v>
      </c>
      <c r="BK783" s="140">
        <f t="shared" si="260"/>
        <v>0</v>
      </c>
      <c r="BL783" s="14" t="s">
        <v>187</v>
      </c>
      <c r="BM783" s="139" t="s">
        <v>192</v>
      </c>
    </row>
    <row r="784" spans="2:65" s="1" customFormat="1" ht="16.5" customHeight="1">
      <c r="B784" s="127"/>
      <c r="C784" s="128"/>
      <c r="D784" s="128" t="s">
        <v>147</v>
      </c>
      <c r="E784" s="129" t="s">
        <v>1673</v>
      </c>
      <c r="F784" s="130" t="s">
        <v>1304</v>
      </c>
      <c r="G784" s="131" t="s">
        <v>1008</v>
      </c>
      <c r="H784" s="132">
        <v>1</v>
      </c>
      <c r="I784" s="133"/>
      <c r="J784" s="133"/>
      <c r="K784" s="133">
        <f t="shared" si="248"/>
        <v>0</v>
      </c>
      <c r="L784" s="130" t="s">
        <v>1</v>
      </c>
      <c r="M784" s="26"/>
      <c r="N784" s="134" t="s">
        <v>1</v>
      </c>
      <c r="O784" s="135" t="s">
        <v>39</v>
      </c>
      <c r="P784" s="136">
        <f t="shared" si="249"/>
        <v>0</v>
      </c>
      <c r="Q784" s="136">
        <f t="shared" si="250"/>
        <v>0</v>
      </c>
      <c r="R784" s="136">
        <f t="shared" si="251"/>
        <v>0</v>
      </c>
      <c r="S784" s="137">
        <v>0</v>
      </c>
      <c r="T784" s="137">
        <f t="shared" si="252"/>
        <v>0</v>
      </c>
      <c r="U784" s="137">
        <v>0</v>
      </c>
      <c r="V784" s="137">
        <f t="shared" si="253"/>
        <v>0</v>
      </c>
      <c r="W784" s="137">
        <v>0</v>
      </c>
      <c r="X784" s="137">
        <f t="shared" si="254"/>
        <v>0</v>
      </c>
      <c r="Y784" s="138" t="s">
        <v>1</v>
      </c>
      <c r="AR784" s="139" t="s">
        <v>187</v>
      </c>
      <c r="AT784" s="139" t="s">
        <v>147</v>
      </c>
      <c r="AU784" s="139" t="s">
        <v>84</v>
      </c>
      <c r="AY784" s="14" t="s">
        <v>145</v>
      </c>
      <c r="BE784" s="140">
        <f t="shared" si="255"/>
        <v>0</v>
      </c>
      <c r="BF784" s="140">
        <f t="shared" si="256"/>
        <v>0</v>
      </c>
      <c r="BG784" s="140">
        <f t="shared" si="257"/>
        <v>0</v>
      </c>
      <c r="BH784" s="140">
        <f t="shared" si="258"/>
        <v>0</v>
      </c>
      <c r="BI784" s="140">
        <f t="shared" si="259"/>
        <v>0</v>
      </c>
      <c r="BJ784" s="14" t="s">
        <v>84</v>
      </c>
      <c r="BK784" s="140">
        <f t="shared" si="260"/>
        <v>0</v>
      </c>
      <c r="BL784" s="14" t="s">
        <v>187</v>
      </c>
      <c r="BM784" s="139" t="s">
        <v>192</v>
      </c>
    </row>
    <row r="785" spans="2:65" s="1" customFormat="1" ht="16.5" customHeight="1">
      <c r="B785" s="127"/>
      <c r="C785" s="128"/>
      <c r="D785" s="128" t="s">
        <v>147</v>
      </c>
      <c r="E785" s="129" t="s">
        <v>1675</v>
      </c>
      <c r="F785" s="130" t="s">
        <v>1305</v>
      </c>
      <c r="G785" s="131" t="s">
        <v>1008</v>
      </c>
      <c r="H785" s="132">
        <v>1</v>
      </c>
      <c r="I785" s="133"/>
      <c r="J785" s="133"/>
      <c r="K785" s="133">
        <f t="shared" si="248"/>
        <v>0</v>
      </c>
      <c r="L785" s="130" t="s">
        <v>1</v>
      </c>
      <c r="M785" s="26"/>
      <c r="N785" s="134" t="s">
        <v>1</v>
      </c>
      <c r="O785" s="135" t="s">
        <v>39</v>
      </c>
      <c r="P785" s="136">
        <f t="shared" si="249"/>
        <v>0</v>
      </c>
      <c r="Q785" s="136">
        <f t="shared" si="250"/>
        <v>0</v>
      </c>
      <c r="R785" s="136">
        <f t="shared" si="251"/>
        <v>0</v>
      </c>
      <c r="S785" s="137">
        <v>0</v>
      </c>
      <c r="T785" s="137">
        <f t="shared" si="252"/>
        <v>0</v>
      </c>
      <c r="U785" s="137">
        <v>0</v>
      </c>
      <c r="V785" s="137">
        <f t="shared" si="253"/>
        <v>0</v>
      </c>
      <c r="W785" s="137">
        <v>0</v>
      </c>
      <c r="X785" s="137">
        <f t="shared" si="254"/>
        <v>0</v>
      </c>
      <c r="Y785" s="138" t="s">
        <v>1</v>
      </c>
      <c r="AR785" s="139" t="s">
        <v>187</v>
      </c>
      <c r="AT785" s="139" t="s">
        <v>147</v>
      </c>
      <c r="AU785" s="139" t="s">
        <v>84</v>
      </c>
      <c r="AY785" s="14" t="s">
        <v>145</v>
      </c>
      <c r="BE785" s="140">
        <f t="shared" si="255"/>
        <v>0</v>
      </c>
      <c r="BF785" s="140">
        <f t="shared" si="256"/>
        <v>0</v>
      </c>
      <c r="BG785" s="140">
        <f t="shared" si="257"/>
        <v>0</v>
      </c>
      <c r="BH785" s="140">
        <f t="shared" si="258"/>
        <v>0</v>
      </c>
      <c r="BI785" s="140">
        <f t="shared" si="259"/>
        <v>0</v>
      </c>
      <c r="BJ785" s="14" t="s">
        <v>84</v>
      </c>
      <c r="BK785" s="140">
        <f t="shared" si="260"/>
        <v>0</v>
      </c>
      <c r="BL785" s="14" t="s">
        <v>187</v>
      </c>
      <c r="BM785" s="139" t="s">
        <v>192</v>
      </c>
    </row>
    <row r="786" spans="2:65" s="1" customFormat="1" ht="16.5" customHeight="1">
      <c r="B786" s="127"/>
      <c r="C786" s="128"/>
      <c r="D786" s="128" t="s">
        <v>147</v>
      </c>
      <c r="E786" s="129" t="s">
        <v>1679</v>
      </c>
      <c r="F786" s="130" t="s">
        <v>1306</v>
      </c>
      <c r="G786" s="131" t="s">
        <v>1008</v>
      </c>
      <c r="H786" s="132">
        <v>1</v>
      </c>
      <c r="I786" s="133"/>
      <c r="J786" s="133"/>
      <c r="K786" s="133">
        <f t="shared" si="248"/>
        <v>0</v>
      </c>
      <c r="L786" s="130" t="s">
        <v>1</v>
      </c>
      <c r="M786" s="26"/>
      <c r="N786" s="134" t="s">
        <v>1</v>
      </c>
      <c r="O786" s="135" t="s">
        <v>39</v>
      </c>
      <c r="P786" s="136">
        <f t="shared" si="249"/>
        <v>0</v>
      </c>
      <c r="Q786" s="136">
        <f t="shared" si="250"/>
        <v>0</v>
      </c>
      <c r="R786" s="136">
        <f t="shared" si="251"/>
        <v>0</v>
      </c>
      <c r="S786" s="137">
        <v>0</v>
      </c>
      <c r="T786" s="137">
        <f t="shared" si="252"/>
        <v>0</v>
      </c>
      <c r="U786" s="137">
        <v>0</v>
      </c>
      <c r="V786" s="137">
        <f t="shared" si="253"/>
        <v>0</v>
      </c>
      <c r="W786" s="137">
        <v>0</v>
      </c>
      <c r="X786" s="137">
        <f t="shared" si="254"/>
        <v>0</v>
      </c>
      <c r="Y786" s="138" t="s">
        <v>1</v>
      </c>
      <c r="AR786" s="139" t="s">
        <v>187</v>
      </c>
      <c r="AT786" s="139" t="s">
        <v>147</v>
      </c>
      <c r="AU786" s="139" t="s">
        <v>84</v>
      </c>
      <c r="AY786" s="14" t="s">
        <v>145</v>
      </c>
      <c r="BE786" s="140">
        <f t="shared" si="255"/>
        <v>0</v>
      </c>
      <c r="BF786" s="140">
        <f t="shared" si="256"/>
        <v>0</v>
      </c>
      <c r="BG786" s="140">
        <f t="shared" si="257"/>
        <v>0</v>
      </c>
      <c r="BH786" s="140">
        <f t="shared" si="258"/>
        <v>0</v>
      </c>
      <c r="BI786" s="140">
        <f t="shared" si="259"/>
        <v>0</v>
      </c>
      <c r="BJ786" s="14" t="s">
        <v>84</v>
      </c>
      <c r="BK786" s="140">
        <f t="shared" si="260"/>
        <v>0</v>
      </c>
      <c r="BL786" s="14" t="s">
        <v>187</v>
      </c>
      <c r="BM786" s="139" t="s">
        <v>192</v>
      </c>
    </row>
    <row r="787" spans="2:65" s="12" customFormat="1" ht="101.25">
      <c r="B787" s="141"/>
      <c r="D787" s="142" t="s">
        <v>151</v>
      </c>
      <c r="E787" s="143" t="s">
        <v>1</v>
      </c>
      <c r="F787" s="144" t="s">
        <v>1267</v>
      </c>
      <c r="H787" s="143" t="s">
        <v>1</v>
      </c>
      <c r="M787" s="141"/>
      <c r="N787" s="145"/>
      <c r="Y787" s="146"/>
      <c r="AT787" s="143" t="s">
        <v>151</v>
      </c>
      <c r="AU787" s="143" t="s">
        <v>84</v>
      </c>
      <c r="AV787" s="12" t="s">
        <v>84</v>
      </c>
      <c r="AW787" s="12" t="s">
        <v>4</v>
      </c>
      <c r="AX787" s="12" t="s">
        <v>76</v>
      </c>
      <c r="AY787" s="143" t="s">
        <v>145</v>
      </c>
    </row>
    <row r="788" spans="2:65" s="11" customFormat="1" ht="25.9" customHeight="1">
      <c r="B788" s="115"/>
      <c r="C788" s="160"/>
      <c r="D788" s="161" t="s">
        <v>75</v>
      </c>
      <c r="E788" s="162" t="s">
        <v>193</v>
      </c>
      <c r="F788" s="162" t="s">
        <v>194</v>
      </c>
      <c r="G788" s="160"/>
      <c r="H788" s="160"/>
      <c r="I788" s="160"/>
      <c r="J788" s="160"/>
      <c r="K788" s="163">
        <f>BK788</f>
        <v>0</v>
      </c>
      <c r="L788" s="160"/>
      <c r="M788" s="115"/>
      <c r="N788" s="119"/>
      <c r="Q788" s="120">
        <f>SUM(Q789:Q823)</f>
        <v>0</v>
      </c>
      <c r="R788" s="120">
        <f>SUM(R789:R823)</f>
        <v>0</v>
      </c>
      <c r="T788" s="121">
        <f>SUM(T789:T823)</f>
        <v>0</v>
      </c>
      <c r="V788" s="121">
        <f>SUM(V789:V823)</f>
        <v>0</v>
      </c>
      <c r="X788" s="121">
        <f>SUM(X789:X823)</f>
        <v>0</v>
      </c>
      <c r="Y788" s="122"/>
      <c r="AR788" s="116" t="s">
        <v>86</v>
      </c>
      <c r="AT788" s="123" t="s">
        <v>75</v>
      </c>
      <c r="AU788" s="123" t="s">
        <v>76</v>
      </c>
      <c r="AY788" s="116" t="s">
        <v>145</v>
      </c>
      <c r="BK788" s="124">
        <f>SUM(BK789:BK823)</f>
        <v>0</v>
      </c>
    </row>
    <row r="789" spans="2:65" s="1" customFormat="1" ht="12">
      <c r="B789" s="127"/>
      <c r="C789" s="151"/>
      <c r="D789" s="151"/>
      <c r="E789" s="152"/>
      <c r="F789" s="153" t="s">
        <v>1240</v>
      </c>
      <c r="G789" s="154"/>
      <c r="H789" s="155"/>
      <c r="I789" s="156"/>
      <c r="J789" s="156"/>
      <c r="K789" s="156"/>
      <c r="L789" s="153"/>
      <c r="M789" s="26"/>
      <c r="N789" s="134" t="s">
        <v>1</v>
      </c>
      <c r="O789" s="135" t="s">
        <v>39</v>
      </c>
      <c r="P789" s="136">
        <f t="shared" ref="P789:P822" si="261">I789+J789</f>
        <v>0</v>
      </c>
      <c r="Q789" s="136">
        <f t="shared" ref="Q789:Q822" si="262">ROUND(I789*H789,2)</f>
        <v>0</v>
      </c>
      <c r="R789" s="136">
        <f t="shared" ref="R789:R822" si="263">ROUND(J789*H789,2)</f>
        <v>0</v>
      </c>
      <c r="S789" s="137">
        <v>0</v>
      </c>
      <c r="T789" s="137">
        <f t="shared" ref="T789:T822" si="264">S789*H789</f>
        <v>0</v>
      </c>
      <c r="U789" s="137">
        <v>0</v>
      </c>
      <c r="V789" s="137">
        <f t="shared" ref="V789:V822" si="265">U789*H789</f>
        <v>0</v>
      </c>
      <c r="W789" s="137">
        <v>0</v>
      </c>
      <c r="X789" s="137">
        <f t="shared" ref="X789:X822" si="266">W789*H789</f>
        <v>0</v>
      </c>
      <c r="Y789" s="138" t="s">
        <v>1</v>
      </c>
      <c r="AR789" s="139" t="s">
        <v>149</v>
      </c>
      <c r="AT789" s="139" t="s">
        <v>147</v>
      </c>
      <c r="AU789" s="139" t="s">
        <v>84</v>
      </c>
      <c r="AY789" s="14" t="s">
        <v>145</v>
      </c>
      <c r="BE789" s="140">
        <f t="shared" ref="BE789:BE822" si="267">IF(O789="základní",K789,0)</f>
        <v>0</v>
      </c>
      <c r="BF789" s="140">
        <f t="shared" ref="BF789:BF822" si="268">IF(O789="snížená",K789,0)</f>
        <v>0</v>
      </c>
      <c r="BG789" s="140">
        <f t="shared" ref="BG789:BG822" si="269">IF(O789="zákl. přenesená",K789,0)</f>
        <v>0</v>
      </c>
      <c r="BH789" s="140">
        <f t="shared" ref="BH789:BH822" si="270">IF(O789="sníž. přenesená",K789,0)</f>
        <v>0</v>
      </c>
      <c r="BI789" s="140">
        <f t="shared" ref="BI789:BI822" si="271">IF(O789="nulová",K789,0)</f>
        <v>0</v>
      </c>
      <c r="BJ789" s="14" t="s">
        <v>84</v>
      </c>
      <c r="BK789" s="140">
        <f t="shared" ref="BK789:BK822" si="272">ROUND(P789*H789,2)</f>
        <v>0</v>
      </c>
      <c r="BL789" s="14" t="s">
        <v>149</v>
      </c>
      <c r="BM789" s="139" t="s">
        <v>169</v>
      </c>
    </row>
    <row r="790" spans="2:65" s="1" customFormat="1" ht="16.5" customHeight="1">
      <c r="B790" s="127"/>
      <c r="C790" s="128"/>
      <c r="D790" s="128" t="s">
        <v>147</v>
      </c>
      <c r="E790" s="129" t="s">
        <v>148</v>
      </c>
      <c r="F790" s="130" t="s">
        <v>1241</v>
      </c>
      <c r="G790" s="131" t="s">
        <v>343</v>
      </c>
      <c r="H790" s="132">
        <v>6</v>
      </c>
      <c r="I790" s="133"/>
      <c r="J790" s="133"/>
      <c r="K790" s="133">
        <f t="shared" ref="K790:K806" si="273">ROUND(P790*H790,2)</f>
        <v>0</v>
      </c>
      <c r="L790" s="130" t="s">
        <v>1</v>
      </c>
      <c r="M790" s="26"/>
      <c r="N790" s="134" t="s">
        <v>1</v>
      </c>
      <c r="O790" s="135" t="s">
        <v>39</v>
      </c>
      <c r="P790" s="136">
        <f t="shared" si="261"/>
        <v>0</v>
      </c>
      <c r="Q790" s="136">
        <f t="shared" si="262"/>
        <v>0</v>
      </c>
      <c r="R790" s="136">
        <f t="shared" si="263"/>
        <v>0</v>
      </c>
      <c r="S790" s="137">
        <v>0</v>
      </c>
      <c r="T790" s="137">
        <f t="shared" si="264"/>
        <v>0</v>
      </c>
      <c r="U790" s="137">
        <v>0</v>
      </c>
      <c r="V790" s="137">
        <f t="shared" si="265"/>
        <v>0</v>
      </c>
      <c r="W790" s="137">
        <v>0</v>
      </c>
      <c r="X790" s="137">
        <f t="shared" si="266"/>
        <v>0</v>
      </c>
      <c r="Y790" s="138" t="s">
        <v>1</v>
      </c>
      <c r="AR790" s="139" t="s">
        <v>187</v>
      </c>
      <c r="AT790" s="139" t="s">
        <v>147</v>
      </c>
      <c r="AU790" s="139" t="s">
        <v>84</v>
      </c>
      <c r="AY790" s="14" t="s">
        <v>145</v>
      </c>
      <c r="BE790" s="140">
        <f t="shared" si="267"/>
        <v>0</v>
      </c>
      <c r="BF790" s="140">
        <f t="shared" si="268"/>
        <v>0</v>
      </c>
      <c r="BG790" s="140">
        <f t="shared" si="269"/>
        <v>0</v>
      </c>
      <c r="BH790" s="140">
        <f t="shared" si="270"/>
        <v>0</v>
      </c>
      <c r="BI790" s="140">
        <f t="shared" si="271"/>
        <v>0</v>
      </c>
      <c r="BJ790" s="14" t="s">
        <v>84</v>
      </c>
      <c r="BK790" s="140">
        <f t="shared" si="272"/>
        <v>0</v>
      </c>
      <c r="BL790" s="14" t="s">
        <v>187</v>
      </c>
      <c r="BM790" s="139" t="s">
        <v>195</v>
      </c>
    </row>
    <row r="791" spans="2:65" s="1" customFormat="1" ht="16.5" customHeight="1">
      <c r="B791" s="127"/>
      <c r="C791" s="128"/>
      <c r="D791" s="128" t="s">
        <v>147</v>
      </c>
      <c r="E791" s="129" t="s">
        <v>152</v>
      </c>
      <c r="F791" s="130" t="s">
        <v>1242</v>
      </c>
      <c r="G791" s="131" t="s">
        <v>343</v>
      </c>
      <c r="H791" s="132">
        <v>6</v>
      </c>
      <c r="I791" s="133"/>
      <c r="J791" s="133"/>
      <c r="K791" s="133">
        <f t="shared" si="273"/>
        <v>0</v>
      </c>
      <c r="L791" s="130" t="s">
        <v>1</v>
      </c>
      <c r="M791" s="26"/>
      <c r="N791" s="134" t="s">
        <v>1</v>
      </c>
      <c r="O791" s="135" t="s">
        <v>39</v>
      </c>
      <c r="P791" s="136">
        <f t="shared" si="261"/>
        <v>0</v>
      </c>
      <c r="Q791" s="136">
        <f t="shared" si="262"/>
        <v>0</v>
      </c>
      <c r="R791" s="136">
        <f t="shared" si="263"/>
        <v>0</v>
      </c>
      <c r="S791" s="137">
        <v>0</v>
      </c>
      <c r="T791" s="137">
        <f t="shared" si="264"/>
        <v>0</v>
      </c>
      <c r="U791" s="137">
        <v>0</v>
      </c>
      <c r="V791" s="137">
        <f t="shared" si="265"/>
        <v>0</v>
      </c>
      <c r="W791" s="137">
        <v>0</v>
      </c>
      <c r="X791" s="137">
        <f t="shared" si="266"/>
        <v>0</v>
      </c>
      <c r="Y791" s="138" t="s">
        <v>1</v>
      </c>
      <c r="AR791" s="139" t="s">
        <v>187</v>
      </c>
      <c r="AT791" s="139" t="s">
        <v>147</v>
      </c>
      <c r="AU791" s="139" t="s">
        <v>84</v>
      </c>
      <c r="AY791" s="14" t="s">
        <v>145</v>
      </c>
      <c r="BE791" s="140">
        <f t="shared" si="267"/>
        <v>0</v>
      </c>
      <c r="BF791" s="140">
        <f t="shared" si="268"/>
        <v>0</v>
      </c>
      <c r="BG791" s="140">
        <f t="shared" si="269"/>
        <v>0</v>
      </c>
      <c r="BH791" s="140">
        <f t="shared" si="270"/>
        <v>0</v>
      </c>
      <c r="BI791" s="140">
        <f t="shared" si="271"/>
        <v>0</v>
      </c>
      <c r="BJ791" s="14" t="s">
        <v>84</v>
      </c>
      <c r="BK791" s="140">
        <f t="shared" si="272"/>
        <v>0</v>
      </c>
      <c r="BL791" s="14" t="s">
        <v>187</v>
      </c>
      <c r="BM791" s="139" t="s">
        <v>195</v>
      </c>
    </row>
    <row r="792" spans="2:65" s="1" customFormat="1" ht="16.5" customHeight="1">
      <c r="B792" s="127"/>
      <c r="C792" s="128"/>
      <c r="D792" s="128" t="s">
        <v>147</v>
      </c>
      <c r="E792" s="129" t="s">
        <v>349</v>
      </c>
      <c r="F792" s="130" t="s">
        <v>1243</v>
      </c>
      <c r="G792" s="131" t="s">
        <v>343</v>
      </c>
      <c r="H792" s="132">
        <v>1</v>
      </c>
      <c r="I792" s="133"/>
      <c r="J792" s="133"/>
      <c r="K792" s="133">
        <f t="shared" si="273"/>
        <v>0</v>
      </c>
      <c r="L792" s="130" t="s">
        <v>1</v>
      </c>
      <c r="M792" s="26"/>
      <c r="N792" s="134" t="s">
        <v>1</v>
      </c>
      <c r="O792" s="135" t="s">
        <v>39</v>
      </c>
      <c r="P792" s="136">
        <f t="shared" si="261"/>
        <v>0</v>
      </c>
      <c r="Q792" s="136">
        <f t="shared" si="262"/>
        <v>0</v>
      </c>
      <c r="R792" s="136">
        <f t="shared" si="263"/>
        <v>0</v>
      </c>
      <c r="S792" s="137">
        <v>0</v>
      </c>
      <c r="T792" s="137">
        <f t="shared" si="264"/>
        <v>0</v>
      </c>
      <c r="U792" s="137">
        <v>0</v>
      </c>
      <c r="V792" s="137">
        <f t="shared" si="265"/>
        <v>0</v>
      </c>
      <c r="W792" s="137">
        <v>0</v>
      </c>
      <c r="X792" s="137">
        <f t="shared" si="266"/>
        <v>0</v>
      </c>
      <c r="Y792" s="138" t="s">
        <v>1</v>
      </c>
      <c r="AR792" s="139" t="s">
        <v>187</v>
      </c>
      <c r="AT792" s="139" t="s">
        <v>147</v>
      </c>
      <c r="AU792" s="139" t="s">
        <v>84</v>
      </c>
      <c r="AY792" s="14" t="s">
        <v>145</v>
      </c>
      <c r="BE792" s="140">
        <f t="shared" si="267"/>
        <v>0</v>
      </c>
      <c r="BF792" s="140">
        <f t="shared" si="268"/>
        <v>0</v>
      </c>
      <c r="BG792" s="140">
        <f t="shared" si="269"/>
        <v>0</v>
      </c>
      <c r="BH792" s="140">
        <f t="shared" si="270"/>
        <v>0</v>
      </c>
      <c r="BI792" s="140">
        <f t="shared" si="271"/>
        <v>0</v>
      </c>
      <c r="BJ792" s="14" t="s">
        <v>84</v>
      </c>
      <c r="BK792" s="140">
        <f t="shared" si="272"/>
        <v>0</v>
      </c>
      <c r="BL792" s="14" t="s">
        <v>187</v>
      </c>
      <c r="BM792" s="139" t="s">
        <v>195</v>
      </c>
    </row>
    <row r="793" spans="2:65" s="1" customFormat="1" ht="16.5" customHeight="1">
      <c r="B793" s="127"/>
      <c r="C793" s="128"/>
      <c r="D793" s="128" t="s">
        <v>147</v>
      </c>
      <c r="E793" s="129" t="s">
        <v>351</v>
      </c>
      <c r="F793" s="130" t="s">
        <v>1244</v>
      </c>
      <c r="G793" s="131" t="s">
        <v>343</v>
      </c>
      <c r="H793" s="132">
        <v>3</v>
      </c>
      <c r="I793" s="133"/>
      <c r="J793" s="133"/>
      <c r="K793" s="133">
        <f t="shared" si="273"/>
        <v>0</v>
      </c>
      <c r="L793" s="130" t="s">
        <v>1</v>
      </c>
      <c r="M793" s="26"/>
      <c r="N793" s="134" t="s">
        <v>1</v>
      </c>
      <c r="O793" s="135" t="s">
        <v>39</v>
      </c>
      <c r="P793" s="136">
        <f t="shared" si="261"/>
        <v>0</v>
      </c>
      <c r="Q793" s="136">
        <f t="shared" si="262"/>
        <v>0</v>
      </c>
      <c r="R793" s="136">
        <f t="shared" si="263"/>
        <v>0</v>
      </c>
      <c r="S793" s="137">
        <v>0</v>
      </c>
      <c r="T793" s="137">
        <f t="shared" si="264"/>
        <v>0</v>
      </c>
      <c r="U793" s="137">
        <v>0</v>
      </c>
      <c r="V793" s="137">
        <f t="shared" si="265"/>
        <v>0</v>
      </c>
      <c r="W793" s="137">
        <v>0</v>
      </c>
      <c r="X793" s="137">
        <f t="shared" si="266"/>
        <v>0</v>
      </c>
      <c r="Y793" s="138" t="s">
        <v>1</v>
      </c>
      <c r="AR793" s="139" t="s">
        <v>187</v>
      </c>
      <c r="AT793" s="139" t="s">
        <v>147</v>
      </c>
      <c r="AU793" s="139" t="s">
        <v>84</v>
      </c>
      <c r="AY793" s="14" t="s">
        <v>145</v>
      </c>
      <c r="BE793" s="140">
        <f t="shared" si="267"/>
        <v>0</v>
      </c>
      <c r="BF793" s="140">
        <f t="shared" si="268"/>
        <v>0</v>
      </c>
      <c r="BG793" s="140">
        <f t="shared" si="269"/>
        <v>0</v>
      </c>
      <c r="BH793" s="140">
        <f t="shared" si="270"/>
        <v>0</v>
      </c>
      <c r="BI793" s="140">
        <f t="shared" si="271"/>
        <v>0</v>
      </c>
      <c r="BJ793" s="14" t="s">
        <v>84</v>
      </c>
      <c r="BK793" s="140">
        <f t="shared" si="272"/>
        <v>0</v>
      </c>
      <c r="BL793" s="14" t="s">
        <v>187</v>
      </c>
      <c r="BM793" s="139" t="s">
        <v>195</v>
      </c>
    </row>
    <row r="794" spans="2:65" s="1" customFormat="1" ht="16.5" customHeight="1">
      <c r="B794" s="127"/>
      <c r="C794" s="128"/>
      <c r="D794" s="128" t="s">
        <v>147</v>
      </c>
      <c r="E794" s="129" t="s">
        <v>352</v>
      </c>
      <c r="F794" s="130" t="s">
        <v>1245</v>
      </c>
      <c r="G794" s="131" t="s">
        <v>343</v>
      </c>
      <c r="H794" s="132">
        <v>3</v>
      </c>
      <c r="I794" s="133"/>
      <c r="J794" s="133"/>
      <c r="K794" s="133">
        <f t="shared" si="273"/>
        <v>0</v>
      </c>
      <c r="L794" s="130" t="s">
        <v>1</v>
      </c>
      <c r="M794" s="26"/>
      <c r="N794" s="134" t="s">
        <v>1</v>
      </c>
      <c r="O794" s="135" t="s">
        <v>39</v>
      </c>
      <c r="P794" s="136">
        <f t="shared" si="261"/>
        <v>0</v>
      </c>
      <c r="Q794" s="136">
        <f t="shared" si="262"/>
        <v>0</v>
      </c>
      <c r="R794" s="136">
        <f t="shared" si="263"/>
        <v>0</v>
      </c>
      <c r="S794" s="137">
        <v>0</v>
      </c>
      <c r="T794" s="137">
        <f t="shared" si="264"/>
        <v>0</v>
      </c>
      <c r="U794" s="137">
        <v>0</v>
      </c>
      <c r="V794" s="137">
        <f t="shared" si="265"/>
        <v>0</v>
      </c>
      <c r="W794" s="137">
        <v>0</v>
      </c>
      <c r="X794" s="137">
        <f t="shared" si="266"/>
        <v>0</v>
      </c>
      <c r="Y794" s="138" t="s">
        <v>1</v>
      </c>
      <c r="AR794" s="139" t="s">
        <v>187</v>
      </c>
      <c r="AT794" s="139" t="s">
        <v>147</v>
      </c>
      <c r="AU794" s="139" t="s">
        <v>84</v>
      </c>
      <c r="AY794" s="14" t="s">
        <v>145</v>
      </c>
      <c r="BE794" s="140">
        <f t="shared" si="267"/>
        <v>0</v>
      </c>
      <c r="BF794" s="140">
        <f t="shared" si="268"/>
        <v>0</v>
      </c>
      <c r="BG794" s="140">
        <f t="shared" si="269"/>
        <v>0</v>
      </c>
      <c r="BH794" s="140">
        <f t="shared" si="270"/>
        <v>0</v>
      </c>
      <c r="BI794" s="140">
        <f t="shared" si="271"/>
        <v>0</v>
      </c>
      <c r="BJ794" s="14" t="s">
        <v>84</v>
      </c>
      <c r="BK794" s="140">
        <f t="shared" si="272"/>
        <v>0</v>
      </c>
      <c r="BL794" s="14" t="s">
        <v>187</v>
      </c>
      <c r="BM794" s="139" t="s">
        <v>195</v>
      </c>
    </row>
    <row r="795" spans="2:65" s="1" customFormat="1" ht="16.5" customHeight="1">
      <c r="B795" s="127"/>
      <c r="C795" s="128"/>
      <c r="D795" s="128" t="s">
        <v>147</v>
      </c>
      <c r="E795" s="129" t="s">
        <v>399</v>
      </c>
      <c r="F795" s="130" t="s">
        <v>1246</v>
      </c>
      <c r="G795" s="131" t="s">
        <v>343</v>
      </c>
      <c r="H795" s="132">
        <v>2</v>
      </c>
      <c r="I795" s="133"/>
      <c r="J795" s="133"/>
      <c r="K795" s="133">
        <f t="shared" si="273"/>
        <v>0</v>
      </c>
      <c r="L795" s="130" t="s">
        <v>1</v>
      </c>
      <c r="M795" s="26"/>
      <c r="N795" s="134" t="s">
        <v>1</v>
      </c>
      <c r="O795" s="135" t="s">
        <v>39</v>
      </c>
      <c r="P795" s="136">
        <f t="shared" si="261"/>
        <v>0</v>
      </c>
      <c r="Q795" s="136">
        <f t="shared" si="262"/>
        <v>0</v>
      </c>
      <c r="R795" s="136">
        <f t="shared" si="263"/>
        <v>0</v>
      </c>
      <c r="S795" s="137">
        <v>0</v>
      </c>
      <c r="T795" s="137">
        <f t="shared" si="264"/>
        <v>0</v>
      </c>
      <c r="U795" s="137">
        <v>0</v>
      </c>
      <c r="V795" s="137">
        <f t="shared" si="265"/>
        <v>0</v>
      </c>
      <c r="W795" s="137">
        <v>0</v>
      </c>
      <c r="X795" s="137">
        <f t="shared" si="266"/>
        <v>0</v>
      </c>
      <c r="Y795" s="138" t="s">
        <v>1</v>
      </c>
      <c r="AR795" s="139" t="s">
        <v>187</v>
      </c>
      <c r="AT795" s="139" t="s">
        <v>147</v>
      </c>
      <c r="AU795" s="139" t="s">
        <v>84</v>
      </c>
      <c r="AY795" s="14" t="s">
        <v>145</v>
      </c>
      <c r="BE795" s="140">
        <f t="shared" si="267"/>
        <v>0</v>
      </c>
      <c r="BF795" s="140">
        <f t="shared" si="268"/>
        <v>0</v>
      </c>
      <c r="BG795" s="140">
        <f t="shared" si="269"/>
        <v>0</v>
      </c>
      <c r="BH795" s="140">
        <f t="shared" si="270"/>
        <v>0</v>
      </c>
      <c r="BI795" s="140">
        <f t="shared" si="271"/>
        <v>0</v>
      </c>
      <c r="BJ795" s="14" t="s">
        <v>84</v>
      </c>
      <c r="BK795" s="140">
        <f t="shared" si="272"/>
        <v>0</v>
      </c>
      <c r="BL795" s="14" t="s">
        <v>187</v>
      </c>
      <c r="BM795" s="139" t="s">
        <v>195</v>
      </c>
    </row>
    <row r="796" spans="2:65" s="1" customFormat="1" ht="16.5" customHeight="1">
      <c r="B796" s="127"/>
      <c r="C796" s="128"/>
      <c r="D796" s="128" t="s">
        <v>147</v>
      </c>
      <c r="E796" s="129" t="s">
        <v>400</v>
      </c>
      <c r="F796" s="130" t="s">
        <v>1247</v>
      </c>
      <c r="G796" s="131" t="s">
        <v>343</v>
      </c>
      <c r="H796" s="132">
        <v>3</v>
      </c>
      <c r="I796" s="133"/>
      <c r="J796" s="133"/>
      <c r="K796" s="133">
        <f t="shared" si="273"/>
        <v>0</v>
      </c>
      <c r="L796" s="130" t="s">
        <v>1</v>
      </c>
      <c r="M796" s="26"/>
      <c r="N796" s="134" t="s">
        <v>1</v>
      </c>
      <c r="O796" s="135" t="s">
        <v>39</v>
      </c>
      <c r="P796" s="136">
        <f t="shared" si="261"/>
        <v>0</v>
      </c>
      <c r="Q796" s="136">
        <f t="shared" si="262"/>
        <v>0</v>
      </c>
      <c r="R796" s="136">
        <f t="shared" si="263"/>
        <v>0</v>
      </c>
      <c r="S796" s="137">
        <v>0</v>
      </c>
      <c r="T796" s="137">
        <f t="shared" si="264"/>
        <v>0</v>
      </c>
      <c r="U796" s="137">
        <v>0</v>
      </c>
      <c r="V796" s="137">
        <f t="shared" si="265"/>
        <v>0</v>
      </c>
      <c r="W796" s="137">
        <v>0</v>
      </c>
      <c r="X796" s="137">
        <f t="shared" si="266"/>
        <v>0</v>
      </c>
      <c r="Y796" s="138" t="s">
        <v>1</v>
      </c>
      <c r="AR796" s="139" t="s">
        <v>187</v>
      </c>
      <c r="AT796" s="139" t="s">
        <v>147</v>
      </c>
      <c r="AU796" s="139" t="s">
        <v>84</v>
      </c>
      <c r="AY796" s="14" t="s">
        <v>145</v>
      </c>
      <c r="BE796" s="140">
        <f t="shared" si="267"/>
        <v>0</v>
      </c>
      <c r="BF796" s="140">
        <f t="shared" si="268"/>
        <v>0</v>
      </c>
      <c r="BG796" s="140">
        <f t="shared" si="269"/>
        <v>0</v>
      </c>
      <c r="BH796" s="140">
        <f t="shared" si="270"/>
        <v>0</v>
      </c>
      <c r="BI796" s="140">
        <f t="shared" si="271"/>
        <v>0</v>
      </c>
      <c r="BJ796" s="14" t="s">
        <v>84</v>
      </c>
      <c r="BK796" s="140">
        <f t="shared" si="272"/>
        <v>0</v>
      </c>
      <c r="BL796" s="14" t="s">
        <v>187</v>
      </c>
      <c r="BM796" s="139" t="s">
        <v>195</v>
      </c>
    </row>
    <row r="797" spans="2:65" s="1" customFormat="1" ht="16.5" customHeight="1">
      <c r="B797" s="127"/>
      <c r="C797" s="128"/>
      <c r="D797" s="128" t="s">
        <v>147</v>
      </c>
      <c r="E797" s="129" t="s">
        <v>401</v>
      </c>
      <c r="F797" s="130" t="s">
        <v>1248</v>
      </c>
      <c r="G797" s="131" t="s">
        <v>458</v>
      </c>
      <c r="H797" s="132">
        <v>216</v>
      </c>
      <c r="I797" s="133"/>
      <c r="J797" s="133"/>
      <c r="K797" s="133">
        <f t="shared" si="273"/>
        <v>0</v>
      </c>
      <c r="L797" s="130" t="s">
        <v>1</v>
      </c>
      <c r="M797" s="26"/>
      <c r="N797" s="134" t="s">
        <v>1</v>
      </c>
      <c r="O797" s="135" t="s">
        <v>39</v>
      </c>
      <c r="P797" s="136">
        <f t="shared" si="261"/>
        <v>0</v>
      </c>
      <c r="Q797" s="136">
        <f t="shared" si="262"/>
        <v>0</v>
      </c>
      <c r="R797" s="136">
        <f t="shared" si="263"/>
        <v>0</v>
      </c>
      <c r="S797" s="137">
        <v>0</v>
      </c>
      <c r="T797" s="137">
        <f t="shared" si="264"/>
        <v>0</v>
      </c>
      <c r="U797" s="137">
        <v>0</v>
      </c>
      <c r="V797" s="137">
        <f t="shared" si="265"/>
        <v>0</v>
      </c>
      <c r="W797" s="137">
        <v>0</v>
      </c>
      <c r="X797" s="137">
        <f t="shared" si="266"/>
        <v>0</v>
      </c>
      <c r="Y797" s="138" t="s">
        <v>1</v>
      </c>
      <c r="AR797" s="139" t="s">
        <v>187</v>
      </c>
      <c r="AT797" s="139" t="s">
        <v>147</v>
      </c>
      <c r="AU797" s="139" t="s">
        <v>84</v>
      </c>
      <c r="AY797" s="14" t="s">
        <v>145</v>
      </c>
      <c r="BE797" s="140">
        <f t="shared" si="267"/>
        <v>0</v>
      </c>
      <c r="BF797" s="140">
        <f t="shared" si="268"/>
        <v>0</v>
      </c>
      <c r="BG797" s="140">
        <f t="shared" si="269"/>
        <v>0</v>
      </c>
      <c r="BH797" s="140">
        <f t="shared" si="270"/>
        <v>0</v>
      </c>
      <c r="BI797" s="140">
        <f t="shared" si="271"/>
        <v>0</v>
      </c>
      <c r="BJ797" s="14" t="s">
        <v>84</v>
      </c>
      <c r="BK797" s="140">
        <f t="shared" si="272"/>
        <v>0</v>
      </c>
      <c r="BL797" s="14" t="s">
        <v>187</v>
      </c>
      <c r="BM797" s="139" t="s">
        <v>195</v>
      </c>
    </row>
    <row r="798" spans="2:65" s="1" customFormat="1" ht="16.5" customHeight="1">
      <c r="B798" s="127"/>
      <c r="C798" s="128"/>
      <c r="D798" s="128" t="s">
        <v>147</v>
      </c>
      <c r="E798" s="129" t="s">
        <v>402</v>
      </c>
      <c r="F798" s="130" t="s">
        <v>1249</v>
      </c>
      <c r="G798" s="131" t="s">
        <v>343</v>
      </c>
      <c r="H798" s="132">
        <v>114</v>
      </c>
      <c r="I798" s="133"/>
      <c r="J798" s="133"/>
      <c r="K798" s="133">
        <f t="shared" si="273"/>
        <v>0</v>
      </c>
      <c r="L798" s="130" t="s">
        <v>1</v>
      </c>
      <c r="M798" s="26"/>
      <c r="N798" s="134" t="s">
        <v>1</v>
      </c>
      <c r="O798" s="135" t="s">
        <v>39</v>
      </c>
      <c r="P798" s="136">
        <f t="shared" si="261"/>
        <v>0</v>
      </c>
      <c r="Q798" s="136">
        <f t="shared" si="262"/>
        <v>0</v>
      </c>
      <c r="R798" s="136">
        <f t="shared" si="263"/>
        <v>0</v>
      </c>
      <c r="S798" s="137">
        <v>0</v>
      </c>
      <c r="T798" s="137">
        <f t="shared" si="264"/>
        <v>0</v>
      </c>
      <c r="U798" s="137">
        <v>0</v>
      </c>
      <c r="V798" s="137">
        <f t="shared" si="265"/>
        <v>0</v>
      </c>
      <c r="W798" s="137">
        <v>0</v>
      </c>
      <c r="X798" s="137">
        <f t="shared" si="266"/>
        <v>0</v>
      </c>
      <c r="Y798" s="138" t="s">
        <v>1</v>
      </c>
      <c r="AR798" s="139" t="s">
        <v>187</v>
      </c>
      <c r="AT798" s="139" t="s">
        <v>147</v>
      </c>
      <c r="AU798" s="139" t="s">
        <v>84</v>
      </c>
      <c r="AY798" s="14" t="s">
        <v>145</v>
      </c>
      <c r="BE798" s="140">
        <f t="shared" si="267"/>
        <v>0</v>
      </c>
      <c r="BF798" s="140">
        <f t="shared" si="268"/>
        <v>0</v>
      </c>
      <c r="BG798" s="140">
        <f t="shared" si="269"/>
        <v>0</v>
      </c>
      <c r="BH798" s="140">
        <f t="shared" si="270"/>
        <v>0</v>
      </c>
      <c r="BI798" s="140">
        <f t="shared" si="271"/>
        <v>0</v>
      </c>
      <c r="BJ798" s="14" t="s">
        <v>84</v>
      </c>
      <c r="BK798" s="140">
        <f t="shared" si="272"/>
        <v>0</v>
      </c>
      <c r="BL798" s="14" t="s">
        <v>187</v>
      </c>
      <c r="BM798" s="139" t="s">
        <v>195</v>
      </c>
    </row>
    <row r="799" spans="2:65" s="1" customFormat="1" ht="16.5" customHeight="1">
      <c r="B799" s="127"/>
      <c r="C799" s="128"/>
      <c r="D799" s="128" t="s">
        <v>147</v>
      </c>
      <c r="E799" s="129" t="s">
        <v>403</v>
      </c>
      <c r="F799" s="130" t="s">
        <v>1250</v>
      </c>
      <c r="G799" s="131" t="s">
        <v>343</v>
      </c>
      <c r="H799" s="132">
        <v>36</v>
      </c>
      <c r="I799" s="133"/>
      <c r="J799" s="133"/>
      <c r="K799" s="133">
        <f t="shared" si="273"/>
        <v>0</v>
      </c>
      <c r="L799" s="130" t="s">
        <v>1</v>
      </c>
      <c r="M799" s="26"/>
      <c r="N799" s="134" t="s">
        <v>1</v>
      </c>
      <c r="O799" s="135" t="s">
        <v>39</v>
      </c>
      <c r="P799" s="136">
        <f t="shared" si="261"/>
        <v>0</v>
      </c>
      <c r="Q799" s="136">
        <f t="shared" si="262"/>
        <v>0</v>
      </c>
      <c r="R799" s="136">
        <f t="shared" si="263"/>
        <v>0</v>
      </c>
      <c r="S799" s="137">
        <v>0</v>
      </c>
      <c r="T799" s="137">
        <f t="shared" si="264"/>
        <v>0</v>
      </c>
      <c r="U799" s="137">
        <v>0</v>
      </c>
      <c r="V799" s="137">
        <f t="shared" si="265"/>
        <v>0</v>
      </c>
      <c r="W799" s="137">
        <v>0</v>
      </c>
      <c r="X799" s="137">
        <f t="shared" si="266"/>
        <v>0</v>
      </c>
      <c r="Y799" s="138" t="s">
        <v>1</v>
      </c>
      <c r="AR799" s="139" t="s">
        <v>187</v>
      </c>
      <c r="AT799" s="139" t="s">
        <v>147</v>
      </c>
      <c r="AU799" s="139" t="s">
        <v>84</v>
      </c>
      <c r="AY799" s="14" t="s">
        <v>145</v>
      </c>
      <c r="BE799" s="140">
        <f t="shared" si="267"/>
        <v>0</v>
      </c>
      <c r="BF799" s="140">
        <f t="shared" si="268"/>
        <v>0</v>
      </c>
      <c r="BG799" s="140">
        <f t="shared" si="269"/>
        <v>0</v>
      </c>
      <c r="BH799" s="140">
        <f t="shared" si="270"/>
        <v>0</v>
      </c>
      <c r="BI799" s="140">
        <f t="shared" si="271"/>
        <v>0</v>
      </c>
      <c r="BJ799" s="14" t="s">
        <v>84</v>
      </c>
      <c r="BK799" s="140">
        <f t="shared" si="272"/>
        <v>0</v>
      </c>
      <c r="BL799" s="14" t="s">
        <v>187</v>
      </c>
      <c r="BM799" s="139" t="s">
        <v>195</v>
      </c>
    </row>
    <row r="800" spans="2:65" s="1" customFormat="1" ht="16.5" customHeight="1">
      <c r="B800" s="127"/>
      <c r="C800" s="128"/>
      <c r="D800" s="128" t="s">
        <v>147</v>
      </c>
      <c r="E800" s="129" t="s">
        <v>1682</v>
      </c>
      <c r="F800" s="130" t="s">
        <v>1251</v>
      </c>
      <c r="G800" s="131" t="s">
        <v>343</v>
      </c>
      <c r="H800" s="132">
        <v>16</v>
      </c>
      <c r="I800" s="133"/>
      <c r="J800" s="133"/>
      <c r="K800" s="133">
        <f t="shared" si="273"/>
        <v>0</v>
      </c>
      <c r="L800" s="130" t="s">
        <v>1</v>
      </c>
      <c r="M800" s="26"/>
      <c r="N800" s="134" t="s">
        <v>1</v>
      </c>
      <c r="O800" s="135" t="s">
        <v>39</v>
      </c>
      <c r="P800" s="136">
        <f t="shared" si="261"/>
        <v>0</v>
      </c>
      <c r="Q800" s="136">
        <f t="shared" si="262"/>
        <v>0</v>
      </c>
      <c r="R800" s="136">
        <f t="shared" si="263"/>
        <v>0</v>
      </c>
      <c r="S800" s="137">
        <v>0</v>
      </c>
      <c r="T800" s="137">
        <f t="shared" si="264"/>
        <v>0</v>
      </c>
      <c r="U800" s="137">
        <v>0</v>
      </c>
      <c r="V800" s="137">
        <f t="shared" si="265"/>
        <v>0</v>
      </c>
      <c r="W800" s="137">
        <v>0</v>
      </c>
      <c r="X800" s="137">
        <f t="shared" si="266"/>
        <v>0</v>
      </c>
      <c r="Y800" s="138" t="s">
        <v>1</v>
      </c>
      <c r="AR800" s="139" t="s">
        <v>187</v>
      </c>
      <c r="AT800" s="139" t="s">
        <v>147</v>
      </c>
      <c r="AU800" s="139" t="s">
        <v>84</v>
      </c>
      <c r="AY800" s="14" t="s">
        <v>145</v>
      </c>
      <c r="BE800" s="140">
        <f t="shared" si="267"/>
        <v>0</v>
      </c>
      <c r="BF800" s="140">
        <f t="shared" si="268"/>
        <v>0</v>
      </c>
      <c r="BG800" s="140">
        <f t="shared" si="269"/>
        <v>0</v>
      </c>
      <c r="BH800" s="140">
        <f t="shared" si="270"/>
        <v>0</v>
      </c>
      <c r="BI800" s="140">
        <f t="shared" si="271"/>
        <v>0</v>
      </c>
      <c r="BJ800" s="14" t="s">
        <v>84</v>
      </c>
      <c r="BK800" s="140">
        <f t="shared" si="272"/>
        <v>0</v>
      </c>
      <c r="BL800" s="14" t="s">
        <v>187</v>
      </c>
      <c r="BM800" s="139" t="s">
        <v>195</v>
      </c>
    </row>
    <row r="801" spans="2:65" s="1" customFormat="1" ht="16.5" customHeight="1">
      <c r="B801" s="127"/>
      <c r="C801" s="128"/>
      <c r="D801" s="128" t="s">
        <v>147</v>
      </c>
      <c r="E801" s="129" t="s">
        <v>1683</v>
      </c>
      <c r="F801" s="130" t="s">
        <v>1252</v>
      </c>
      <c r="G801" s="131" t="s">
        <v>343</v>
      </c>
      <c r="H801" s="132">
        <v>12</v>
      </c>
      <c r="I801" s="133"/>
      <c r="J801" s="133"/>
      <c r="K801" s="133">
        <f t="shared" si="273"/>
        <v>0</v>
      </c>
      <c r="L801" s="130" t="s">
        <v>1</v>
      </c>
      <c r="M801" s="26"/>
      <c r="N801" s="134" t="s">
        <v>1</v>
      </c>
      <c r="O801" s="135" t="s">
        <v>39</v>
      </c>
      <c r="P801" s="136">
        <f t="shared" si="261"/>
        <v>0</v>
      </c>
      <c r="Q801" s="136">
        <f t="shared" si="262"/>
        <v>0</v>
      </c>
      <c r="R801" s="136">
        <f t="shared" si="263"/>
        <v>0</v>
      </c>
      <c r="S801" s="137">
        <v>0</v>
      </c>
      <c r="T801" s="137">
        <f t="shared" si="264"/>
        <v>0</v>
      </c>
      <c r="U801" s="137">
        <v>0</v>
      </c>
      <c r="V801" s="137">
        <f t="shared" si="265"/>
        <v>0</v>
      </c>
      <c r="W801" s="137">
        <v>0</v>
      </c>
      <c r="X801" s="137">
        <f t="shared" si="266"/>
        <v>0</v>
      </c>
      <c r="Y801" s="138" t="s">
        <v>1</v>
      </c>
      <c r="AR801" s="139" t="s">
        <v>187</v>
      </c>
      <c r="AT801" s="139" t="s">
        <v>147</v>
      </c>
      <c r="AU801" s="139" t="s">
        <v>84</v>
      </c>
      <c r="AY801" s="14" t="s">
        <v>145</v>
      </c>
      <c r="BE801" s="140">
        <f t="shared" si="267"/>
        <v>0</v>
      </c>
      <c r="BF801" s="140">
        <f t="shared" si="268"/>
        <v>0</v>
      </c>
      <c r="BG801" s="140">
        <f t="shared" si="269"/>
        <v>0</v>
      </c>
      <c r="BH801" s="140">
        <f t="shared" si="270"/>
        <v>0</v>
      </c>
      <c r="BI801" s="140">
        <f t="shared" si="271"/>
        <v>0</v>
      </c>
      <c r="BJ801" s="14" t="s">
        <v>84</v>
      </c>
      <c r="BK801" s="140">
        <f t="shared" si="272"/>
        <v>0</v>
      </c>
      <c r="BL801" s="14" t="s">
        <v>187</v>
      </c>
      <c r="BM801" s="139" t="s">
        <v>195</v>
      </c>
    </row>
    <row r="802" spans="2:65" s="1" customFormat="1" ht="16.5" customHeight="1">
      <c r="B802" s="127"/>
      <c r="C802" s="128"/>
      <c r="D802" s="128" t="s">
        <v>147</v>
      </c>
      <c r="E802" s="129" t="s">
        <v>1684</v>
      </c>
      <c r="F802" s="130" t="s">
        <v>1253</v>
      </c>
      <c r="G802" s="131" t="s">
        <v>343</v>
      </c>
      <c r="H802" s="132">
        <v>6</v>
      </c>
      <c r="I802" s="133"/>
      <c r="J802" s="133"/>
      <c r="K802" s="133">
        <f t="shared" si="273"/>
        <v>0</v>
      </c>
      <c r="L802" s="130" t="s">
        <v>1</v>
      </c>
      <c r="M802" s="26"/>
      <c r="N802" s="134" t="s">
        <v>1</v>
      </c>
      <c r="O802" s="135" t="s">
        <v>39</v>
      </c>
      <c r="P802" s="136">
        <f t="shared" si="261"/>
        <v>0</v>
      </c>
      <c r="Q802" s="136">
        <f t="shared" si="262"/>
        <v>0</v>
      </c>
      <c r="R802" s="136">
        <f t="shared" si="263"/>
        <v>0</v>
      </c>
      <c r="S802" s="137">
        <v>0</v>
      </c>
      <c r="T802" s="137">
        <f t="shared" si="264"/>
        <v>0</v>
      </c>
      <c r="U802" s="137">
        <v>0</v>
      </c>
      <c r="V802" s="137">
        <f t="shared" si="265"/>
        <v>0</v>
      </c>
      <c r="W802" s="137">
        <v>0</v>
      </c>
      <c r="X802" s="137">
        <f t="shared" si="266"/>
        <v>0</v>
      </c>
      <c r="Y802" s="138" t="s">
        <v>1</v>
      </c>
      <c r="AR802" s="139" t="s">
        <v>187</v>
      </c>
      <c r="AT802" s="139" t="s">
        <v>147</v>
      </c>
      <c r="AU802" s="139" t="s">
        <v>84</v>
      </c>
      <c r="AY802" s="14" t="s">
        <v>145</v>
      </c>
      <c r="BE802" s="140">
        <f t="shared" si="267"/>
        <v>0</v>
      </c>
      <c r="BF802" s="140">
        <f t="shared" si="268"/>
        <v>0</v>
      </c>
      <c r="BG802" s="140">
        <f t="shared" si="269"/>
        <v>0</v>
      </c>
      <c r="BH802" s="140">
        <f t="shared" si="270"/>
        <v>0</v>
      </c>
      <c r="BI802" s="140">
        <f t="shared" si="271"/>
        <v>0</v>
      </c>
      <c r="BJ802" s="14" t="s">
        <v>84</v>
      </c>
      <c r="BK802" s="140">
        <f t="shared" si="272"/>
        <v>0</v>
      </c>
      <c r="BL802" s="14" t="s">
        <v>187</v>
      </c>
      <c r="BM802" s="139" t="s">
        <v>195</v>
      </c>
    </row>
    <row r="803" spans="2:65" s="1" customFormat="1" ht="16.5" customHeight="1">
      <c r="B803" s="127"/>
      <c r="C803" s="128"/>
      <c r="D803" s="128" t="s">
        <v>147</v>
      </c>
      <c r="E803" s="129" t="s">
        <v>1686</v>
      </c>
      <c r="F803" s="130" t="s">
        <v>1254</v>
      </c>
      <c r="G803" s="131" t="s">
        <v>343</v>
      </c>
      <c r="H803" s="132">
        <v>12</v>
      </c>
      <c r="I803" s="133"/>
      <c r="J803" s="133"/>
      <c r="K803" s="133">
        <f t="shared" si="273"/>
        <v>0</v>
      </c>
      <c r="L803" s="130" t="s">
        <v>1</v>
      </c>
      <c r="M803" s="26"/>
      <c r="N803" s="134" t="s">
        <v>1</v>
      </c>
      <c r="O803" s="135" t="s">
        <v>39</v>
      </c>
      <c r="P803" s="136">
        <f t="shared" si="261"/>
        <v>0</v>
      </c>
      <c r="Q803" s="136">
        <f t="shared" si="262"/>
        <v>0</v>
      </c>
      <c r="R803" s="136">
        <f t="shared" si="263"/>
        <v>0</v>
      </c>
      <c r="S803" s="137">
        <v>0</v>
      </c>
      <c r="T803" s="137">
        <f t="shared" si="264"/>
        <v>0</v>
      </c>
      <c r="U803" s="137">
        <v>0</v>
      </c>
      <c r="V803" s="137">
        <f t="shared" si="265"/>
        <v>0</v>
      </c>
      <c r="W803" s="137">
        <v>0</v>
      </c>
      <c r="X803" s="137">
        <f t="shared" si="266"/>
        <v>0</v>
      </c>
      <c r="Y803" s="138" t="s">
        <v>1</v>
      </c>
      <c r="AR803" s="139" t="s">
        <v>187</v>
      </c>
      <c r="AT803" s="139" t="s">
        <v>147</v>
      </c>
      <c r="AU803" s="139" t="s">
        <v>84</v>
      </c>
      <c r="AY803" s="14" t="s">
        <v>145</v>
      </c>
      <c r="BE803" s="140">
        <f t="shared" si="267"/>
        <v>0</v>
      </c>
      <c r="BF803" s="140">
        <f t="shared" si="268"/>
        <v>0</v>
      </c>
      <c r="BG803" s="140">
        <f t="shared" si="269"/>
        <v>0</v>
      </c>
      <c r="BH803" s="140">
        <f t="shared" si="270"/>
        <v>0</v>
      </c>
      <c r="BI803" s="140">
        <f t="shared" si="271"/>
        <v>0</v>
      </c>
      <c r="BJ803" s="14" t="s">
        <v>84</v>
      </c>
      <c r="BK803" s="140">
        <f t="shared" si="272"/>
        <v>0</v>
      </c>
      <c r="BL803" s="14" t="s">
        <v>187</v>
      </c>
      <c r="BM803" s="139" t="s">
        <v>195</v>
      </c>
    </row>
    <row r="804" spans="2:65" s="1" customFormat="1" ht="16.5" customHeight="1">
      <c r="B804" s="127"/>
      <c r="C804" s="128"/>
      <c r="D804" s="128" t="s">
        <v>147</v>
      </c>
      <c r="E804" s="129" t="s">
        <v>1687</v>
      </c>
      <c r="F804" s="130" t="s">
        <v>1255</v>
      </c>
      <c r="G804" s="131" t="s">
        <v>343</v>
      </c>
      <c r="H804" s="132">
        <v>6</v>
      </c>
      <c r="I804" s="133"/>
      <c r="J804" s="133"/>
      <c r="K804" s="133">
        <f t="shared" si="273"/>
        <v>0</v>
      </c>
      <c r="L804" s="130" t="s">
        <v>1</v>
      </c>
      <c r="M804" s="26"/>
      <c r="N804" s="134" t="s">
        <v>1</v>
      </c>
      <c r="O804" s="135" t="s">
        <v>39</v>
      </c>
      <c r="P804" s="136">
        <f t="shared" si="261"/>
        <v>0</v>
      </c>
      <c r="Q804" s="136">
        <f t="shared" si="262"/>
        <v>0</v>
      </c>
      <c r="R804" s="136">
        <f t="shared" si="263"/>
        <v>0</v>
      </c>
      <c r="S804" s="137">
        <v>0</v>
      </c>
      <c r="T804" s="137">
        <f t="shared" si="264"/>
        <v>0</v>
      </c>
      <c r="U804" s="137">
        <v>0</v>
      </c>
      <c r="V804" s="137">
        <f t="shared" si="265"/>
        <v>0</v>
      </c>
      <c r="W804" s="137">
        <v>0</v>
      </c>
      <c r="X804" s="137">
        <f t="shared" si="266"/>
        <v>0</v>
      </c>
      <c r="Y804" s="138" t="s">
        <v>1</v>
      </c>
      <c r="AR804" s="139" t="s">
        <v>187</v>
      </c>
      <c r="AT804" s="139" t="s">
        <v>147</v>
      </c>
      <c r="AU804" s="139" t="s">
        <v>84</v>
      </c>
      <c r="AY804" s="14" t="s">
        <v>145</v>
      </c>
      <c r="BE804" s="140">
        <f t="shared" si="267"/>
        <v>0</v>
      </c>
      <c r="BF804" s="140">
        <f t="shared" si="268"/>
        <v>0</v>
      </c>
      <c r="BG804" s="140">
        <f t="shared" si="269"/>
        <v>0</v>
      </c>
      <c r="BH804" s="140">
        <f t="shared" si="270"/>
        <v>0</v>
      </c>
      <c r="BI804" s="140">
        <f t="shared" si="271"/>
        <v>0</v>
      </c>
      <c r="BJ804" s="14" t="s">
        <v>84</v>
      </c>
      <c r="BK804" s="140">
        <f t="shared" si="272"/>
        <v>0</v>
      </c>
      <c r="BL804" s="14" t="s">
        <v>187</v>
      </c>
      <c r="BM804" s="139" t="s">
        <v>195</v>
      </c>
    </row>
    <row r="805" spans="2:65" s="1" customFormat="1" ht="16.5" customHeight="1">
      <c r="B805" s="127"/>
      <c r="C805" s="128"/>
      <c r="D805" s="128" t="s">
        <v>147</v>
      </c>
      <c r="E805" s="129" t="s">
        <v>1688</v>
      </c>
      <c r="F805" s="130" t="s">
        <v>1256</v>
      </c>
      <c r="G805" s="131" t="s">
        <v>1008</v>
      </c>
      <c r="H805" s="132">
        <v>1</v>
      </c>
      <c r="I805" s="133"/>
      <c r="J805" s="133"/>
      <c r="K805" s="133">
        <f t="shared" si="273"/>
        <v>0</v>
      </c>
      <c r="L805" s="130" t="s">
        <v>1</v>
      </c>
      <c r="M805" s="26"/>
      <c r="N805" s="134" t="s">
        <v>1</v>
      </c>
      <c r="O805" s="135" t="s">
        <v>39</v>
      </c>
      <c r="P805" s="136">
        <f t="shared" si="261"/>
        <v>0</v>
      </c>
      <c r="Q805" s="136">
        <f t="shared" si="262"/>
        <v>0</v>
      </c>
      <c r="R805" s="136">
        <f t="shared" si="263"/>
        <v>0</v>
      </c>
      <c r="S805" s="137">
        <v>0</v>
      </c>
      <c r="T805" s="137">
        <f t="shared" si="264"/>
        <v>0</v>
      </c>
      <c r="U805" s="137">
        <v>0</v>
      </c>
      <c r="V805" s="137">
        <f t="shared" si="265"/>
        <v>0</v>
      </c>
      <c r="W805" s="137">
        <v>0</v>
      </c>
      <c r="X805" s="137">
        <f t="shared" si="266"/>
        <v>0</v>
      </c>
      <c r="Y805" s="138" t="s">
        <v>1</v>
      </c>
      <c r="AR805" s="139" t="s">
        <v>187</v>
      </c>
      <c r="AT805" s="139" t="s">
        <v>147</v>
      </c>
      <c r="AU805" s="139" t="s">
        <v>84</v>
      </c>
      <c r="AY805" s="14" t="s">
        <v>145</v>
      </c>
      <c r="BE805" s="140">
        <f t="shared" si="267"/>
        <v>0</v>
      </c>
      <c r="BF805" s="140">
        <f t="shared" si="268"/>
        <v>0</v>
      </c>
      <c r="BG805" s="140">
        <f t="shared" si="269"/>
        <v>0</v>
      </c>
      <c r="BH805" s="140">
        <f t="shared" si="270"/>
        <v>0</v>
      </c>
      <c r="BI805" s="140">
        <f t="shared" si="271"/>
        <v>0</v>
      </c>
      <c r="BJ805" s="14" t="s">
        <v>84</v>
      </c>
      <c r="BK805" s="140">
        <f t="shared" si="272"/>
        <v>0</v>
      </c>
      <c r="BL805" s="14" t="s">
        <v>187</v>
      </c>
      <c r="BM805" s="139" t="s">
        <v>195</v>
      </c>
    </row>
    <row r="806" spans="2:65" s="1" customFormat="1" ht="16.5" customHeight="1">
      <c r="B806" s="127"/>
      <c r="C806" s="128"/>
      <c r="D806" s="128" t="s">
        <v>147</v>
      </c>
      <c r="E806" s="129" t="s">
        <v>1689</v>
      </c>
      <c r="F806" s="130" t="s">
        <v>1257</v>
      </c>
      <c r="G806" s="131" t="s">
        <v>1008</v>
      </c>
      <c r="H806" s="132">
        <v>1</v>
      </c>
      <c r="I806" s="133"/>
      <c r="J806" s="133"/>
      <c r="K806" s="133">
        <f t="shared" si="273"/>
        <v>0</v>
      </c>
      <c r="L806" s="130" t="s">
        <v>1</v>
      </c>
      <c r="M806" s="26"/>
      <c r="N806" s="134" t="s">
        <v>1</v>
      </c>
      <c r="O806" s="135" t="s">
        <v>39</v>
      </c>
      <c r="P806" s="136">
        <f t="shared" si="261"/>
        <v>0</v>
      </c>
      <c r="Q806" s="136">
        <f t="shared" si="262"/>
        <v>0</v>
      </c>
      <c r="R806" s="136">
        <f t="shared" si="263"/>
        <v>0</v>
      </c>
      <c r="S806" s="137">
        <v>0</v>
      </c>
      <c r="T806" s="137">
        <f t="shared" si="264"/>
        <v>0</v>
      </c>
      <c r="U806" s="137">
        <v>0</v>
      </c>
      <c r="V806" s="137">
        <f t="shared" si="265"/>
        <v>0</v>
      </c>
      <c r="W806" s="137">
        <v>0</v>
      </c>
      <c r="X806" s="137">
        <f t="shared" si="266"/>
        <v>0</v>
      </c>
      <c r="Y806" s="138" t="s">
        <v>1</v>
      </c>
      <c r="AR806" s="139" t="s">
        <v>187</v>
      </c>
      <c r="AT806" s="139" t="s">
        <v>147</v>
      </c>
      <c r="AU806" s="139" t="s">
        <v>84</v>
      </c>
      <c r="AY806" s="14" t="s">
        <v>145</v>
      </c>
      <c r="BE806" s="140">
        <f t="shared" si="267"/>
        <v>0</v>
      </c>
      <c r="BF806" s="140">
        <f t="shared" si="268"/>
        <v>0</v>
      </c>
      <c r="BG806" s="140">
        <f t="shared" si="269"/>
        <v>0</v>
      </c>
      <c r="BH806" s="140">
        <f t="shared" si="270"/>
        <v>0</v>
      </c>
      <c r="BI806" s="140">
        <f t="shared" si="271"/>
        <v>0</v>
      </c>
      <c r="BJ806" s="14" t="s">
        <v>84</v>
      </c>
      <c r="BK806" s="140">
        <f t="shared" si="272"/>
        <v>0</v>
      </c>
      <c r="BL806" s="14" t="s">
        <v>187</v>
      </c>
      <c r="BM806" s="139" t="s">
        <v>195</v>
      </c>
    </row>
    <row r="807" spans="2:65" s="1" customFormat="1" ht="12">
      <c r="B807" s="127"/>
      <c r="C807" s="151"/>
      <c r="D807" s="151"/>
      <c r="E807" s="152"/>
      <c r="F807" s="153" t="s">
        <v>1258</v>
      </c>
      <c r="G807" s="154"/>
      <c r="H807" s="155"/>
      <c r="I807" s="156"/>
      <c r="J807" s="156"/>
      <c r="K807" s="156"/>
      <c r="L807" s="153"/>
      <c r="M807" s="26"/>
      <c r="N807" s="134" t="s">
        <v>1</v>
      </c>
      <c r="O807" s="135" t="s">
        <v>39</v>
      </c>
      <c r="P807" s="136">
        <f t="shared" si="261"/>
        <v>0</v>
      </c>
      <c r="Q807" s="136">
        <f t="shared" si="262"/>
        <v>0</v>
      </c>
      <c r="R807" s="136">
        <f t="shared" si="263"/>
        <v>0</v>
      </c>
      <c r="S807" s="137">
        <v>0</v>
      </c>
      <c r="T807" s="137">
        <f t="shared" si="264"/>
        <v>0</v>
      </c>
      <c r="U807" s="137">
        <v>0</v>
      </c>
      <c r="V807" s="137">
        <f t="shared" si="265"/>
        <v>0</v>
      </c>
      <c r="W807" s="137">
        <v>0</v>
      </c>
      <c r="X807" s="137">
        <f t="shared" si="266"/>
        <v>0</v>
      </c>
      <c r="Y807" s="138" t="s">
        <v>1</v>
      </c>
      <c r="AR807" s="139" t="s">
        <v>149</v>
      </c>
      <c r="AT807" s="139" t="s">
        <v>147</v>
      </c>
      <c r="AU807" s="139" t="s">
        <v>84</v>
      </c>
      <c r="AY807" s="14" t="s">
        <v>145</v>
      </c>
      <c r="BE807" s="140">
        <f t="shared" si="267"/>
        <v>0</v>
      </c>
      <c r="BF807" s="140">
        <f t="shared" si="268"/>
        <v>0</v>
      </c>
      <c r="BG807" s="140">
        <f t="shared" si="269"/>
        <v>0</v>
      </c>
      <c r="BH807" s="140">
        <f t="shared" si="270"/>
        <v>0</v>
      </c>
      <c r="BI807" s="140">
        <f t="shared" si="271"/>
        <v>0</v>
      </c>
      <c r="BJ807" s="14" t="s">
        <v>84</v>
      </c>
      <c r="BK807" s="140">
        <f t="shared" si="272"/>
        <v>0</v>
      </c>
      <c r="BL807" s="14" t="s">
        <v>149</v>
      </c>
      <c r="BM807" s="139" t="s">
        <v>169</v>
      </c>
    </row>
    <row r="808" spans="2:65" s="1" customFormat="1" ht="16.5" customHeight="1">
      <c r="B808" s="127"/>
      <c r="C808" s="128"/>
      <c r="D808" s="128" t="s">
        <v>147</v>
      </c>
      <c r="E808" s="129" t="s">
        <v>1690</v>
      </c>
      <c r="F808" s="130" t="s">
        <v>1259</v>
      </c>
      <c r="G808" s="131" t="s">
        <v>458</v>
      </c>
      <c r="H808" s="132">
        <v>1300</v>
      </c>
      <c r="I808" s="133"/>
      <c r="J808" s="133"/>
      <c r="K808" s="133">
        <f t="shared" ref="K808:K815" si="274">ROUND(P808*H808,2)</f>
        <v>0</v>
      </c>
      <c r="L808" s="130" t="s">
        <v>1</v>
      </c>
      <c r="M808" s="26"/>
      <c r="N808" s="134" t="s">
        <v>1</v>
      </c>
      <c r="O808" s="135" t="s">
        <v>39</v>
      </c>
      <c r="P808" s="136">
        <f t="shared" si="261"/>
        <v>0</v>
      </c>
      <c r="Q808" s="136">
        <f t="shared" si="262"/>
        <v>0</v>
      </c>
      <c r="R808" s="136">
        <f t="shared" si="263"/>
        <v>0</v>
      </c>
      <c r="S808" s="137">
        <v>0</v>
      </c>
      <c r="T808" s="137">
        <f t="shared" si="264"/>
        <v>0</v>
      </c>
      <c r="U808" s="137">
        <v>0</v>
      </c>
      <c r="V808" s="137">
        <f t="shared" si="265"/>
        <v>0</v>
      </c>
      <c r="W808" s="137">
        <v>0</v>
      </c>
      <c r="X808" s="137">
        <f t="shared" si="266"/>
        <v>0</v>
      </c>
      <c r="Y808" s="138" t="s">
        <v>1</v>
      </c>
      <c r="AR808" s="139" t="s">
        <v>187</v>
      </c>
      <c r="AT808" s="139" t="s">
        <v>147</v>
      </c>
      <c r="AU808" s="139" t="s">
        <v>84</v>
      </c>
      <c r="AY808" s="14" t="s">
        <v>145</v>
      </c>
      <c r="BE808" s="140">
        <f t="shared" si="267"/>
        <v>0</v>
      </c>
      <c r="BF808" s="140">
        <f t="shared" si="268"/>
        <v>0</v>
      </c>
      <c r="BG808" s="140">
        <f t="shared" si="269"/>
        <v>0</v>
      </c>
      <c r="BH808" s="140">
        <f t="shared" si="270"/>
        <v>0</v>
      </c>
      <c r="BI808" s="140">
        <f t="shared" si="271"/>
        <v>0</v>
      </c>
      <c r="BJ808" s="14" t="s">
        <v>84</v>
      </c>
      <c r="BK808" s="140">
        <f t="shared" si="272"/>
        <v>0</v>
      </c>
      <c r="BL808" s="14" t="s">
        <v>187</v>
      </c>
      <c r="BM808" s="139" t="s">
        <v>195</v>
      </c>
    </row>
    <row r="809" spans="2:65" s="1" customFormat="1" ht="16.5" customHeight="1">
      <c r="B809" s="127"/>
      <c r="C809" s="128"/>
      <c r="D809" s="128" t="s">
        <v>147</v>
      </c>
      <c r="E809" s="129" t="s">
        <v>1691</v>
      </c>
      <c r="F809" s="130" t="s">
        <v>1260</v>
      </c>
      <c r="G809" s="131" t="s">
        <v>458</v>
      </c>
      <c r="H809" s="132">
        <v>140</v>
      </c>
      <c r="I809" s="133"/>
      <c r="J809" s="133"/>
      <c r="K809" s="133">
        <f t="shared" si="274"/>
        <v>0</v>
      </c>
      <c r="L809" s="130" t="s">
        <v>1</v>
      </c>
      <c r="M809" s="26"/>
      <c r="N809" s="134" t="s">
        <v>1</v>
      </c>
      <c r="O809" s="135" t="s">
        <v>39</v>
      </c>
      <c r="P809" s="136">
        <f t="shared" si="261"/>
        <v>0</v>
      </c>
      <c r="Q809" s="136">
        <f t="shared" si="262"/>
        <v>0</v>
      </c>
      <c r="R809" s="136">
        <f t="shared" si="263"/>
        <v>0</v>
      </c>
      <c r="S809" s="137">
        <v>0</v>
      </c>
      <c r="T809" s="137">
        <f t="shared" si="264"/>
        <v>0</v>
      </c>
      <c r="U809" s="137">
        <v>0</v>
      </c>
      <c r="V809" s="137">
        <f t="shared" si="265"/>
        <v>0</v>
      </c>
      <c r="W809" s="137">
        <v>0</v>
      </c>
      <c r="X809" s="137">
        <f t="shared" si="266"/>
        <v>0</v>
      </c>
      <c r="Y809" s="138" t="s">
        <v>1</v>
      </c>
      <c r="AR809" s="139" t="s">
        <v>187</v>
      </c>
      <c r="AT809" s="139" t="s">
        <v>147</v>
      </c>
      <c r="AU809" s="139" t="s">
        <v>84</v>
      </c>
      <c r="AY809" s="14" t="s">
        <v>145</v>
      </c>
      <c r="BE809" s="140">
        <f t="shared" si="267"/>
        <v>0</v>
      </c>
      <c r="BF809" s="140">
        <f t="shared" si="268"/>
        <v>0</v>
      </c>
      <c r="BG809" s="140">
        <f t="shared" si="269"/>
        <v>0</v>
      </c>
      <c r="BH809" s="140">
        <f t="shared" si="270"/>
        <v>0</v>
      </c>
      <c r="BI809" s="140">
        <f t="shared" si="271"/>
        <v>0</v>
      </c>
      <c r="BJ809" s="14" t="s">
        <v>84</v>
      </c>
      <c r="BK809" s="140">
        <f t="shared" si="272"/>
        <v>0</v>
      </c>
      <c r="BL809" s="14" t="s">
        <v>187</v>
      </c>
      <c r="BM809" s="139" t="s">
        <v>195</v>
      </c>
    </row>
    <row r="810" spans="2:65" s="1" customFormat="1" ht="16.5" customHeight="1">
      <c r="B810" s="127"/>
      <c r="C810" s="128"/>
      <c r="D810" s="128" t="s">
        <v>147</v>
      </c>
      <c r="E810" s="129" t="s">
        <v>1692</v>
      </c>
      <c r="F810" s="130" t="s">
        <v>1261</v>
      </c>
      <c r="G810" s="131" t="s">
        <v>343</v>
      </c>
      <c r="H810" s="132">
        <v>145</v>
      </c>
      <c r="I810" s="133"/>
      <c r="J810" s="133"/>
      <c r="K810" s="133">
        <f t="shared" si="274"/>
        <v>0</v>
      </c>
      <c r="L810" s="130" t="s">
        <v>1</v>
      </c>
      <c r="M810" s="26"/>
      <c r="N810" s="134" t="s">
        <v>1</v>
      </c>
      <c r="O810" s="135" t="s">
        <v>39</v>
      </c>
      <c r="P810" s="136">
        <f t="shared" si="261"/>
        <v>0</v>
      </c>
      <c r="Q810" s="136">
        <f t="shared" si="262"/>
        <v>0</v>
      </c>
      <c r="R810" s="136">
        <f t="shared" si="263"/>
        <v>0</v>
      </c>
      <c r="S810" s="137">
        <v>0</v>
      </c>
      <c r="T810" s="137">
        <f t="shared" si="264"/>
        <v>0</v>
      </c>
      <c r="U810" s="137">
        <v>0</v>
      </c>
      <c r="V810" s="137">
        <f t="shared" si="265"/>
        <v>0</v>
      </c>
      <c r="W810" s="137">
        <v>0</v>
      </c>
      <c r="X810" s="137">
        <f t="shared" si="266"/>
        <v>0</v>
      </c>
      <c r="Y810" s="138" t="s">
        <v>1</v>
      </c>
      <c r="AR810" s="139" t="s">
        <v>187</v>
      </c>
      <c r="AT810" s="139" t="s">
        <v>147</v>
      </c>
      <c r="AU810" s="139" t="s">
        <v>84</v>
      </c>
      <c r="AY810" s="14" t="s">
        <v>145</v>
      </c>
      <c r="BE810" s="140">
        <f t="shared" si="267"/>
        <v>0</v>
      </c>
      <c r="BF810" s="140">
        <f t="shared" si="268"/>
        <v>0</v>
      </c>
      <c r="BG810" s="140">
        <f t="shared" si="269"/>
        <v>0</v>
      </c>
      <c r="BH810" s="140">
        <f t="shared" si="270"/>
        <v>0</v>
      </c>
      <c r="BI810" s="140">
        <f t="shared" si="271"/>
        <v>0</v>
      </c>
      <c r="BJ810" s="14" t="s">
        <v>84</v>
      </c>
      <c r="BK810" s="140">
        <f t="shared" si="272"/>
        <v>0</v>
      </c>
      <c r="BL810" s="14" t="s">
        <v>187</v>
      </c>
      <c r="BM810" s="139" t="s">
        <v>195</v>
      </c>
    </row>
    <row r="811" spans="2:65" s="1" customFormat="1" ht="16.5" customHeight="1">
      <c r="B811" s="127"/>
      <c r="C811" s="128"/>
      <c r="D811" s="128" t="s">
        <v>147</v>
      </c>
      <c r="E811" s="129" t="s">
        <v>1693</v>
      </c>
      <c r="F811" s="130" t="s">
        <v>1262</v>
      </c>
      <c r="G811" s="131" t="s">
        <v>343</v>
      </c>
      <c r="H811" s="132">
        <v>15</v>
      </c>
      <c r="I811" s="133"/>
      <c r="J811" s="133"/>
      <c r="K811" s="133">
        <f t="shared" si="274"/>
        <v>0</v>
      </c>
      <c r="L811" s="130" t="s">
        <v>1</v>
      </c>
      <c r="M811" s="26"/>
      <c r="N811" s="134" t="s">
        <v>1</v>
      </c>
      <c r="O811" s="135" t="s">
        <v>39</v>
      </c>
      <c r="P811" s="136">
        <f t="shared" si="261"/>
        <v>0</v>
      </c>
      <c r="Q811" s="136">
        <f t="shared" si="262"/>
        <v>0</v>
      </c>
      <c r="R811" s="136">
        <f t="shared" si="263"/>
        <v>0</v>
      </c>
      <c r="S811" s="137">
        <v>0</v>
      </c>
      <c r="T811" s="137">
        <f t="shared" si="264"/>
        <v>0</v>
      </c>
      <c r="U811" s="137">
        <v>0</v>
      </c>
      <c r="V811" s="137">
        <f t="shared" si="265"/>
        <v>0</v>
      </c>
      <c r="W811" s="137">
        <v>0</v>
      </c>
      <c r="X811" s="137">
        <f t="shared" si="266"/>
        <v>0</v>
      </c>
      <c r="Y811" s="138" t="s">
        <v>1</v>
      </c>
      <c r="AR811" s="139" t="s">
        <v>187</v>
      </c>
      <c r="AT811" s="139" t="s">
        <v>147</v>
      </c>
      <c r="AU811" s="139" t="s">
        <v>84</v>
      </c>
      <c r="AY811" s="14" t="s">
        <v>145</v>
      </c>
      <c r="BE811" s="140">
        <f t="shared" si="267"/>
        <v>0</v>
      </c>
      <c r="BF811" s="140">
        <f t="shared" si="268"/>
        <v>0</v>
      </c>
      <c r="BG811" s="140">
        <f t="shared" si="269"/>
        <v>0</v>
      </c>
      <c r="BH811" s="140">
        <f t="shared" si="270"/>
        <v>0</v>
      </c>
      <c r="BI811" s="140">
        <f t="shared" si="271"/>
        <v>0</v>
      </c>
      <c r="BJ811" s="14" t="s">
        <v>84</v>
      </c>
      <c r="BK811" s="140">
        <f t="shared" si="272"/>
        <v>0</v>
      </c>
      <c r="BL811" s="14" t="s">
        <v>187</v>
      </c>
      <c r="BM811" s="139" t="s">
        <v>195</v>
      </c>
    </row>
    <row r="812" spans="2:65" s="1" customFormat="1" ht="16.5" customHeight="1">
      <c r="B812" s="127"/>
      <c r="C812" s="128"/>
      <c r="D812" s="128" t="s">
        <v>147</v>
      </c>
      <c r="E812" s="129" t="s">
        <v>1694</v>
      </c>
      <c r="F812" s="130" t="s">
        <v>1263</v>
      </c>
      <c r="G812" s="131" t="s">
        <v>343</v>
      </c>
      <c r="H812" s="132">
        <v>2</v>
      </c>
      <c r="I812" s="133"/>
      <c r="J812" s="133"/>
      <c r="K812" s="133">
        <f t="shared" si="274"/>
        <v>0</v>
      </c>
      <c r="L812" s="130" t="s">
        <v>1</v>
      </c>
      <c r="M812" s="26"/>
      <c r="N812" s="134" t="s">
        <v>1</v>
      </c>
      <c r="O812" s="135" t="s">
        <v>39</v>
      </c>
      <c r="P812" s="136">
        <f t="shared" si="261"/>
        <v>0</v>
      </c>
      <c r="Q812" s="136">
        <f t="shared" si="262"/>
        <v>0</v>
      </c>
      <c r="R812" s="136">
        <f t="shared" si="263"/>
        <v>0</v>
      </c>
      <c r="S812" s="137">
        <v>0</v>
      </c>
      <c r="T812" s="137">
        <f t="shared" si="264"/>
        <v>0</v>
      </c>
      <c r="U812" s="137">
        <v>0</v>
      </c>
      <c r="V812" s="137">
        <f t="shared" si="265"/>
        <v>0</v>
      </c>
      <c r="W812" s="137">
        <v>0</v>
      </c>
      <c r="X812" s="137">
        <f t="shared" si="266"/>
        <v>0</v>
      </c>
      <c r="Y812" s="138" t="s">
        <v>1</v>
      </c>
      <c r="AR812" s="139" t="s">
        <v>187</v>
      </c>
      <c r="AT812" s="139" t="s">
        <v>147</v>
      </c>
      <c r="AU812" s="139" t="s">
        <v>84</v>
      </c>
      <c r="AY812" s="14" t="s">
        <v>145</v>
      </c>
      <c r="BE812" s="140">
        <f t="shared" si="267"/>
        <v>0</v>
      </c>
      <c r="BF812" s="140">
        <f t="shared" si="268"/>
        <v>0</v>
      </c>
      <c r="BG812" s="140">
        <f t="shared" si="269"/>
        <v>0</v>
      </c>
      <c r="BH812" s="140">
        <f t="shared" si="270"/>
        <v>0</v>
      </c>
      <c r="BI812" s="140">
        <f t="shared" si="271"/>
        <v>0</v>
      </c>
      <c r="BJ812" s="14" t="s">
        <v>84</v>
      </c>
      <c r="BK812" s="140">
        <f t="shared" si="272"/>
        <v>0</v>
      </c>
      <c r="BL812" s="14" t="s">
        <v>187</v>
      </c>
      <c r="BM812" s="139" t="s">
        <v>195</v>
      </c>
    </row>
    <row r="813" spans="2:65" s="1" customFormat="1" ht="16.5" customHeight="1">
      <c r="B813" s="127"/>
      <c r="C813" s="128"/>
      <c r="D813" s="128" t="s">
        <v>147</v>
      </c>
      <c r="E813" s="129" t="s">
        <v>1695</v>
      </c>
      <c r="F813" s="130" t="s">
        <v>1256</v>
      </c>
      <c r="G813" s="131" t="s">
        <v>1008</v>
      </c>
      <c r="H813" s="132">
        <v>1</v>
      </c>
      <c r="I813" s="133"/>
      <c r="J813" s="133"/>
      <c r="K813" s="133">
        <f t="shared" si="274"/>
        <v>0</v>
      </c>
      <c r="L813" s="130" t="s">
        <v>1</v>
      </c>
      <c r="M813" s="26"/>
      <c r="N813" s="134" t="s">
        <v>1</v>
      </c>
      <c r="O813" s="135" t="s">
        <v>39</v>
      </c>
      <c r="P813" s="136">
        <f t="shared" si="261"/>
        <v>0</v>
      </c>
      <c r="Q813" s="136">
        <f t="shared" si="262"/>
        <v>0</v>
      </c>
      <c r="R813" s="136">
        <f t="shared" si="263"/>
        <v>0</v>
      </c>
      <c r="S813" s="137">
        <v>0</v>
      </c>
      <c r="T813" s="137">
        <f t="shared" si="264"/>
        <v>0</v>
      </c>
      <c r="U813" s="137">
        <v>0</v>
      </c>
      <c r="V813" s="137">
        <f t="shared" si="265"/>
        <v>0</v>
      </c>
      <c r="W813" s="137">
        <v>0</v>
      </c>
      <c r="X813" s="137">
        <f t="shared" si="266"/>
        <v>0</v>
      </c>
      <c r="Y813" s="138" t="s">
        <v>1</v>
      </c>
      <c r="AR813" s="139" t="s">
        <v>187</v>
      </c>
      <c r="AT813" s="139" t="s">
        <v>147</v>
      </c>
      <c r="AU813" s="139" t="s">
        <v>84</v>
      </c>
      <c r="AY813" s="14" t="s">
        <v>145</v>
      </c>
      <c r="BE813" s="140">
        <f t="shared" si="267"/>
        <v>0</v>
      </c>
      <c r="BF813" s="140">
        <f t="shared" si="268"/>
        <v>0</v>
      </c>
      <c r="BG813" s="140">
        <f t="shared" si="269"/>
        <v>0</v>
      </c>
      <c r="BH813" s="140">
        <f t="shared" si="270"/>
        <v>0</v>
      </c>
      <c r="BI813" s="140">
        <f t="shared" si="271"/>
        <v>0</v>
      </c>
      <c r="BJ813" s="14" t="s">
        <v>84</v>
      </c>
      <c r="BK813" s="140">
        <f t="shared" si="272"/>
        <v>0</v>
      </c>
      <c r="BL813" s="14" t="s">
        <v>187</v>
      </c>
      <c r="BM813" s="139" t="s">
        <v>195</v>
      </c>
    </row>
    <row r="814" spans="2:65" s="1" customFormat="1" ht="16.5" customHeight="1">
      <c r="B814" s="127"/>
      <c r="C814" s="128"/>
      <c r="D814" s="128" t="s">
        <v>147</v>
      </c>
      <c r="E814" s="129" t="s">
        <v>1696</v>
      </c>
      <c r="F814" s="130" t="s">
        <v>1056</v>
      </c>
      <c r="G814" s="131" t="s">
        <v>1008</v>
      </c>
      <c r="H814" s="132">
        <v>1</v>
      </c>
      <c r="I814" s="133"/>
      <c r="J814" s="133"/>
      <c r="K814" s="133">
        <f t="shared" si="274"/>
        <v>0</v>
      </c>
      <c r="L814" s="130" t="s">
        <v>1</v>
      </c>
      <c r="M814" s="26"/>
      <c r="N814" s="134" t="s">
        <v>1</v>
      </c>
      <c r="O814" s="135" t="s">
        <v>39</v>
      </c>
      <c r="P814" s="136">
        <f t="shared" si="261"/>
        <v>0</v>
      </c>
      <c r="Q814" s="136">
        <f t="shared" si="262"/>
        <v>0</v>
      </c>
      <c r="R814" s="136">
        <f t="shared" si="263"/>
        <v>0</v>
      </c>
      <c r="S814" s="137">
        <v>0</v>
      </c>
      <c r="T814" s="137">
        <f t="shared" si="264"/>
        <v>0</v>
      </c>
      <c r="U814" s="137">
        <v>0</v>
      </c>
      <c r="V814" s="137">
        <f t="shared" si="265"/>
        <v>0</v>
      </c>
      <c r="W814" s="137">
        <v>0</v>
      </c>
      <c r="X814" s="137">
        <f t="shared" si="266"/>
        <v>0</v>
      </c>
      <c r="Y814" s="138" t="s">
        <v>1</v>
      </c>
      <c r="AR814" s="139" t="s">
        <v>187</v>
      </c>
      <c r="AT814" s="139" t="s">
        <v>147</v>
      </c>
      <c r="AU814" s="139" t="s">
        <v>84</v>
      </c>
      <c r="AY814" s="14" t="s">
        <v>145</v>
      </c>
      <c r="BE814" s="140">
        <f t="shared" si="267"/>
        <v>0</v>
      </c>
      <c r="BF814" s="140">
        <f t="shared" si="268"/>
        <v>0</v>
      </c>
      <c r="BG814" s="140">
        <f t="shared" si="269"/>
        <v>0</v>
      </c>
      <c r="BH814" s="140">
        <f t="shared" si="270"/>
        <v>0</v>
      </c>
      <c r="BI814" s="140">
        <f t="shared" si="271"/>
        <v>0</v>
      </c>
      <c r="BJ814" s="14" t="s">
        <v>84</v>
      </c>
      <c r="BK814" s="140">
        <f t="shared" si="272"/>
        <v>0</v>
      </c>
      <c r="BL814" s="14" t="s">
        <v>187</v>
      </c>
      <c r="BM814" s="139" t="s">
        <v>195</v>
      </c>
    </row>
    <row r="815" spans="2:65" s="1" customFormat="1" ht="16.5" customHeight="1">
      <c r="B815" s="127"/>
      <c r="C815" s="128"/>
      <c r="D815" s="128" t="s">
        <v>147</v>
      </c>
      <c r="E815" s="129" t="s">
        <v>1697</v>
      </c>
      <c r="F815" s="130" t="s">
        <v>1257</v>
      </c>
      <c r="G815" s="131" t="s">
        <v>1008</v>
      </c>
      <c r="H815" s="132">
        <v>1</v>
      </c>
      <c r="I815" s="133"/>
      <c r="J815" s="133"/>
      <c r="K815" s="133">
        <f t="shared" si="274"/>
        <v>0</v>
      </c>
      <c r="L815" s="130" t="s">
        <v>1</v>
      </c>
      <c r="M815" s="26"/>
      <c r="N815" s="134" t="s">
        <v>1</v>
      </c>
      <c r="O815" s="135" t="s">
        <v>39</v>
      </c>
      <c r="P815" s="136">
        <f t="shared" si="261"/>
        <v>0</v>
      </c>
      <c r="Q815" s="136">
        <f t="shared" si="262"/>
        <v>0</v>
      </c>
      <c r="R815" s="136">
        <f t="shared" si="263"/>
        <v>0</v>
      </c>
      <c r="S815" s="137">
        <v>0</v>
      </c>
      <c r="T815" s="137">
        <f t="shared" si="264"/>
        <v>0</v>
      </c>
      <c r="U815" s="137">
        <v>0</v>
      </c>
      <c r="V815" s="137">
        <f t="shared" si="265"/>
        <v>0</v>
      </c>
      <c r="W815" s="137">
        <v>0</v>
      </c>
      <c r="X815" s="137">
        <f t="shared" si="266"/>
        <v>0</v>
      </c>
      <c r="Y815" s="138" t="s">
        <v>1</v>
      </c>
      <c r="AR815" s="139" t="s">
        <v>187</v>
      </c>
      <c r="AT815" s="139" t="s">
        <v>147</v>
      </c>
      <c r="AU815" s="139" t="s">
        <v>84</v>
      </c>
      <c r="AY815" s="14" t="s">
        <v>145</v>
      </c>
      <c r="BE815" s="140">
        <f t="shared" si="267"/>
        <v>0</v>
      </c>
      <c r="BF815" s="140">
        <f t="shared" si="268"/>
        <v>0</v>
      </c>
      <c r="BG815" s="140">
        <f t="shared" si="269"/>
        <v>0</v>
      </c>
      <c r="BH815" s="140">
        <f t="shared" si="270"/>
        <v>0</v>
      </c>
      <c r="BI815" s="140">
        <f t="shared" si="271"/>
        <v>0</v>
      </c>
      <c r="BJ815" s="14" t="s">
        <v>84</v>
      </c>
      <c r="BK815" s="140">
        <f t="shared" si="272"/>
        <v>0</v>
      </c>
      <c r="BL815" s="14" t="s">
        <v>187</v>
      </c>
      <c r="BM815" s="139" t="s">
        <v>195</v>
      </c>
    </row>
    <row r="816" spans="2:65" s="1" customFormat="1" ht="12">
      <c r="B816" s="127"/>
      <c r="C816" s="151"/>
      <c r="D816" s="151"/>
      <c r="E816" s="152"/>
      <c r="F816" s="153" t="s">
        <v>1063</v>
      </c>
      <c r="G816" s="154"/>
      <c r="H816" s="155"/>
      <c r="I816" s="156"/>
      <c r="J816" s="156"/>
      <c r="K816" s="156"/>
      <c r="L816" s="153"/>
      <c r="M816" s="26"/>
      <c r="N816" s="134" t="s">
        <v>1</v>
      </c>
      <c r="O816" s="135" t="s">
        <v>39</v>
      </c>
      <c r="P816" s="136">
        <f t="shared" si="261"/>
        <v>0</v>
      </c>
      <c r="Q816" s="136">
        <f t="shared" si="262"/>
        <v>0</v>
      </c>
      <c r="R816" s="136">
        <f t="shared" si="263"/>
        <v>0</v>
      </c>
      <c r="S816" s="137">
        <v>0</v>
      </c>
      <c r="T816" s="137">
        <f t="shared" si="264"/>
        <v>0</v>
      </c>
      <c r="U816" s="137">
        <v>0</v>
      </c>
      <c r="V816" s="137">
        <f t="shared" si="265"/>
        <v>0</v>
      </c>
      <c r="W816" s="137">
        <v>0</v>
      </c>
      <c r="X816" s="137">
        <f t="shared" si="266"/>
        <v>0</v>
      </c>
      <c r="Y816" s="138" t="s">
        <v>1</v>
      </c>
      <c r="AR816" s="139" t="s">
        <v>149</v>
      </c>
      <c r="AT816" s="139" t="s">
        <v>147</v>
      </c>
      <c r="AU816" s="139" t="s">
        <v>84</v>
      </c>
      <c r="AY816" s="14" t="s">
        <v>145</v>
      </c>
      <c r="BE816" s="140">
        <f t="shared" si="267"/>
        <v>0</v>
      </c>
      <c r="BF816" s="140">
        <f t="shared" si="268"/>
        <v>0</v>
      </c>
      <c r="BG816" s="140">
        <f t="shared" si="269"/>
        <v>0</v>
      </c>
      <c r="BH816" s="140">
        <f t="shared" si="270"/>
        <v>0</v>
      </c>
      <c r="BI816" s="140">
        <f t="shared" si="271"/>
        <v>0</v>
      </c>
      <c r="BJ816" s="14" t="s">
        <v>84</v>
      </c>
      <c r="BK816" s="140">
        <f t="shared" si="272"/>
        <v>0</v>
      </c>
      <c r="BL816" s="14" t="s">
        <v>149</v>
      </c>
      <c r="BM816" s="139" t="s">
        <v>169</v>
      </c>
    </row>
    <row r="817" spans="2:65" s="1" customFormat="1" ht="16.5" customHeight="1">
      <c r="B817" s="127"/>
      <c r="C817" s="128"/>
      <c r="D817" s="128" t="s">
        <v>147</v>
      </c>
      <c r="E817" s="129" t="s">
        <v>1698</v>
      </c>
      <c r="F817" s="130" t="s">
        <v>1264</v>
      </c>
      <c r="G817" s="131" t="s">
        <v>348</v>
      </c>
      <c r="H817" s="132">
        <v>1</v>
      </c>
      <c r="I817" s="133"/>
      <c r="J817" s="133"/>
      <c r="K817" s="133">
        <f t="shared" ref="K817:K822" si="275">ROUND(P817*H817,2)</f>
        <v>0</v>
      </c>
      <c r="L817" s="130" t="s">
        <v>1</v>
      </c>
      <c r="M817" s="26"/>
      <c r="N817" s="134" t="s">
        <v>1</v>
      </c>
      <c r="O817" s="135" t="s">
        <v>39</v>
      </c>
      <c r="P817" s="136">
        <f t="shared" si="261"/>
        <v>0</v>
      </c>
      <c r="Q817" s="136">
        <f t="shared" si="262"/>
        <v>0</v>
      </c>
      <c r="R817" s="136">
        <f t="shared" si="263"/>
        <v>0</v>
      </c>
      <c r="S817" s="137">
        <v>0</v>
      </c>
      <c r="T817" s="137">
        <f t="shared" si="264"/>
        <v>0</v>
      </c>
      <c r="U817" s="137">
        <v>0</v>
      </c>
      <c r="V817" s="137">
        <f t="shared" si="265"/>
        <v>0</v>
      </c>
      <c r="W817" s="137">
        <v>0</v>
      </c>
      <c r="X817" s="137">
        <f t="shared" si="266"/>
        <v>0</v>
      </c>
      <c r="Y817" s="138" t="s">
        <v>1</v>
      </c>
      <c r="AR817" s="139" t="s">
        <v>187</v>
      </c>
      <c r="AT817" s="139" t="s">
        <v>147</v>
      </c>
      <c r="AU817" s="139" t="s">
        <v>84</v>
      </c>
      <c r="AY817" s="14" t="s">
        <v>145</v>
      </c>
      <c r="BE817" s="140">
        <f t="shared" si="267"/>
        <v>0</v>
      </c>
      <c r="BF817" s="140">
        <f t="shared" si="268"/>
        <v>0</v>
      </c>
      <c r="BG817" s="140">
        <f t="shared" si="269"/>
        <v>0</v>
      </c>
      <c r="BH817" s="140">
        <f t="shared" si="270"/>
        <v>0</v>
      </c>
      <c r="BI817" s="140">
        <f t="shared" si="271"/>
        <v>0</v>
      </c>
      <c r="BJ817" s="14" t="s">
        <v>84</v>
      </c>
      <c r="BK817" s="140">
        <f t="shared" si="272"/>
        <v>0</v>
      </c>
      <c r="BL817" s="14" t="s">
        <v>187</v>
      </c>
      <c r="BM817" s="139" t="s">
        <v>195</v>
      </c>
    </row>
    <row r="818" spans="2:65" s="1" customFormat="1" ht="24">
      <c r="B818" s="127"/>
      <c r="C818" s="128"/>
      <c r="D818" s="128" t="s">
        <v>147</v>
      </c>
      <c r="E818" s="129" t="s">
        <v>1699</v>
      </c>
      <c r="F818" s="130" t="s">
        <v>1059</v>
      </c>
      <c r="G818" s="131" t="s">
        <v>348</v>
      </c>
      <c r="H818" s="132">
        <v>1</v>
      </c>
      <c r="I818" s="133"/>
      <c r="J818" s="133"/>
      <c r="K818" s="133">
        <f t="shared" si="275"/>
        <v>0</v>
      </c>
      <c r="L818" s="130" t="s">
        <v>1</v>
      </c>
      <c r="M818" s="26"/>
      <c r="N818" s="134" t="s">
        <v>1</v>
      </c>
      <c r="O818" s="135" t="s">
        <v>39</v>
      </c>
      <c r="P818" s="136">
        <f t="shared" si="261"/>
        <v>0</v>
      </c>
      <c r="Q818" s="136">
        <f t="shared" si="262"/>
        <v>0</v>
      </c>
      <c r="R818" s="136">
        <f t="shared" si="263"/>
        <v>0</v>
      </c>
      <c r="S818" s="137">
        <v>0</v>
      </c>
      <c r="T818" s="137">
        <f t="shared" si="264"/>
        <v>0</v>
      </c>
      <c r="U818" s="137">
        <v>0</v>
      </c>
      <c r="V818" s="137">
        <f t="shared" si="265"/>
        <v>0</v>
      </c>
      <c r="W818" s="137">
        <v>0</v>
      </c>
      <c r="X818" s="137">
        <f t="shared" si="266"/>
        <v>0</v>
      </c>
      <c r="Y818" s="138" t="s">
        <v>1</v>
      </c>
      <c r="AR818" s="139" t="s">
        <v>187</v>
      </c>
      <c r="AT818" s="139" t="s">
        <v>147</v>
      </c>
      <c r="AU818" s="139" t="s">
        <v>84</v>
      </c>
      <c r="AY818" s="14" t="s">
        <v>145</v>
      </c>
      <c r="BE818" s="140">
        <f t="shared" si="267"/>
        <v>0</v>
      </c>
      <c r="BF818" s="140">
        <f t="shared" si="268"/>
        <v>0</v>
      </c>
      <c r="BG818" s="140">
        <f t="shared" si="269"/>
        <v>0</v>
      </c>
      <c r="BH818" s="140">
        <f t="shared" si="270"/>
        <v>0</v>
      </c>
      <c r="BI818" s="140">
        <f t="shared" si="271"/>
        <v>0</v>
      </c>
      <c r="BJ818" s="14" t="s">
        <v>84</v>
      </c>
      <c r="BK818" s="140">
        <f t="shared" si="272"/>
        <v>0</v>
      </c>
      <c r="BL818" s="14" t="s">
        <v>187</v>
      </c>
      <c r="BM818" s="139" t="s">
        <v>195</v>
      </c>
    </row>
    <row r="819" spans="2:65" s="1" customFormat="1" ht="24">
      <c r="B819" s="127"/>
      <c r="C819" s="128"/>
      <c r="D819" s="128" t="s">
        <v>147</v>
      </c>
      <c r="E819" s="129" t="s">
        <v>1700</v>
      </c>
      <c r="F819" s="130" t="s">
        <v>1060</v>
      </c>
      <c r="G819" s="131" t="s">
        <v>348</v>
      </c>
      <c r="H819" s="132">
        <v>1</v>
      </c>
      <c r="I819" s="133"/>
      <c r="J819" s="133"/>
      <c r="K819" s="133">
        <f t="shared" si="275"/>
        <v>0</v>
      </c>
      <c r="L819" s="130" t="s">
        <v>1</v>
      </c>
      <c r="M819" s="26"/>
      <c r="N819" s="134" t="s">
        <v>1</v>
      </c>
      <c r="O819" s="135" t="s">
        <v>39</v>
      </c>
      <c r="P819" s="136">
        <f t="shared" si="261"/>
        <v>0</v>
      </c>
      <c r="Q819" s="136">
        <f t="shared" si="262"/>
        <v>0</v>
      </c>
      <c r="R819" s="136">
        <f t="shared" si="263"/>
        <v>0</v>
      </c>
      <c r="S819" s="137">
        <v>0</v>
      </c>
      <c r="T819" s="137">
        <f t="shared" si="264"/>
        <v>0</v>
      </c>
      <c r="U819" s="137">
        <v>0</v>
      </c>
      <c r="V819" s="137">
        <f t="shared" si="265"/>
        <v>0</v>
      </c>
      <c r="W819" s="137">
        <v>0</v>
      </c>
      <c r="X819" s="137">
        <f t="shared" si="266"/>
        <v>0</v>
      </c>
      <c r="Y819" s="138" t="s">
        <v>1</v>
      </c>
      <c r="AR819" s="139" t="s">
        <v>187</v>
      </c>
      <c r="AT819" s="139" t="s">
        <v>147</v>
      </c>
      <c r="AU819" s="139" t="s">
        <v>84</v>
      </c>
      <c r="AY819" s="14" t="s">
        <v>145</v>
      </c>
      <c r="BE819" s="140">
        <f t="shared" si="267"/>
        <v>0</v>
      </c>
      <c r="BF819" s="140">
        <f t="shared" si="268"/>
        <v>0</v>
      </c>
      <c r="BG819" s="140">
        <f t="shared" si="269"/>
        <v>0</v>
      </c>
      <c r="BH819" s="140">
        <f t="shared" si="270"/>
        <v>0</v>
      </c>
      <c r="BI819" s="140">
        <f t="shared" si="271"/>
        <v>0</v>
      </c>
      <c r="BJ819" s="14" t="s">
        <v>84</v>
      </c>
      <c r="BK819" s="140">
        <f t="shared" si="272"/>
        <v>0</v>
      </c>
      <c r="BL819" s="14" t="s">
        <v>187</v>
      </c>
      <c r="BM819" s="139" t="s">
        <v>195</v>
      </c>
    </row>
    <row r="820" spans="2:65" s="1" customFormat="1" ht="16.5" customHeight="1">
      <c r="B820" s="127"/>
      <c r="C820" s="128"/>
      <c r="D820" s="128" t="s">
        <v>147</v>
      </c>
      <c r="E820" s="129" t="s">
        <v>1701</v>
      </c>
      <c r="F820" s="130" t="s">
        <v>1061</v>
      </c>
      <c r="G820" s="131" t="s">
        <v>348</v>
      </c>
      <c r="H820" s="132">
        <v>1</v>
      </c>
      <c r="I820" s="133"/>
      <c r="J820" s="133"/>
      <c r="K820" s="133">
        <f t="shared" si="275"/>
        <v>0</v>
      </c>
      <c r="L820" s="130" t="s">
        <v>1</v>
      </c>
      <c r="M820" s="26"/>
      <c r="N820" s="134" t="s">
        <v>1</v>
      </c>
      <c r="O820" s="135" t="s">
        <v>39</v>
      </c>
      <c r="P820" s="136">
        <f t="shared" si="261"/>
        <v>0</v>
      </c>
      <c r="Q820" s="136">
        <f t="shared" si="262"/>
        <v>0</v>
      </c>
      <c r="R820" s="136">
        <f t="shared" si="263"/>
        <v>0</v>
      </c>
      <c r="S820" s="137">
        <v>0</v>
      </c>
      <c r="T820" s="137">
        <f t="shared" si="264"/>
        <v>0</v>
      </c>
      <c r="U820" s="137">
        <v>0</v>
      </c>
      <c r="V820" s="137">
        <f t="shared" si="265"/>
        <v>0</v>
      </c>
      <c r="W820" s="137">
        <v>0</v>
      </c>
      <c r="X820" s="137">
        <f t="shared" si="266"/>
        <v>0</v>
      </c>
      <c r="Y820" s="138" t="s">
        <v>1</v>
      </c>
      <c r="AR820" s="139" t="s">
        <v>187</v>
      </c>
      <c r="AT820" s="139" t="s">
        <v>147</v>
      </c>
      <c r="AU820" s="139" t="s">
        <v>84</v>
      </c>
      <c r="AY820" s="14" t="s">
        <v>145</v>
      </c>
      <c r="BE820" s="140">
        <f t="shared" si="267"/>
        <v>0</v>
      </c>
      <c r="BF820" s="140">
        <f t="shared" si="268"/>
        <v>0</v>
      </c>
      <c r="BG820" s="140">
        <f t="shared" si="269"/>
        <v>0</v>
      </c>
      <c r="BH820" s="140">
        <f t="shared" si="270"/>
        <v>0</v>
      </c>
      <c r="BI820" s="140">
        <f t="shared" si="271"/>
        <v>0</v>
      </c>
      <c r="BJ820" s="14" t="s">
        <v>84</v>
      </c>
      <c r="BK820" s="140">
        <f t="shared" si="272"/>
        <v>0</v>
      </c>
      <c r="BL820" s="14" t="s">
        <v>187</v>
      </c>
      <c r="BM820" s="139" t="s">
        <v>195</v>
      </c>
    </row>
    <row r="821" spans="2:65" s="1" customFormat="1" ht="16.5" customHeight="1">
      <c r="B821" s="127"/>
      <c r="C821" s="128"/>
      <c r="D821" s="128" t="s">
        <v>147</v>
      </c>
      <c r="E821" s="129" t="s">
        <v>1702</v>
      </c>
      <c r="F821" s="130" t="s">
        <v>1265</v>
      </c>
      <c r="G821" s="131" t="s">
        <v>348</v>
      </c>
      <c r="H821" s="132">
        <v>1</v>
      </c>
      <c r="I821" s="133"/>
      <c r="J821" s="133"/>
      <c r="K821" s="133">
        <f t="shared" si="275"/>
        <v>0</v>
      </c>
      <c r="L821" s="130" t="s">
        <v>1</v>
      </c>
      <c r="M821" s="26"/>
      <c r="N821" s="134" t="s">
        <v>1</v>
      </c>
      <c r="O821" s="135" t="s">
        <v>39</v>
      </c>
      <c r="P821" s="136">
        <f t="shared" si="261"/>
        <v>0</v>
      </c>
      <c r="Q821" s="136">
        <f t="shared" si="262"/>
        <v>0</v>
      </c>
      <c r="R821" s="136">
        <f t="shared" si="263"/>
        <v>0</v>
      </c>
      <c r="S821" s="137">
        <v>0</v>
      </c>
      <c r="T821" s="137">
        <f t="shared" si="264"/>
        <v>0</v>
      </c>
      <c r="U821" s="137">
        <v>0</v>
      </c>
      <c r="V821" s="137">
        <f t="shared" si="265"/>
        <v>0</v>
      </c>
      <c r="W821" s="137">
        <v>0</v>
      </c>
      <c r="X821" s="137">
        <f t="shared" si="266"/>
        <v>0</v>
      </c>
      <c r="Y821" s="138" t="s">
        <v>1</v>
      </c>
      <c r="AR821" s="139" t="s">
        <v>187</v>
      </c>
      <c r="AT821" s="139" t="s">
        <v>147</v>
      </c>
      <c r="AU821" s="139" t="s">
        <v>84</v>
      </c>
      <c r="AY821" s="14" t="s">
        <v>145</v>
      </c>
      <c r="BE821" s="140">
        <f t="shared" si="267"/>
        <v>0</v>
      </c>
      <c r="BF821" s="140">
        <f t="shared" si="268"/>
        <v>0</v>
      </c>
      <c r="BG821" s="140">
        <f t="shared" si="269"/>
        <v>0</v>
      </c>
      <c r="BH821" s="140">
        <f t="shared" si="270"/>
        <v>0</v>
      </c>
      <c r="BI821" s="140">
        <f t="shared" si="271"/>
        <v>0</v>
      </c>
      <c r="BJ821" s="14" t="s">
        <v>84</v>
      </c>
      <c r="BK821" s="140">
        <f t="shared" si="272"/>
        <v>0</v>
      </c>
      <c r="BL821" s="14" t="s">
        <v>187</v>
      </c>
      <c r="BM821" s="139" t="s">
        <v>195</v>
      </c>
    </row>
    <row r="822" spans="2:65" s="1" customFormat="1" ht="16.5" customHeight="1">
      <c r="B822" s="127"/>
      <c r="C822" s="128"/>
      <c r="D822" s="128" t="s">
        <v>147</v>
      </c>
      <c r="E822" s="129" t="s">
        <v>1703</v>
      </c>
      <c r="F822" s="130" t="s">
        <v>1266</v>
      </c>
      <c r="G822" s="131" t="s">
        <v>348</v>
      </c>
      <c r="H822" s="132">
        <v>1</v>
      </c>
      <c r="I822" s="133"/>
      <c r="J822" s="133"/>
      <c r="K822" s="133">
        <f t="shared" si="275"/>
        <v>0</v>
      </c>
      <c r="L822" s="130" t="s">
        <v>1</v>
      </c>
      <c r="M822" s="26"/>
      <c r="N822" s="134" t="s">
        <v>1</v>
      </c>
      <c r="O822" s="135" t="s">
        <v>39</v>
      </c>
      <c r="P822" s="136">
        <f t="shared" si="261"/>
        <v>0</v>
      </c>
      <c r="Q822" s="136">
        <f t="shared" si="262"/>
        <v>0</v>
      </c>
      <c r="R822" s="136">
        <f t="shared" si="263"/>
        <v>0</v>
      </c>
      <c r="S822" s="137">
        <v>0</v>
      </c>
      <c r="T822" s="137">
        <f t="shared" si="264"/>
        <v>0</v>
      </c>
      <c r="U822" s="137">
        <v>0</v>
      </c>
      <c r="V822" s="137">
        <f t="shared" si="265"/>
        <v>0</v>
      </c>
      <c r="W822" s="137">
        <v>0</v>
      </c>
      <c r="X822" s="137">
        <f t="shared" si="266"/>
        <v>0</v>
      </c>
      <c r="Y822" s="138" t="s">
        <v>1</v>
      </c>
      <c r="AR822" s="139" t="s">
        <v>187</v>
      </c>
      <c r="AT822" s="139" t="s">
        <v>147</v>
      </c>
      <c r="AU822" s="139" t="s">
        <v>84</v>
      </c>
      <c r="AY822" s="14" t="s">
        <v>145</v>
      </c>
      <c r="BE822" s="140">
        <f t="shared" si="267"/>
        <v>0</v>
      </c>
      <c r="BF822" s="140">
        <f t="shared" si="268"/>
        <v>0</v>
      </c>
      <c r="BG822" s="140">
        <f t="shared" si="269"/>
        <v>0</v>
      </c>
      <c r="BH822" s="140">
        <f t="shared" si="270"/>
        <v>0</v>
      </c>
      <c r="BI822" s="140">
        <f t="shared" si="271"/>
        <v>0</v>
      </c>
      <c r="BJ822" s="14" t="s">
        <v>84</v>
      </c>
      <c r="BK822" s="140">
        <f t="shared" si="272"/>
        <v>0</v>
      </c>
      <c r="BL822" s="14" t="s">
        <v>187</v>
      </c>
      <c r="BM822" s="139" t="s">
        <v>195</v>
      </c>
    </row>
    <row r="823" spans="2:65" s="12" customFormat="1" ht="101.25">
      <c r="B823" s="141"/>
      <c r="D823" s="142" t="s">
        <v>151</v>
      </c>
      <c r="E823" s="143" t="s">
        <v>1</v>
      </c>
      <c r="F823" s="144" t="s">
        <v>1267</v>
      </c>
      <c r="H823" s="143" t="s">
        <v>1</v>
      </c>
      <c r="M823" s="141"/>
      <c r="N823" s="145"/>
      <c r="Y823" s="146"/>
      <c r="AT823" s="143" t="s">
        <v>151</v>
      </c>
      <c r="AU823" s="143" t="s">
        <v>84</v>
      </c>
      <c r="AV823" s="12" t="s">
        <v>84</v>
      </c>
      <c r="AW823" s="12" t="s">
        <v>4</v>
      </c>
      <c r="AX823" s="12" t="s">
        <v>76</v>
      </c>
      <c r="AY823" s="143" t="s">
        <v>145</v>
      </c>
    </row>
    <row r="824" spans="2:65" s="11" customFormat="1" ht="25.9" customHeight="1">
      <c r="B824" s="115"/>
      <c r="C824" s="160"/>
      <c r="D824" s="161" t="s">
        <v>75</v>
      </c>
      <c r="E824" s="162" t="s">
        <v>196</v>
      </c>
      <c r="F824" s="162" t="s">
        <v>197</v>
      </c>
      <c r="G824" s="160"/>
      <c r="H824" s="160"/>
      <c r="I824" s="160"/>
      <c r="J824" s="160"/>
      <c r="K824" s="163">
        <f>BK824</f>
        <v>0</v>
      </c>
      <c r="L824" s="160"/>
      <c r="M824" s="115"/>
      <c r="N824" s="119"/>
      <c r="Q824" s="120">
        <f>SUM(Q826:Q886)</f>
        <v>0</v>
      </c>
      <c r="R824" s="120">
        <f>SUM(R826:R886)</f>
        <v>0</v>
      </c>
      <c r="T824" s="121">
        <f>SUM(T826:T886)</f>
        <v>0</v>
      </c>
      <c r="V824" s="121">
        <f>SUM(V826:V886)</f>
        <v>0</v>
      </c>
      <c r="X824" s="121">
        <f>SUM(X826:X886)</f>
        <v>0</v>
      </c>
      <c r="Y824" s="122"/>
      <c r="AR824" s="116" t="s">
        <v>86</v>
      </c>
      <c r="AT824" s="123" t="s">
        <v>75</v>
      </c>
      <c r="AU824" s="123" t="s">
        <v>76</v>
      </c>
      <c r="AY824" s="116" t="s">
        <v>145</v>
      </c>
      <c r="BK824" s="124">
        <f>SUM(BK826:BK886)</f>
        <v>0</v>
      </c>
    </row>
    <row r="825" spans="2:65" s="1" customFormat="1" ht="12">
      <c r="B825" s="127"/>
      <c r="C825" s="151"/>
      <c r="D825" s="151"/>
      <c r="E825" s="152"/>
      <c r="F825" s="153" t="s">
        <v>197</v>
      </c>
      <c r="G825" s="154"/>
      <c r="H825" s="155"/>
      <c r="I825" s="156"/>
      <c r="J825" s="156"/>
      <c r="K825" s="156"/>
      <c r="L825" s="153"/>
      <c r="M825" s="26"/>
      <c r="N825" s="134" t="s">
        <v>1</v>
      </c>
      <c r="O825" s="135" t="s">
        <v>39</v>
      </c>
      <c r="P825" s="136">
        <f>I825+J825</f>
        <v>0</v>
      </c>
      <c r="Q825" s="136">
        <f>ROUND(I825*H825,2)</f>
        <v>0</v>
      </c>
      <c r="R825" s="136">
        <f>ROUND(J825*H825,2)</f>
        <v>0</v>
      </c>
      <c r="S825" s="137">
        <v>0</v>
      </c>
      <c r="T825" s="137">
        <f>S825*H825</f>
        <v>0</v>
      </c>
      <c r="U825" s="137">
        <v>0</v>
      </c>
      <c r="V825" s="137">
        <f>U825*H825</f>
        <v>0</v>
      </c>
      <c r="W825" s="137">
        <v>0</v>
      </c>
      <c r="X825" s="137">
        <f>W825*H825</f>
        <v>0</v>
      </c>
      <c r="Y825" s="138" t="s">
        <v>1</v>
      </c>
      <c r="AR825" s="139" t="s">
        <v>149</v>
      </c>
      <c r="AT825" s="139" t="s">
        <v>147</v>
      </c>
      <c r="AU825" s="139" t="s">
        <v>84</v>
      </c>
      <c r="AY825" s="14" t="s">
        <v>145</v>
      </c>
      <c r="BE825" s="140">
        <f>IF(O825="základní",K825,0)</f>
        <v>0</v>
      </c>
      <c r="BF825" s="140">
        <f>IF(O825="snížená",K825,0)</f>
        <v>0</v>
      </c>
      <c r="BG825" s="140">
        <f>IF(O825="zákl. přenesená",K825,0)</f>
        <v>0</v>
      </c>
      <c r="BH825" s="140">
        <f>IF(O825="sníž. přenesená",K825,0)</f>
        <v>0</v>
      </c>
      <c r="BI825" s="140">
        <f>IF(O825="nulová",K825,0)</f>
        <v>0</v>
      </c>
      <c r="BJ825" s="14" t="s">
        <v>84</v>
      </c>
      <c r="BK825" s="140">
        <f>ROUND(P825*H825,2)</f>
        <v>0</v>
      </c>
      <c r="BL825" s="14" t="s">
        <v>149</v>
      </c>
      <c r="BM825" s="139" t="s">
        <v>169</v>
      </c>
    </row>
    <row r="826" spans="2:65" s="1" customFormat="1" ht="48">
      <c r="B826" s="127"/>
      <c r="C826" s="128"/>
      <c r="D826" s="128" t="s">
        <v>147</v>
      </c>
      <c r="E826" s="129"/>
      <c r="F826" s="158" t="s">
        <v>1193</v>
      </c>
      <c r="G826" s="159" t="s">
        <v>1008</v>
      </c>
      <c r="H826" s="132">
        <v>1</v>
      </c>
      <c r="I826" s="133"/>
      <c r="J826" s="133"/>
      <c r="K826" s="133">
        <f>ROUND(P826*H826,2)</f>
        <v>0</v>
      </c>
      <c r="L826" s="130" t="s">
        <v>1</v>
      </c>
      <c r="M826" s="26"/>
      <c r="N826" s="134" t="s">
        <v>1</v>
      </c>
      <c r="O826" s="135" t="s">
        <v>39</v>
      </c>
      <c r="P826" s="136">
        <f>I826+J826</f>
        <v>0</v>
      </c>
      <c r="Q826" s="136">
        <f>ROUND(I826*H826,2)</f>
        <v>0</v>
      </c>
      <c r="R826" s="136">
        <f>ROUND(J826*H826,2)</f>
        <v>0</v>
      </c>
      <c r="S826" s="137">
        <v>0</v>
      </c>
      <c r="T826" s="137">
        <f>S826*H826</f>
        <v>0</v>
      </c>
      <c r="U826" s="137">
        <v>0</v>
      </c>
      <c r="V826" s="137">
        <f>U826*H826</f>
        <v>0</v>
      </c>
      <c r="W826" s="137">
        <v>0</v>
      </c>
      <c r="X826" s="137">
        <f>W826*H826</f>
        <v>0</v>
      </c>
      <c r="Y826" s="138" t="s">
        <v>1</v>
      </c>
      <c r="AR826" s="139" t="s">
        <v>187</v>
      </c>
      <c r="AT826" s="139" t="s">
        <v>147</v>
      </c>
      <c r="AU826" s="139" t="s">
        <v>84</v>
      </c>
      <c r="AY826" s="14" t="s">
        <v>145</v>
      </c>
      <c r="BE826" s="140">
        <f>IF(O826="základní",K826,0)</f>
        <v>0</v>
      </c>
      <c r="BF826" s="140">
        <f>IF(O826="snížená",K826,0)</f>
        <v>0</v>
      </c>
      <c r="BG826" s="140">
        <f>IF(O826="zákl. přenesená",K826,0)</f>
        <v>0</v>
      </c>
      <c r="BH826" s="140">
        <f>IF(O826="sníž. přenesená",K826,0)</f>
        <v>0</v>
      </c>
      <c r="BI826" s="140">
        <f>IF(O826="nulová",K826,0)</f>
        <v>0</v>
      </c>
      <c r="BJ826" s="14" t="s">
        <v>84</v>
      </c>
      <c r="BK826" s="140">
        <f>ROUND(P826*H826,2)</f>
        <v>0</v>
      </c>
      <c r="BL826" s="14" t="s">
        <v>187</v>
      </c>
      <c r="BM826" s="139" t="s">
        <v>198</v>
      </c>
    </row>
    <row r="827" spans="2:65" s="12" customFormat="1" ht="22.5">
      <c r="B827" s="141"/>
      <c r="D827" s="142" t="s">
        <v>151</v>
      </c>
      <c r="E827" s="143" t="s">
        <v>1</v>
      </c>
      <c r="F827" s="144" t="s">
        <v>1192</v>
      </c>
      <c r="H827" s="143" t="s">
        <v>1</v>
      </c>
      <c r="M827" s="141"/>
      <c r="N827" s="145"/>
      <c r="Y827" s="146"/>
      <c r="AT827" s="143" t="s">
        <v>151</v>
      </c>
      <c r="AU827" s="143" t="s">
        <v>84</v>
      </c>
      <c r="AV827" s="12" t="s">
        <v>84</v>
      </c>
      <c r="AW827" s="12" t="s">
        <v>4</v>
      </c>
      <c r="AX827" s="12" t="s">
        <v>76</v>
      </c>
      <c r="AY827" s="143" t="s">
        <v>145</v>
      </c>
    </row>
    <row r="828" spans="2:65" s="1" customFormat="1" ht="36">
      <c r="B828" s="127"/>
      <c r="C828" s="128"/>
      <c r="D828" s="128" t="s">
        <v>147</v>
      </c>
      <c r="E828" s="129"/>
      <c r="F828" s="158" t="s">
        <v>1194</v>
      </c>
      <c r="G828" s="131" t="s">
        <v>343</v>
      </c>
      <c r="H828" s="132">
        <v>2</v>
      </c>
      <c r="I828" s="133"/>
      <c r="J828" s="133"/>
      <c r="K828" s="133">
        <f t="shared" ref="K828:K859" si="276">ROUND(P828*H828,2)</f>
        <v>0</v>
      </c>
      <c r="L828" s="130" t="s">
        <v>1</v>
      </c>
      <c r="M828" s="26"/>
      <c r="N828" s="134" t="s">
        <v>1</v>
      </c>
      <c r="O828" s="135" t="s">
        <v>39</v>
      </c>
      <c r="P828" s="136">
        <f t="shared" ref="P828:P859" si="277">I828+J828</f>
        <v>0</v>
      </c>
      <c r="Q828" s="136">
        <f t="shared" ref="Q828:Q859" si="278">ROUND(I828*H828,2)</f>
        <v>0</v>
      </c>
      <c r="R828" s="136">
        <f t="shared" ref="R828:R859" si="279">ROUND(J828*H828,2)</f>
        <v>0</v>
      </c>
      <c r="S828" s="137">
        <v>0</v>
      </c>
      <c r="T828" s="137">
        <f t="shared" ref="T828:T859" si="280">S828*H828</f>
        <v>0</v>
      </c>
      <c r="U828" s="137">
        <v>0</v>
      </c>
      <c r="V828" s="137">
        <f t="shared" ref="V828:V859" si="281">U828*H828</f>
        <v>0</v>
      </c>
      <c r="W828" s="137">
        <v>0</v>
      </c>
      <c r="X828" s="137">
        <f t="shared" ref="X828:X859" si="282">W828*H828</f>
        <v>0</v>
      </c>
      <c r="Y828" s="138" t="s">
        <v>1</v>
      </c>
      <c r="AR828" s="139" t="s">
        <v>187</v>
      </c>
      <c r="AT828" s="139" t="s">
        <v>147</v>
      </c>
      <c r="AU828" s="139" t="s">
        <v>84</v>
      </c>
      <c r="AY828" s="14" t="s">
        <v>145</v>
      </c>
      <c r="BE828" s="140">
        <f t="shared" ref="BE828:BE859" si="283">IF(O828="základní",K828,0)</f>
        <v>0</v>
      </c>
      <c r="BF828" s="140">
        <f t="shared" ref="BF828:BF859" si="284">IF(O828="snížená",K828,0)</f>
        <v>0</v>
      </c>
      <c r="BG828" s="140">
        <f t="shared" ref="BG828:BG859" si="285">IF(O828="zákl. přenesená",K828,0)</f>
        <v>0</v>
      </c>
      <c r="BH828" s="140">
        <f t="shared" ref="BH828:BH859" si="286">IF(O828="sníž. přenesená",K828,0)</f>
        <v>0</v>
      </c>
      <c r="BI828" s="140">
        <f t="shared" ref="BI828:BI859" si="287">IF(O828="nulová",K828,0)</f>
        <v>0</v>
      </c>
      <c r="BJ828" s="14" t="s">
        <v>84</v>
      </c>
      <c r="BK828" s="140">
        <f t="shared" ref="BK828:BK859" si="288">ROUND(P828*H828,2)</f>
        <v>0</v>
      </c>
      <c r="BL828" s="14" t="s">
        <v>187</v>
      </c>
      <c r="BM828" s="139" t="s">
        <v>199</v>
      </c>
    </row>
    <row r="829" spans="2:65" s="1" customFormat="1" ht="36">
      <c r="B829" s="127"/>
      <c r="C829" s="128"/>
      <c r="D829" s="128" t="s">
        <v>147</v>
      </c>
      <c r="E829" s="129"/>
      <c r="F829" s="158" t="s">
        <v>1195</v>
      </c>
      <c r="G829" s="131" t="s">
        <v>343</v>
      </c>
      <c r="H829" s="132">
        <v>1</v>
      </c>
      <c r="I829" s="133"/>
      <c r="J829" s="133"/>
      <c r="K829" s="133">
        <f t="shared" si="276"/>
        <v>0</v>
      </c>
      <c r="L829" s="130" t="s">
        <v>1</v>
      </c>
      <c r="M829" s="26"/>
      <c r="N829" s="134" t="s">
        <v>1</v>
      </c>
      <c r="O829" s="135" t="s">
        <v>39</v>
      </c>
      <c r="P829" s="136">
        <f t="shared" si="277"/>
        <v>0</v>
      </c>
      <c r="Q829" s="136">
        <f t="shared" si="278"/>
        <v>0</v>
      </c>
      <c r="R829" s="136">
        <f t="shared" si="279"/>
        <v>0</v>
      </c>
      <c r="S829" s="137">
        <v>0</v>
      </c>
      <c r="T829" s="137">
        <f t="shared" si="280"/>
        <v>0</v>
      </c>
      <c r="U829" s="137">
        <v>0</v>
      </c>
      <c r="V829" s="137">
        <f t="shared" si="281"/>
        <v>0</v>
      </c>
      <c r="W829" s="137">
        <v>0</v>
      </c>
      <c r="X829" s="137">
        <f t="shared" si="282"/>
        <v>0</v>
      </c>
      <c r="Y829" s="138" t="s">
        <v>1</v>
      </c>
      <c r="AR829" s="139" t="s">
        <v>187</v>
      </c>
      <c r="AT829" s="139" t="s">
        <v>147</v>
      </c>
      <c r="AU829" s="139" t="s">
        <v>84</v>
      </c>
      <c r="AY829" s="14" t="s">
        <v>145</v>
      </c>
      <c r="BE829" s="140">
        <f t="shared" si="283"/>
        <v>0</v>
      </c>
      <c r="BF829" s="140">
        <f t="shared" si="284"/>
        <v>0</v>
      </c>
      <c r="BG829" s="140">
        <f t="shared" si="285"/>
        <v>0</v>
      </c>
      <c r="BH829" s="140">
        <f t="shared" si="286"/>
        <v>0</v>
      </c>
      <c r="BI829" s="140">
        <f t="shared" si="287"/>
        <v>0</v>
      </c>
      <c r="BJ829" s="14" t="s">
        <v>84</v>
      </c>
      <c r="BK829" s="140">
        <f t="shared" si="288"/>
        <v>0</v>
      </c>
      <c r="BL829" s="14" t="s">
        <v>187</v>
      </c>
      <c r="BM829" s="139" t="s">
        <v>199</v>
      </c>
    </row>
    <row r="830" spans="2:65" s="1" customFormat="1" ht="24">
      <c r="B830" s="127"/>
      <c r="C830" s="128"/>
      <c r="D830" s="128" t="s">
        <v>147</v>
      </c>
      <c r="E830" s="129"/>
      <c r="F830" s="158" t="s">
        <v>1196</v>
      </c>
      <c r="G830" s="131" t="s">
        <v>343</v>
      </c>
      <c r="H830" s="132">
        <v>1</v>
      </c>
      <c r="I830" s="133"/>
      <c r="J830" s="133"/>
      <c r="K830" s="133">
        <f t="shared" si="276"/>
        <v>0</v>
      </c>
      <c r="L830" s="130" t="s">
        <v>1</v>
      </c>
      <c r="M830" s="26"/>
      <c r="N830" s="134" t="s">
        <v>1</v>
      </c>
      <c r="O830" s="135" t="s">
        <v>39</v>
      </c>
      <c r="P830" s="136">
        <f t="shared" si="277"/>
        <v>0</v>
      </c>
      <c r="Q830" s="136">
        <f t="shared" si="278"/>
        <v>0</v>
      </c>
      <c r="R830" s="136">
        <f t="shared" si="279"/>
        <v>0</v>
      </c>
      <c r="S830" s="137">
        <v>0</v>
      </c>
      <c r="T830" s="137">
        <f t="shared" si="280"/>
        <v>0</v>
      </c>
      <c r="U830" s="137">
        <v>0</v>
      </c>
      <c r="V830" s="137">
        <f t="shared" si="281"/>
        <v>0</v>
      </c>
      <c r="W830" s="137">
        <v>0</v>
      </c>
      <c r="X830" s="137">
        <f t="shared" si="282"/>
        <v>0</v>
      </c>
      <c r="Y830" s="138" t="s">
        <v>1</v>
      </c>
      <c r="AR830" s="139" t="s">
        <v>187</v>
      </c>
      <c r="AT830" s="139" t="s">
        <v>147</v>
      </c>
      <c r="AU830" s="139" t="s">
        <v>84</v>
      </c>
      <c r="AY830" s="14" t="s">
        <v>145</v>
      </c>
      <c r="BE830" s="140">
        <f t="shared" si="283"/>
        <v>0</v>
      </c>
      <c r="BF830" s="140">
        <f t="shared" si="284"/>
        <v>0</v>
      </c>
      <c r="BG830" s="140">
        <f t="shared" si="285"/>
        <v>0</v>
      </c>
      <c r="BH830" s="140">
        <f t="shared" si="286"/>
        <v>0</v>
      </c>
      <c r="BI830" s="140">
        <f t="shared" si="287"/>
        <v>0</v>
      </c>
      <c r="BJ830" s="14" t="s">
        <v>84</v>
      </c>
      <c r="BK830" s="140">
        <f t="shared" si="288"/>
        <v>0</v>
      </c>
      <c r="BL830" s="14" t="s">
        <v>187</v>
      </c>
      <c r="BM830" s="139" t="s">
        <v>199</v>
      </c>
    </row>
    <row r="831" spans="2:65" s="1" customFormat="1" ht="24">
      <c r="B831" s="127"/>
      <c r="C831" s="128"/>
      <c r="D831" s="128" t="s">
        <v>147</v>
      </c>
      <c r="E831" s="129"/>
      <c r="F831" s="158" t="s">
        <v>1197</v>
      </c>
      <c r="G831" s="131" t="s">
        <v>343</v>
      </c>
      <c r="H831" s="132">
        <v>1</v>
      </c>
      <c r="I831" s="133"/>
      <c r="J831" s="133"/>
      <c r="K831" s="133">
        <f t="shared" si="276"/>
        <v>0</v>
      </c>
      <c r="L831" s="130" t="s">
        <v>1</v>
      </c>
      <c r="M831" s="26"/>
      <c r="N831" s="134" t="s">
        <v>1</v>
      </c>
      <c r="O831" s="135" t="s">
        <v>39</v>
      </c>
      <c r="P831" s="136">
        <f t="shared" si="277"/>
        <v>0</v>
      </c>
      <c r="Q831" s="136">
        <f t="shared" si="278"/>
        <v>0</v>
      </c>
      <c r="R831" s="136">
        <f t="shared" si="279"/>
        <v>0</v>
      </c>
      <c r="S831" s="137">
        <v>0</v>
      </c>
      <c r="T831" s="137">
        <f t="shared" si="280"/>
        <v>0</v>
      </c>
      <c r="U831" s="137">
        <v>0</v>
      </c>
      <c r="V831" s="137">
        <f t="shared" si="281"/>
        <v>0</v>
      </c>
      <c r="W831" s="137">
        <v>0</v>
      </c>
      <c r="X831" s="137">
        <f t="shared" si="282"/>
        <v>0</v>
      </c>
      <c r="Y831" s="138" t="s">
        <v>1</v>
      </c>
      <c r="AR831" s="139" t="s">
        <v>187</v>
      </c>
      <c r="AT831" s="139" t="s">
        <v>147</v>
      </c>
      <c r="AU831" s="139" t="s">
        <v>84</v>
      </c>
      <c r="AY831" s="14" t="s">
        <v>145</v>
      </c>
      <c r="BE831" s="140">
        <f t="shared" si="283"/>
        <v>0</v>
      </c>
      <c r="BF831" s="140">
        <f t="shared" si="284"/>
        <v>0</v>
      </c>
      <c r="BG831" s="140">
        <f t="shared" si="285"/>
        <v>0</v>
      </c>
      <c r="BH831" s="140">
        <f t="shared" si="286"/>
        <v>0</v>
      </c>
      <c r="BI831" s="140">
        <f t="shared" si="287"/>
        <v>0</v>
      </c>
      <c r="BJ831" s="14" t="s">
        <v>84</v>
      </c>
      <c r="BK831" s="140">
        <f t="shared" si="288"/>
        <v>0</v>
      </c>
      <c r="BL831" s="14" t="s">
        <v>187</v>
      </c>
      <c r="BM831" s="139" t="s">
        <v>199</v>
      </c>
    </row>
    <row r="832" spans="2:65" s="1" customFormat="1" ht="36">
      <c r="B832" s="127"/>
      <c r="C832" s="128"/>
      <c r="D832" s="128" t="s">
        <v>147</v>
      </c>
      <c r="E832" s="129"/>
      <c r="F832" s="158" t="s">
        <v>1198</v>
      </c>
      <c r="G832" s="131" t="s">
        <v>343</v>
      </c>
      <c r="H832" s="132">
        <v>2</v>
      </c>
      <c r="I832" s="133"/>
      <c r="J832" s="133"/>
      <c r="K832" s="133">
        <f t="shared" si="276"/>
        <v>0</v>
      </c>
      <c r="L832" s="130" t="s">
        <v>1</v>
      </c>
      <c r="M832" s="26"/>
      <c r="N832" s="134" t="s">
        <v>1</v>
      </c>
      <c r="O832" s="135" t="s">
        <v>39</v>
      </c>
      <c r="P832" s="136">
        <f t="shared" si="277"/>
        <v>0</v>
      </c>
      <c r="Q832" s="136">
        <f t="shared" si="278"/>
        <v>0</v>
      </c>
      <c r="R832" s="136">
        <f t="shared" si="279"/>
        <v>0</v>
      </c>
      <c r="S832" s="137">
        <v>0</v>
      </c>
      <c r="T832" s="137">
        <f t="shared" si="280"/>
        <v>0</v>
      </c>
      <c r="U832" s="137">
        <v>0</v>
      </c>
      <c r="V832" s="137">
        <f t="shared" si="281"/>
        <v>0</v>
      </c>
      <c r="W832" s="137">
        <v>0</v>
      </c>
      <c r="X832" s="137">
        <f t="shared" si="282"/>
        <v>0</v>
      </c>
      <c r="Y832" s="138" t="s">
        <v>1</v>
      </c>
      <c r="AR832" s="139" t="s">
        <v>187</v>
      </c>
      <c r="AT832" s="139" t="s">
        <v>147</v>
      </c>
      <c r="AU832" s="139" t="s">
        <v>84</v>
      </c>
      <c r="AY832" s="14" t="s">
        <v>145</v>
      </c>
      <c r="BE832" s="140">
        <f t="shared" si="283"/>
        <v>0</v>
      </c>
      <c r="BF832" s="140">
        <f t="shared" si="284"/>
        <v>0</v>
      </c>
      <c r="BG832" s="140">
        <f t="shared" si="285"/>
        <v>0</v>
      </c>
      <c r="BH832" s="140">
        <f t="shared" si="286"/>
        <v>0</v>
      </c>
      <c r="BI832" s="140">
        <f t="shared" si="287"/>
        <v>0</v>
      </c>
      <c r="BJ832" s="14" t="s">
        <v>84</v>
      </c>
      <c r="BK832" s="140">
        <f t="shared" si="288"/>
        <v>0</v>
      </c>
      <c r="BL832" s="14" t="s">
        <v>187</v>
      </c>
      <c r="BM832" s="139" t="s">
        <v>199</v>
      </c>
    </row>
    <row r="833" spans="2:65" s="1" customFormat="1" ht="24">
      <c r="B833" s="127"/>
      <c r="C833" s="128"/>
      <c r="D833" s="128" t="s">
        <v>147</v>
      </c>
      <c r="E833" s="129"/>
      <c r="F833" s="158" t="s">
        <v>1199</v>
      </c>
      <c r="G833" s="131" t="s">
        <v>343</v>
      </c>
      <c r="H833" s="132">
        <v>1</v>
      </c>
      <c r="I833" s="133"/>
      <c r="J833" s="133"/>
      <c r="K833" s="133">
        <f t="shared" si="276"/>
        <v>0</v>
      </c>
      <c r="L833" s="130" t="s">
        <v>1</v>
      </c>
      <c r="M833" s="26"/>
      <c r="N833" s="134" t="s">
        <v>1</v>
      </c>
      <c r="O833" s="135" t="s">
        <v>39</v>
      </c>
      <c r="P833" s="136">
        <f t="shared" si="277"/>
        <v>0</v>
      </c>
      <c r="Q833" s="136">
        <f t="shared" si="278"/>
        <v>0</v>
      </c>
      <c r="R833" s="136">
        <f t="shared" si="279"/>
        <v>0</v>
      </c>
      <c r="S833" s="137">
        <v>0</v>
      </c>
      <c r="T833" s="137">
        <f t="shared" si="280"/>
        <v>0</v>
      </c>
      <c r="U833" s="137">
        <v>0</v>
      </c>
      <c r="V833" s="137">
        <f t="shared" si="281"/>
        <v>0</v>
      </c>
      <c r="W833" s="137">
        <v>0</v>
      </c>
      <c r="X833" s="137">
        <f t="shared" si="282"/>
        <v>0</v>
      </c>
      <c r="Y833" s="138" t="s">
        <v>1</v>
      </c>
      <c r="AR833" s="139" t="s">
        <v>187</v>
      </c>
      <c r="AT833" s="139" t="s">
        <v>147</v>
      </c>
      <c r="AU833" s="139" t="s">
        <v>84</v>
      </c>
      <c r="AY833" s="14" t="s">
        <v>145</v>
      </c>
      <c r="BE833" s="140">
        <f t="shared" si="283"/>
        <v>0</v>
      </c>
      <c r="BF833" s="140">
        <f t="shared" si="284"/>
        <v>0</v>
      </c>
      <c r="BG833" s="140">
        <f t="shared" si="285"/>
        <v>0</v>
      </c>
      <c r="BH833" s="140">
        <f t="shared" si="286"/>
        <v>0</v>
      </c>
      <c r="BI833" s="140">
        <f t="shared" si="287"/>
        <v>0</v>
      </c>
      <c r="BJ833" s="14" t="s">
        <v>84</v>
      </c>
      <c r="BK833" s="140">
        <f t="shared" si="288"/>
        <v>0</v>
      </c>
      <c r="BL833" s="14" t="s">
        <v>187</v>
      </c>
      <c r="BM833" s="139" t="s">
        <v>199</v>
      </c>
    </row>
    <row r="834" spans="2:65" s="1" customFormat="1" ht="16.5" customHeight="1">
      <c r="B834" s="127"/>
      <c r="C834" s="128"/>
      <c r="D834" s="128" t="s">
        <v>147</v>
      </c>
      <c r="E834" s="129"/>
      <c r="F834" s="158" t="s">
        <v>1200</v>
      </c>
      <c r="G834" s="131" t="s">
        <v>343</v>
      </c>
      <c r="H834" s="132">
        <v>7</v>
      </c>
      <c r="I834" s="133"/>
      <c r="J834" s="133"/>
      <c r="K834" s="133">
        <f t="shared" si="276"/>
        <v>0</v>
      </c>
      <c r="L834" s="130" t="s">
        <v>1</v>
      </c>
      <c r="M834" s="26"/>
      <c r="N834" s="134" t="s">
        <v>1</v>
      </c>
      <c r="O834" s="135" t="s">
        <v>39</v>
      </c>
      <c r="P834" s="136">
        <f t="shared" si="277"/>
        <v>0</v>
      </c>
      <c r="Q834" s="136">
        <f t="shared" si="278"/>
        <v>0</v>
      </c>
      <c r="R834" s="136">
        <f t="shared" si="279"/>
        <v>0</v>
      </c>
      <c r="S834" s="137">
        <v>0</v>
      </c>
      <c r="T834" s="137">
        <f t="shared" si="280"/>
        <v>0</v>
      </c>
      <c r="U834" s="137">
        <v>0</v>
      </c>
      <c r="V834" s="137">
        <f t="shared" si="281"/>
        <v>0</v>
      </c>
      <c r="W834" s="137">
        <v>0</v>
      </c>
      <c r="X834" s="137">
        <f t="shared" si="282"/>
        <v>0</v>
      </c>
      <c r="Y834" s="138" t="s">
        <v>1</v>
      </c>
      <c r="AR834" s="139" t="s">
        <v>187</v>
      </c>
      <c r="AT834" s="139" t="s">
        <v>147</v>
      </c>
      <c r="AU834" s="139" t="s">
        <v>84</v>
      </c>
      <c r="AY834" s="14" t="s">
        <v>145</v>
      </c>
      <c r="BE834" s="140">
        <f t="shared" si="283"/>
        <v>0</v>
      </c>
      <c r="BF834" s="140">
        <f t="shared" si="284"/>
        <v>0</v>
      </c>
      <c r="BG834" s="140">
        <f t="shared" si="285"/>
        <v>0</v>
      </c>
      <c r="BH834" s="140">
        <f t="shared" si="286"/>
        <v>0</v>
      </c>
      <c r="BI834" s="140">
        <f t="shared" si="287"/>
        <v>0</v>
      </c>
      <c r="BJ834" s="14" t="s">
        <v>84</v>
      </c>
      <c r="BK834" s="140">
        <f t="shared" si="288"/>
        <v>0</v>
      </c>
      <c r="BL834" s="14" t="s">
        <v>187</v>
      </c>
      <c r="BM834" s="139" t="s">
        <v>199</v>
      </c>
    </row>
    <row r="835" spans="2:65" s="1" customFormat="1" ht="16.5" customHeight="1">
      <c r="B835" s="127"/>
      <c r="C835" s="128"/>
      <c r="D835" s="128" t="s">
        <v>147</v>
      </c>
      <c r="E835" s="129"/>
      <c r="F835" s="158" t="s">
        <v>1201</v>
      </c>
      <c r="G835" s="131" t="s">
        <v>343</v>
      </c>
      <c r="H835" s="132">
        <v>1</v>
      </c>
      <c r="I835" s="133"/>
      <c r="J835" s="133"/>
      <c r="K835" s="133">
        <f t="shared" si="276"/>
        <v>0</v>
      </c>
      <c r="L835" s="130" t="s">
        <v>1</v>
      </c>
      <c r="M835" s="26"/>
      <c r="N835" s="134" t="s">
        <v>1</v>
      </c>
      <c r="O835" s="135" t="s">
        <v>39</v>
      </c>
      <c r="P835" s="136">
        <f t="shared" si="277"/>
        <v>0</v>
      </c>
      <c r="Q835" s="136">
        <f t="shared" si="278"/>
        <v>0</v>
      </c>
      <c r="R835" s="136">
        <f t="shared" si="279"/>
        <v>0</v>
      </c>
      <c r="S835" s="137">
        <v>0</v>
      </c>
      <c r="T835" s="137">
        <f t="shared" si="280"/>
        <v>0</v>
      </c>
      <c r="U835" s="137">
        <v>0</v>
      </c>
      <c r="V835" s="137">
        <f t="shared" si="281"/>
        <v>0</v>
      </c>
      <c r="W835" s="137">
        <v>0</v>
      </c>
      <c r="X835" s="137">
        <f t="shared" si="282"/>
        <v>0</v>
      </c>
      <c r="Y835" s="138" t="s">
        <v>1</v>
      </c>
      <c r="AR835" s="139" t="s">
        <v>187</v>
      </c>
      <c r="AT835" s="139" t="s">
        <v>147</v>
      </c>
      <c r="AU835" s="139" t="s">
        <v>84</v>
      </c>
      <c r="AY835" s="14" t="s">
        <v>145</v>
      </c>
      <c r="BE835" s="140">
        <f t="shared" si="283"/>
        <v>0</v>
      </c>
      <c r="BF835" s="140">
        <f t="shared" si="284"/>
        <v>0</v>
      </c>
      <c r="BG835" s="140">
        <f t="shared" si="285"/>
        <v>0</v>
      </c>
      <c r="BH835" s="140">
        <f t="shared" si="286"/>
        <v>0</v>
      </c>
      <c r="BI835" s="140">
        <f t="shared" si="287"/>
        <v>0</v>
      </c>
      <c r="BJ835" s="14" t="s">
        <v>84</v>
      </c>
      <c r="BK835" s="140">
        <f t="shared" si="288"/>
        <v>0</v>
      </c>
      <c r="BL835" s="14" t="s">
        <v>187</v>
      </c>
      <c r="BM835" s="139" t="s">
        <v>199</v>
      </c>
    </row>
    <row r="836" spans="2:65" s="1" customFormat="1" ht="16.5" customHeight="1">
      <c r="B836" s="127"/>
      <c r="C836" s="128"/>
      <c r="D836" s="128" t="s">
        <v>147</v>
      </c>
      <c r="E836" s="129"/>
      <c r="F836" s="158" t="s">
        <v>1202</v>
      </c>
      <c r="G836" s="131" t="s">
        <v>343</v>
      </c>
      <c r="H836" s="132">
        <v>1</v>
      </c>
      <c r="I836" s="133"/>
      <c r="J836" s="133"/>
      <c r="K836" s="133">
        <f t="shared" si="276"/>
        <v>0</v>
      </c>
      <c r="L836" s="130" t="s">
        <v>1</v>
      </c>
      <c r="M836" s="26"/>
      <c r="N836" s="134" t="s">
        <v>1</v>
      </c>
      <c r="O836" s="135" t="s">
        <v>39</v>
      </c>
      <c r="P836" s="136">
        <f t="shared" si="277"/>
        <v>0</v>
      </c>
      <c r="Q836" s="136">
        <f t="shared" si="278"/>
        <v>0</v>
      </c>
      <c r="R836" s="136">
        <f t="shared" si="279"/>
        <v>0</v>
      </c>
      <c r="S836" s="137">
        <v>0</v>
      </c>
      <c r="T836" s="137">
        <f t="shared" si="280"/>
        <v>0</v>
      </c>
      <c r="U836" s="137">
        <v>0</v>
      </c>
      <c r="V836" s="137">
        <f t="shared" si="281"/>
        <v>0</v>
      </c>
      <c r="W836" s="137">
        <v>0</v>
      </c>
      <c r="X836" s="137">
        <f t="shared" si="282"/>
        <v>0</v>
      </c>
      <c r="Y836" s="138" t="s">
        <v>1</v>
      </c>
      <c r="AR836" s="139" t="s">
        <v>187</v>
      </c>
      <c r="AT836" s="139" t="s">
        <v>147</v>
      </c>
      <c r="AU836" s="139" t="s">
        <v>84</v>
      </c>
      <c r="AY836" s="14" t="s">
        <v>145</v>
      </c>
      <c r="BE836" s="140">
        <f t="shared" si="283"/>
        <v>0</v>
      </c>
      <c r="BF836" s="140">
        <f t="shared" si="284"/>
        <v>0</v>
      </c>
      <c r="BG836" s="140">
        <f t="shared" si="285"/>
        <v>0</v>
      </c>
      <c r="BH836" s="140">
        <f t="shared" si="286"/>
        <v>0</v>
      </c>
      <c r="BI836" s="140">
        <f t="shared" si="287"/>
        <v>0</v>
      </c>
      <c r="BJ836" s="14" t="s">
        <v>84</v>
      </c>
      <c r="BK836" s="140">
        <f t="shared" si="288"/>
        <v>0</v>
      </c>
      <c r="BL836" s="14" t="s">
        <v>187</v>
      </c>
      <c r="BM836" s="139" t="s">
        <v>199</v>
      </c>
    </row>
    <row r="837" spans="2:65" s="1" customFormat="1" ht="16.5" customHeight="1">
      <c r="B837" s="127"/>
      <c r="C837" s="128"/>
      <c r="D837" s="128" t="s">
        <v>147</v>
      </c>
      <c r="E837" s="129"/>
      <c r="F837" s="158" t="s">
        <v>1203</v>
      </c>
      <c r="G837" s="131" t="s">
        <v>343</v>
      </c>
      <c r="H837" s="132">
        <v>1</v>
      </c>
      <c r="I837" s="133"/>
      <c r="J837" s="133"/>
      <c r="K837" s="133">
        <f t="shared" si="276"/>
        <v>0</v>
      </c>
      <c r="L837" s="130" t="s">
        <v>1</v>
      </c>
      <c r="M837" s="26"/>
      <c r="N837" s="134" t="s">
        <v>1</v>
      </c>
      <c r="O837" s="135" t="s">
        <v>39</v>
      </c>
      <c r="P837" s="136">
        <f t="shared" si="277"/>
        <v>0</v>
      </c>
      <c r="Q837" s="136">
        <f t="shared" si="278"/>
        <v>0</v>
      </c>
      <c r="R837" s="136">
        <f t="shared" si="279"/>
        <v>0</v>
      </c>
      <c r="S837" s="137">
        <v>0</v>
      </c>
      <c r="T837" s="137">
        <f t="shared" si="280"/>
        <v>0</v>
      </c>
      <c r="U837" s="137">
        <v>0</v>
      </c>
      <c r="V837" s="137">
        <f t="shared" si="281"/>
        <v>0</v>
      </c>
      <c r="W837" s="137">
        <v>0</v>
      </c>
      <c r="X837" s="137">
        <f t="shared" si="282"/>
        <v>0</v>
      </c>
      <c r="Y837" s="138" t="s">
        <v>1</v>
      </c>
      <c r="AR837" s="139" t="s">
        <v>187</v>
      </c>
      <c r="AT837" s="139" t="s">
        <v>147</v>
      </c>
      <c r="AU837" s="139" t="s">
        <v>84</v>
      </c>
      <c r="AY837" s="14" t="s">
        <v>145</v>
      </c>
      <c r="BE837" s="140">
        <f t="shared" si="283"/>
        <v>0</v>
      </c>
      <c r="BF837" s="140">
        <f t="shared" si="284"/>
        <v>0</v>
      </c>
      <c r="BG837" s="140">
        <f t="shared" si="285"/>
        <v>0</v>
      </c>
      <c r="BH837" s="140">
        <f t="shared" si="286"/>
        <v>0</v>
      </c>
      <c r="BI837" s="140">
        <f t="shared" si="287"/>
        <v>0</v>
      </c>
      <c r="BJ837" s="14" t="s">
        <v>84</v>
      </c>
      <c r="BK837" s="140">
        <f t="shared" si="288"/>
        <v>0</v>
      </c>
      <c r="BL837" s="14" t="s">
        <v>187</v>
      </c>
      <c r="BM837" s="139" t="s">
        <v>199</v>
      </c>
    </row>
    <row r="838" spans="2:65" s="1" customFormat="1" ht="16.5" customHeight="1">
      <c r="B838" s="127"/>
      <c r="C838" s="128"/>
      <c r="D838" s="128" t="s">
        <v>147</v>
      </c>
      <c r="E838" s="129"/>
      <c r="F838" s="158" t="s">
        <v>1204</v>
      </c>
      <c r="G838" s="131" t="s">
        <v>343</v>
      </c>
      <c r="H838" s="132">
        <v>1</v>
      </c>
      <c r="I838" s="133"/>
      <c r="J838" s="133"/>
      <c r="K838" s="133">
        <f t="shared" si="276"/>
        <v>0</v>
      </c>
      <c r="L838" s="130" t="s">
        <v>1</v>
      </c>
      <c r="M838" s="26"/>
      <c r="N838" s="134" t="s">
        <v>1</v>
      </c>
      <c r="O838" s="135" t="s">
        <v>39</v>
      </c>
      <c r="P838" s="136">
        <f t="shared" si="277"/>
        <v>0</v>
      </c>
      <c r="Q838" s="136">
        <f t="shared" si="278"/>
        <v>0</v>
      </c>
      <c r="R838" s="136">
        <f t="shared" si="279"/>
        <v>0</v>
      </c>
      <c r="S838" s="137">
        <v>0</v>
      </c>
      <c r="T838" s="137">
        <f t="shared" si="280"/>
        <v>0</v>
      </c>
      <c r="U838" s="137">
        <v>0</v>
      </c>
      <c r="V838" s="137">
        <f t="shared" si="281"/>
        <v>0</v>
      </c>
      <c r="W838" s="137">
        <v>0</v>
      </c>
      <c r="X838" s="137">
        <f t="shared" si="282"/>
        <v>0</v>
      </c>
      <c r="Y838" s="138" t="s">
        <v>1</v>
      </c>
      <c r="AR838" s="139" t="s">
        <v>187</v>
      </c>
      <c r="AT838" s="139" t="s">
        <v>147</v>
      </c>
      <c r="AU838" s="139" t="s">
        <v>84</v>
      </c>
      <c r="AY838" s="14" t="s">
        <v>145</v>
      </c>
      <c r="BE838" s="140">
        <f t="shared" si="283"/>
        <v>0</v>
      </c>
      <c r="BF838" s="140">
        <f t="shared" si="284"/>
        <v>0</v>
      </c>
      <c r="BG838" s="140">
        <f t="shared" si="285"/>
        <v>0</v>
      </c>
      <c r="BH838" s="140">
        <f t="shared" si="286"/>
        <v>0</v>
      </c>
      <c r="BI838" s="140">
        <f t="shared" si="287"/>
        <v>0</v>
      </c>
      <c r="BJ838" s="14" t="s">
        <v>84</v>
      </c>
      <c r="BK838" s="140">
        <f t="shared" si="288"/>
        <v>0</v>
      </c>
      <c r="BL838" s="14" t="s">
        <v>187</v>
      </c>
      <c r="BM838" s="139" t="s">
        <v>199</v>
      </c>
    </row>
    <row r="839" spans="2:65" s="1" customFormat="1" ht="24">
      <c r="B839" s="127"/>
      <c r="C839" s="128"/>
      <c r="D839" s="128" t="s">
        <v>147</v>
      </c>
      <c r="E839" s="129"/>
      <c r="F839" s="158" t="s">
        <v>1205</v>
      </c>
      <c r="G839" s="131" t="s">
        <v>343</v>
      </c>
      <c r="H839" s="132">
        <v>1</v>
      </c>
      <c r="I839" s="133"/>
      <c r="J839" s="133"/>
      <c r="K839" s="133">
        <f t="shared" si="276"/>
        <v>0</v>
      </c>
      <c r="L839" s="130" t="s">
        <v>1</v>
      </c>
      <c r="M839" s="26"/>
      <c r="N839" s="134" t="s">
        <v>1</v>
      </c>
      <c r="O839" s="135" t="s">
        <v>39</v>
      </c>
      <c r="P839" s="136">
        <f t="shared" si="277"/>
        <v>0</v>
      </c>
      <c r="Q839" s="136">
        <f t="shared" si="278"/>
        <v>0</v>
      </c>
      <c r="R839" s="136">
        <f t="shared" si="279"/>
        <v>0</v>
      </c>
      <c r="S839" s="137">
        <v>0</v>
      </c>
      <c r="T839" s="137">
        <f t="shared" si="280"/>
        <v>0</v>
      </c>
      <c r="U839" s="137">
        <v>0</v>
      </c>
      <c r="V839" s="137">
        <f t="shared" si="281"/>
        <v>0</v>
      </c>
      <c r="W839" s="137">
        <v>0</v>
      </c>
      <c r="X839" s="137">
        <f t="shared" si="282"/>
        <v>0</v>
      </c>
      <c r="Y839" s="138" t="s">
        <v>1</v>
      </c>
      <c r="AR839" s="139" t="s">
        <v>187</v>
      </c>
      <c r="AT839" s="139" t="s">
        <v>147</v>
      </c>
      <c r="AU839" s="139" t="s">
        <v>84</v>
      </c>
      <c r="AY839" s="14" t="s">
        <v>145</v>
      </c>
      <c r="BE839" s="140">
        <f t="shared" si="283"/>
        <v>0</v>
      </c>
      <c r="BF839" s="140">
        <f t="shared" si="284"/>
        <v>0</v>
      </c>
      <c r="BG839" s="140">
        <f t="shared" si="285"/>
        <v>0</v>
      </c>
      <c r="BH839" s="140">
        <f t="shared" si="286"/>
        <v>0</v>
      </c>
      <c r="BI839" s="140">
        <f t="shared" si="287"/>
        <v>0</v>
      </c>
      <c r="BJ839" s="14" t="s">
        <v>84</v>
      </c>
      <c r="BK839" s="140">
        <f t="shared" si="288"/>
        <v>0</v>
      </c>
      <c r="BL839" s="14" t="s">
        <v>187</v>
      </c>
      <c r="BM839" s="139" t="s">
        <v>199</v>
      </c>
    </row>
    <row r="840" spans="2:65" s="1" customFormat="1" ht="24">
      <c r="B840" s="127"/>
      <c r="C840" s="128"/>
      <c r="D840" s="128" t="s">
        <v>147</v>
      </c>
      <c r="E840" s="129"/>
      <c r="F840" s="158" t="s">
        <v>1206</v>
      </c>
      <c r="G840" s="159" t="s">
        <v>1008</v>
      </c>
      <c r="H840" s="132">
        <v>1</v>
      </c>
      <c r="I840" s="133"/>
      <c r="J840" s="133"/>
      <c r="K840" s="133">
        <f t="shared" si="276"/>
        <v>0</v>
      </c>
      <c r="L840" s="130" t="s">
        <v>1</v>
      </c>
      <c r="M840" s="26"/>
      <c r="N840" s="134" t="s">
        <v>1</v>
      </c>
      <c r="O840" s="135" t="s">
        <v>39</v>
      </c>
      <c r="P840" s="136">
        <f t="shared" si="277"/>
        <v>0</v>
      </c>
      <c r="Q840" s="136">
        <f t="shared" si="278"/>
        <v>0</v>
      </c>
      <c r="R840" s="136">
        <f t="shared" si="279"/>
        <v>0</v>
      </c>
      <c r="S840" s="137">
        <v>0</v>
      </c>
      <c r="T840" s="137">
        <f t="shared" si="280"/>
        <v>0</v>
      </c>
      <c r="U840" s="137">
        <v>0</v>
      </c>
      <c r="V840" s="137">
        <f t="shared" si="281"/>
        <v>0</v>
      </c>
      <c r="W840" s="137">
        <v>0</v>
      </c>
      <c r="X840" s="137">
        <f t="shared" si="282"/>
        <v>0</v>
      </c>
      <c r="Y840" s="138" t="s">
        <v>1</v>
      </c>
      <c r="AR840" s="139" t="s">
        <v>187</v>
      </c>
      <c r="AT840" s="139" t="s">
        <v>147</v>
      </c>
      <c r="AU840" s="139" t="s">
        <v>84</v>
      </c>
      <c r="AY840" s="14" t="s">
        <v>145</v>
      </c>
      <c r="BE840" s="140">
        <f t="shared" si="283"/>
        <v>0</v>
      </c>
      <c r="BF840" s="140">
        <f t="shared" si="284"/>
        <v>0</v>
      </c>
      <c r="BG840" s="140">
        <f t="shared" si="285"/>
        <v>0</v>
      </c>
      <c r="BH840" s="140">
        <f t="shared" si="286"/>
        <v>0</v>
      </c>
      <c r="BI840" s="140">
        <f t="shared" si="287"/>
        <v>0</v>
      </c>
      <c r="BJ840" s="14" t="s">
        <v>84</v>
      </c>
      <c r="BK840" s="140">
        <f t="shared" si="288"/>
        <v>0</v>
      </c>
      <c r="BL840" s="14" t="s">
        <v>187</v>
      </c>
      <c r="BM840" s="139" t="s">
        <v>199</v>
      </c>
    </row>
    <row r="841" spans="2:65" s="1" customFormat="1" ht="12">
      <c r="B841" s="127"/>
      <c r="C841" s="128"/>
      <c r="D841" s="128" t="s">
        <v>147</v>
      </c>
      <c r="E841" s="129"/>
      <c r="F841" s="158" t="s">
        <v>1207</v>
      </c>
      <c r="G841" s="159" t="s">
        <v>1008</v>
      </c>
      <c r="H841" s="132">
        <v>1</v>
      </c>
      <c r="I841" s="133"/>
      <c r="J841" s="133"/>
      <c r="K841" s="133">
        <f t="shared" si="276"/>
        <v>0</v>
      </c>
      <c r="L841" s="130" t="s">
        <v>1</v>
      </c>
      <c r="M841" s="26"/>
      <c r="N841" s="134" t="s">
        <v>1</v>
      </c>
      <c r="O841" s="135" t="s">
        <v>39</v>
      </c>
      <c r="P841" s="136">
        <f t="shared" si="277"/>
        <v>0</v>
      </c>
      <c r="Q841" s="136">
        <f t="shared" si="278"/>
        <v>0</v>
      </c>
      <c r="R841" s="136">
        <f t="shared" si="279"/>
        <v>0</v>
      </c>
      <c r="S841" s="137">
        <v>0</v>
      </c>
      <c r="T841" s="137">
        <f t="shared" si="280"/>
        <v>0</v>
      </c>
      <c r="U841" s="137">
        <v>0</v>
      </c>
      <c r="V841" s="137">
        <f t="shared" si="281"/>
        <v>0</v>
      </c>
      <c r="W841" s="137">
        <v>0</v>
      </c>
      <c r="X841" s="137">
        <f t="shared" si="282"/>
        <v>0</v>
      </c>
      <c r="Y841" s="138" t="s">
        <v>1</v>
      </c>
      <c r="AR841" s="139" t="s">
        <v>187</v>
      </c>
      <c r="AT841" s="139" t="s">
        <v>147</v>
      </c>
      <c r="AU841" s="139" t="s">
        <v>84</v>
      </c>
      <c r="AY841" s="14" t="s">
        <v>145</v>
      </c>
      <c r="BE841" s="140">
        <f t="shared" si="283"/>
        <v>0</v>
      </c>
      <c r="BF841" s="140">
        <f t="shared" si="284"/>
        <v>0</v>
      </c>
      <c r="BG841" s="140">
        <f t="shared" si="285"/>
        <v>0</v>
      </c>
      <c r="BH841" s="140">
        <f t="shared" si="286"/>
        <v>0</v>
      </c>
      <c r="BI841" s="140">
        <f t="shared" si="287"/>
        <v>0</v>
      </c>
      <c r="BJ841" s="14" t="s">
        <v>84</v>
      </c>
      <c r="BK841" s="140">
        <f t="shared" si="288"/>
        <v>0</v>
      </c>
      <c r="BL841" s="14" t="s">
        <v>187</v>
      </c>
      <c r="BM841" s="139" t="s">
        <v>199</v>
      </c>
    </row>
    <row r="842" spans="2:65" s="1" customFormat="1" ht="16.5" customHeight="1">
      <c r="B842" s="127"/>
      <c r="C842" s="128"/>
      <c r="D842" s="128" t="s">
        <v>147</v>
      </c>
      <c r="E842" s="129"/>
      <c r="F842" s="158" t="s">
        <v>1208</v>
      </c>
      <c r="G842" s="159" t="s">
        <v>1008</v>
      </c>
      <c r="H842" s="132">
        <v>1</v>
      </c>
      <c r="I842" s="133"/>
      <c r="J842" s="133"/>
      <c r="K842" s="133">
        <f t="shared" si="276"/>
        <v>0</v>
      </c>
      <c r="L842" s="130" t="s">
        <v>1</v>
      </c>
      <c r="M842" s="26"/>
      <c r="N842" s="134" t="s">
        <v>1</v>
      </c>
      <c r="O842" s="135" t="s">
        <v>39</v>
      </c>
      <c r="P842" s="136">
        <f t="shared" si="277"/>
        <v>0</v>
      </c>
      <c r="Q842" s="136">
        <f t="shared" si="278"/>
        <v>0</v>
      </c>
      <c r="R842" s="136">
        <f t="shared" si="279"/>
        <v>0</v>
      </c>
      <c r="S842" s="137">
        <v>0</v>
      </c>
      <c r="T842" s="137">
        <f t="shared" si="280"/>
        <v>0</v>
      </c>
      <c r="U842" s="137">
        <v>0</v>
      </c>
      <c r="V842" s="137">
        <f t="shared" si="281"/>
        <v>0</v>
      </c>
      <c r="W842" s="137">
        <v>0</v>
      </c>
      <c r="X842" s="137">
        <f t="shared" si="282"/>
        <v>0</v>
      </c>
      <c r="Y842" s="138" t="s">
        <v>1</v>
      </c>
      <c r="AR842" s="139" t="s">
        <v>187</v>
      </c>
      <c r="AT842" s="139" t="s">
        <v>147</v>
      </c>
      <c r="AU842" s="139" t="s">
        <v>84</v>
      </c>
      <c r="AY842" s="14" t="s">
        <v>145</v>
      </c>
      <c r="BE842" s="140">
        <f t="shared" si="283"/>
        <v>0</v>
      </c>
      <c r="BF842" s="140">
        <f t="shared" si="284"/>
        <v>0</v>
      </c>
      <c r="BG842" s="140">
        <f t="shared" si="285"/>
        <v>0</v>
      </c>
      <c r="BH842" s="140">
        <f t="shared" si="286"/>
        <v>0</v>
      </c>
      <c r="BI842" s="140">
        <f t="shared" si="287"/>
        <v>0</v>
      </c>
      <c r="BJ842" s="14" t="s">
        <v>84</v>
      </c>
      <c r="BK842" s="140">
        <f t="shared" si="288"/>
        <v>0</v>
      </c>
      <c r="BL842" s="14" t="s">
        <v>187</v>
      </c>
      <c r="BM842" s="139" t="s">
        <v>199</v>
      </c>
    </row>
    <row r="843" spans="2:65" s="1" customFormat="1" ht="24">
      <c r="B843" s="127"/>
      <c r="C843" s="128"/>
      <c r="D843" s="128" t="s">
        <v>147</v>
      </c>
      <c r="E843" s="129"/>
      <c r="F843" s="158" t="s">
        <v>1209</v>
      </c>
      <c r="G843" s="159" t="s">
        <v>343</v>
      </c>
      <c r="H843" s="132">
        <v>1</v>
      </c>
      <c r="I843" s="133"/>
      <c r="J843" s="133"/>
      <c r="K843" s="133">
        <f t="shared" si="276"/>
        <v>0</v>
      </c>
      <c r="L843" s="130" t="s">
        <v>1</v>
      </c>
      <c r="M843" s="26"/>
      <c r="N843" s="134" t="s">
        <v>1</v>
      </c>
      <c r="O843" s="135" t="s">
        <v>39</v>
      </c>
      <c r="P843" s="136">
        <f t="shared" si="277"/>
        <v>0</v>
      </c>
      <c r="Q843" s="136">
        <f t="shared" si="278"/>
        <v>0</v>
      </c>
      <c r="R843" s="136">
        <f t="shared" si="279"/>
        <v>0</v>
      </c>
      <c r="S843" s="137">
        <v>0</v>
      </c>
      <c r="T843" s="137">
        <f t="shared" si="280"/>
        <v>0</v>
      </c>
      <c r="U843" s="137">
        <v>0</v>
      </c>
      <c r="V843" s="137">
        <f t="shared" si="281"/>
        <v>0</v>
      </c>
      <c r="W843" s="137">
        <v>0</v>
      </c>
      <c r="X843" s="137">
        <f t="shared" si="282"/>
        <v>0</v>
      </c>
      <c r="Y843" s="138" t="s">
        <v>1</v>
      </c>
      <c r="AR843" s="139" t="s">
        <v>187</v>
      </c>
      <c r="AT843" s="139" t="s">
        <v>147</v>
      </c>
      <c r="AU843" s="139" t="s">
        <v>84</v>
      </c>
      <c r="AY843" s="14" t="s">
        <v>145</v>
      </c>
      <c r="BE843" s="140">
        <f t="shared" si="283"/>
        <v>0</v>
      </c>
      <c r="BF843" s="140">
        <f t="shared" si="284"/>
        <v>0</v>
      </c>
      <c r="BG843" s="140">
        <f t="shared" si="285"/>
        <v>0</v>
      </c>
      <c r="BH843" s="140">
        <f t="shared" si="286"/>
        <v>0</v>
      </c>
      <c r="BI843" s="140">
        <f t="shared" si="287"/>
        <v>0</v>
      </c>
      <c r="BJ843" s="14" t="s">
        <v>84</v>
      </c>
      <c r="BK843" s="140">
        <f t="shared" si="288"/>
        <v>0</v>
      </c>
      <c r="BL843" s="14" t="s">
        <v>187</v>
      </c>
      <c r="BM843" s="139" t="s">
        <v>199</v>
      </c>
    </row>
    <row r="844" spans="2:65" s="1" customFormat="1" ht="24">
      <c r="B844" s="127"/>
      <c r="C844" s="128"/>
      <c r="D844" s="128" t="s">
        <v>147</v>
      </c>
      <c r="E844" s="129"/>
      <c r="F844" s="158" t="s">
        <v>1210</v>
      </c>
      <c r="G844" s="159" t="s">
        <v>1008</v>
      </c>
      <c r="H844" s="132">
        <v>1</v>
      </c>
      <c r="I844" s="133"/>
      <c r="J844" s="133"/>
      <c r="K844" s="133">
        <f t="shared" si="276"/>
        <v>0</v>
      </c>
      <c r="L844" s="130" t="s">
        <v>1</v>
      </c>
      <c r="M844" s="26"/>
      <c r="N844" s="134" t="s">
        <v>1</v>
      </c>
      <c r="O844" s="135" t="s">
        <v>39</v>
      </c>
      <c r="P844" s="136">
        <f t="shared" si="277"/>
        <v>0</v>
      </c>
      <c r="Q844" s="136">
        <f t="shared" si="278"/>
        <v>0</v>
      </c>
      <c r="R844" s="136">
        <f t="shared" si="279"/>
        <v>0</v>
      </c>
      <c r="S844" s="137">
        <v>0</v>
      </c>
      <c r="T844" s="137">
        <f t="shared" si="280"/>
        <v>0</v>
      </c>
      <c r="U844" s="137">
        <v>0</v>
      </c>
      <c r="V844" s="137">
        <f t="shared" si="281"/>
        <v>0</v>
      </c>
      <c r="W844" s="137">
        <v>0</v>
      </c>
      <c r="X844" s="137">
        <f t="shared" si="282"/>
        <v>0</v>
      </c>
      <c r="Y844" s="138" t="s">
        <v>1</v>
      </c>
      <c r="AR844" s="139" t="s">
        <v>187</v>
      </c>
      <c r="AT844" s="139" t="s">
        <v>147</v>
      </c>
      <c r="AU844" s="139" t="s">
        <v>84</v>
      </c>
      <c r="AY844" s="14" t="s">
        <v>145</v>
      </c>
      <c r="BE844" s="140">
        <f t="shared" si="283"/>
        <v>0</v>
      </c>
      <c r="BF844" s="140">
        <f t="shared" si="284"/>
        <v>0</v>
      </c>
      <c r="BG844" s="140">
        <f t="shared" si="285"/>
        <v>0</v>
      </c>
      <c r="BH844" s="140">
        <f t="shared" si="286"/>
        <v>0</v>
      </c>
      <c r="BI844" s="140">
        <f t="shared" si="287"/>
        <v>0</v>
      </c>
      <c r="BJ844" s="14" t="s">
        <v>84</v>
      </c>
      <c r="BK844" s="140">
        <f t="shared" si="288"/>
        <v>0</v>
      </c>
      <c r="BL844" s="14" t="s">
        <v>187</v>
      </c>
      <c r="BM844" s="139" t="s">
        <v>199</v>
      </c>
    </row>
    <row r="845" spans="2:65" s="1" customFormat="1" ht="24">
      <c r="B845" s="127"/>
      <c r="C845" s="128"/>
      <c r="D845" s="128" t="s">
        <v>147</v>
      </c>
      <c r="E845" s="129"/>
      <c r="F845" s="158" t="s">
        <v>1211</v>
      </c>
      <c r="G845" s="159" t="s">
        <v>343</v>
      </c>
      <c r="H845" s="132">
        <v>12</v>
      </c>
      <c r="I845" s="133"/>
      <c r="J845" s="133"/>
      <c r="K845" s="133">
        <f t="shared" si="276"/>
        <v>0</v>
      </c>
      <c r="L845" s="130" t="s">
        <v>1</v>
      </c>
      <c r="M845" s="26"/>
      <c r="N845" s="134" t="s">
        <v>1</v>
      </c>
      <c r="O845" s="135" t="s">
        <v>39</v>
      </c>
      <c r="P845" s="136">
        <f t="shared" si="277"/>
        <v>0</v>
      </c>
      <c r="Q845" s="136">
        <f t="shared" si="278"/>
        <v>0</v>
      </c>
      <c r="R845" s="136">
        <f t="shared" si="279"/>
        <v>0</v>
      </c>
      <c r="S845" s="137">
        <v>0</v>
      </c>
      <c r="T845" s="137">
        <f t="shared" si="280"/>
        <v>0</v>
      </c>
      <c r="U845" s="137">
        <v>0</v>
      </c>
      <c r="V845" s="137">
        <f t="shared" si="281"/>
        <v>0</v>
      </c>
      <c r="W845" s="137">
        <v>0</v>
      </c>
      <c r="X845" s="137">
        <f t="shared" si="282"/>
        <v>0</v>
      </c>
      <c r="Y845" s="138" t="s">
        <v>1</v>
      </c>
      <c r="AR845" s="139" t="s">
        <v>187</v>
      </c>
      <c r="AT845" s="139" t="s">
        <v>147</v>
      </c>
      <c r="AU845" s="139" t="s">
        <v>84</v>
      </c>
      <c r="AY845" s="14" t="s">
        <v>145</v>
      </c>
      <c r="BE845" s="140">
        <f t="shared" si="283"/>
        <v>0</v>
      </c>
      <c r="BF845" s="140">
        <f t="shared" si="284"/>
        <v>0</v>
      </c>
      <c r="BG845" s="140">
        <f t="shared" si="285"/>
        <v>0</v>
      </c>
      <c r="BH845" s="140">
        <f t="shared" si="286"/>
        <v>0</v>
      </c>
      <c r="BI845" s="140">
        <f t="shared" si="287"/>
        <v>0</v>
      </c>
      <c r="BJ845" s="14" t="s">
        <v>84</v>
      </c>
      <c r="BK845" s="140">
        <f t="shared" si="288"/>
        <v>0</v>
      </c>
      <c r="BL845" s="14" t="s">
        <v>187</v>
      </c>
      <c r="BM845" s="139" t="s">
        <v>199</v>
      </c>
    </row>
    <row r="846" spans="2:65" s="1" customFormat="1" ht="24">
      <c r="B846" s="127"/>
      <c r="C846" s="128"/>
      <c r="D846" s="128" t="s">
        <v>147</v>
      </c>
      <c r="E846" s="129"/>
      <c r="F846" s="158" t="s">
        <v>1212</v>
      </c>
      <c r="G846" s="159" t="s">
        <v>343</v>
      </c>
      <c r="H846" s="132">
        <v>2</v>
      </c>
      <c r="I846" s="133"/>
      <c r="J846" s="133"/>
      <c r="K846" s="133">
        <f t="shared" si="276"/>
        <v>0</v>
      </c>
      <c r="L846" s="130" t="s">
        <v>1</v>
      </c>
      <c r="M846" s="26"/>
      <c r="N846" s="134" t="s">
        <v>1</v>
      </c>
      <c r="O846" s="135" t="s">
        <v>39</v>
      </c>
      <c r="P846" s="136">
        <f t="shared" si="277"/>
        <v>0</v>
      </c>
      <c r="Q846" s="136">
        <f t="shared" si="278"/>
        <v>0</v>
      </c>
      <c r="R846" s="136">
        <f t="shared" si="279"/>
        <v>0</v>
      </c>
      <c r="S846" s="137">
        <v>0</v>
      </c>
      <c r="T846" s="137">
        <f t="shared" si="280"/>
        <v>0</v>
      </c>
      <c r="U846" s="137">
        <v>0</v>
      </c>
      <c r="V846" s="137">
        <f t="shared" si="281"/>
        <v>0</v>
      </c>
      <c r="W846" s="137">
        <v>0</v>
      </c>
      <c r="X846" s="137">
        <f t="shared" si="282"/>
        <v>0</v>
      </c>
      <c r="Y846" s="138" t="s">
        <v>1</v>
      </c>
      <c r="AR846" s="139" t="s">
        <v>187</v>
      </c>
      <c r="AT846" s="139" t="s">
        <v>147</v>
      </c>
      <c r="AU846" s="139" t="s">
        <v>84</v>
      </c>
      <c r="AY846" s="14" t="s">
        <v>145</v>
      </c>
      <c r="BE846" s="140">
        <f t="shared" si="283"/>
        <v>0</v>
      </c>
      <c r="BF846" s="140">
        <f t="shared" si="284"/>
        <v>0</v>
      </c>
      <c r="BG846" s="140">
        <f t="shared" si="285"/>
        <v>0</v>
      </c>
      <c r="BH846" s="140">
        <f t="shared" si="286"/>
        <v>0</v>
      </c>
      <c r="BI846" s="140">
        <f t="shared" si="287"/>
        <v>0</v>
      </c>
      <c r="BJ846" s="14" t="s">
        <v>84</v>
      </c>
      <c r="BK846" s="140">
        <f t="shared" si="288"/>
        <v>0</v>
      </c>
      <c r="BL846" s="14" t="s">
        <v>187</v>
      </c>
      <c r="BM846" s="139" t="s">
        <v>199</v>
      </c>
    </row>
    <row r="847" spans="2:65" s="1" customFormat="1" ht="16.5" customHeight="1">
      <c r="B847" s="127"/>
      <c r="C847" s="128"/>
      <c r="D847" s="128" t="s">
        <v>147</v>
      </c>
      <c r="E847" s="129"/>
      <c r="F847" s="158" t="s">
        <v>1213</v>
      </c>
      <c r="G847" s="159" t="s">
        <v>343</v>
      </c>
      <c r="H847" s="132">
        <v>19</v>
      </c>
      <c r="I847" s="133"/>
      <c r="J847" s="133"/>
      <c r="K847" s="133">
        <f t="shared" si="276"/>
        <v>0</v>
      </c>
      <c r="L847" s="130" t="s">
        <v>1</v>
      </c>
      <c r="M847" s="26"/>
      <c r="N847" s="134" t="s">
        <v>1</v>
      </c>
      <c r="O847" s="135" t="s">
        <v>39</v>
      </c>
      <c r="P847" s="136">
        <f t="shared" si="277"/>
        <v>0</v>
      </c>
      <c r="Q847" s="136">
        <f t="shared" si="278"/>
        <v>0</v>
      </c>
      <c r="R847" s="136">
        <f t="shared" si="279"/>
        <v>0</v>
      </c>
      <c r="S847" s="137">
        <v>0</v>
      </c>
      <c r="T847" s="137">
        <f t="shared" si="280"/>
        <v>0</v>
      </c>
      <c r="U847" s="137">
        <v>0</v>
      </c>
      <c r="V847" s="137">
        <f t="shared" si="281"/>
        <v>0</v>
      </c>
      <c r="W847" s="137">
        <v>0</v>
      </c>
      <c r="X847" s="137">
        <f t="shared" si="282"/>
        <v>0</v>
      </c>
      <c r="Y847" s="138" t="s">
        <v>1</v>
      </c>
      <c r="AR847" s="139" t="s">
        <v>187</v>
      </c>
      <c r="AT847" s="139" t="s">
        <v>147</v>
      </c>
      <c r="AU847" s="139" t="s">
        <v>84</v>
      </c>
      <c r="AY847" s="14" t="s">
        <v>145</v>
      </c>
      <c r="BE847" s="140">
        <f t="shared" si="283"/>
        <v>0</v>
      </c>
      <c r="BF847" s="140">
        <f t="shared" si="284"/>
        <v>0</v>
      </c>
      <c r="BG847" s="140">
        <f t="shared" si="285"/>
        <v>0</v>
      </c>
      <c r="BH847" s="140">
        <f t="shared" si="286"/>
        <v>0</v>
      </c>
      <c r="BI847" s="140">
        <f t="shared" si="287"/>
        <v>0</v>
      </c>
      <c r="BJ847" s="14" t="s">
        <v>84</v>
      </c>
      <c r="BK847" s="140">
        <f t="shared" si="288"/>
        <v>0</v>
      </c>
      <c r="BL847" s="14" t="s">
        <v>187</v>
      </c>
      <c r="BM847" s="139" t="s">
        <v>199</v>
      </c>
    </row>
    <row r="848" spans="2:65" s="1" customFormat="1" ht="16.5" customHeight="1">
      <c r="B848" s="127"/>
      <c r="C848" s="128"/>
      <c r="D848" s="128" t="s">
        <v>147</v>
      </c>
      <c r="E848" s="129"/>
      <c r="F848" s="158" t="s">
        <v>1214</v>
      </c>
      <c r="G848" s="159" t="s">
        <v>343</v>
      </c>
      <c r="H848" s="132">
        <v>2</v>
      </c>
      <c r="I848" s="133"/>
      <c r="J848" s="133"/>
      <c r="K848" s="133">
        <f t="shared" si="276"/>
        <v>0</v>
      </c>
      <c r="L848" s="130" t="s">
        <v>1</v>
      </c>
      <c r="M848" s="26"/>
      <c r="N848" s="134" t="s">
        <v>1</v>
      </c>
      <c r="O848" s="135" t="s">
        <v>39</v>
      </c>
      <c r="P848" s="136">
        <f t="shared" si="277"/>
        <v>0</v>
      </c>
      <c r="Q848" s="136">
        <f t="shared" si="278"/>
        <v>0</v>
      </c>
      <c r="R848" s="136">
        <f t="shared" si="279"/>
        <v>0</v>
      </c>
      <c r="S848" s="137">
        <v>0</v>
      </c>
      <c r="T848" s="137">
        <f t="shared" si="280"/>
        <v>0</v>
      </c>
      <c r="U848" s="137">
        <v>0</v>
      </c>
      <c r="V848" s="137">
        <f t="shared" si="281"/>
        <v>0</v>
      </c>
      <c r="W848" s="137">
        <v>0</v>
      </c>
      <c r="X848" s="137">
        <f t="shared" si="282"/>
        <v>0</v>
      </c>
      <c r="Y848" s="138" t="s">
        <v>1</v>
      </c>
      <c r="AR848" s="139" t="s">
        <v>187</v>
      </c>
      <c r="AT848" s="139" t="s">
        <v>147</v>
      </c>
      <c r="AU848" s="139" t="s">
        <v>84</v>
      </c>
      <c r="AY848" s="14" t="s">
        <v>145</v>
      </c>
      <c r="BE848" s="140">
        <f t="shared" si="283"/>
        <v>0</v>
      </c>
      <c r="BF848" s="140">
        <f t="shared" si="284"/>
        <v>0</v>
      </c>
      <c r="BG848" s="140">
        <f t="shared" si="285"/>
        <v>0</v>
      </c>
      <c r="BH848" s="140">
        <f t="shared" si="286"/>
        <v>0</v>
      </c>
      <c r="BI848" s="140">
        <f t="shared" si="287"/>
        <v>0</v>
      </c>
      <c r="BJ848" s="14" t="s">
        <v>84</v>
      </c>
      <c r="BK848" s="140">
        <f t="shared" si="288"/>
        <v>0</v>
      </c>
      <c r="BL848" s="14" t="s">
        <v>187</v>
      </c>
      <c r="BM848" s="139" t="s">
        <v>199</v>
      </c>
    </row>
    <row r="849" spans="2:65" s="1" customFormat="1" ht="16.5" customHeight="1">
      <c r="B849" s="127"/>
      <c r="C849" s="128"/>
      <c r="D849" s="128" t="s">
        <v>147</v>
      </c>
      <c r="E849" s="129"/>
      <c r="F849" s="158" t="s">
        <v>1215</v>
      </c>
      <c r="G849" s="131" t="s">
        <v>343</v>
      </c>
      <c r="H849" s="132">
        <v>2</v>
      </c>
      <c r="I849" s="133"/>
      <c r="J849" s="133"/>
      <c r="K849" s="133">
        <f t="shared" si="276"/>
        <v>0</v>
      </c>
      <c r="L849" s="130" t="s">
        <v>1</v>
      </c>
      <c r="M849" s="26"/>
      <c r="N849" s="134" t="s">
        <v>1</v>
      </c>
      <c r="O849" s="135" t="s">
        <v>39</v>
      </c>
      <c r="P849" s="136">
        <f t="shared" si="277"/>
        <v>0</v>
      </c>
      <c r="Q849" s="136">
        <f t="shared" si="278"/>
        <v>0</v>
      </c>
      <c r="R849" s="136">
        <f t="shared" si="279"/>
        <v>0</v>
      </c>
      <c r="S849" s="137">
        <v>0</v>
      </c>
      <c r="T849" s="137">
        <f t="shared" si="280"/>
        <v>0</v>
      </c>
      <c r="U849" s="137">
        <v>0</v>
      </c>
      <c r="V849" s="137">
        <f t="shared" si="281"/>
        <v>0</v>
      </c>
      <c r="W849" s="137">
        <v>0</v>
      </c>
      <c r="X849" s="137">
        <f t="shared" si="282"/>
        <v>0</v>
      </c>
      <c r="Y849" s="138" t="s">
        <v>1</v>
      </c>
      <c r="AR849" s="139" t="s">
        <v>187</v>
      </c>
      <c r="AT849" s="139" t="s">
        <v>147</v>
      </c>
      <c r="AU849" s="139" t="s">
        <v>84</v>
      </c>
      <c r="AY849" s="14" t="s">
        <v>145</v>
      </c>
      <c r="BE849" s="140">
        <f t="shared" si="283"/>
        <v>0</v>
      </c>
      <c r="BF849" s="140">
        <f t="shared" si="284"/>
        <v>0</v>
      </c>
      <c r="BG849" s="140">
        <f t="shared" si="285"/>
        <v>0</v>
      </c>
      <c r="BH849" s="140">
        <f t="shared" si="286"/>
        <v>0</v>
      </c>
      <c r="BI849" s="140">
        <f t="shared" si="287"/>
        <v>0</v>
      </c>
      <c r="BJ849" s="14" t="s">
        <v>84</v>
      </c>
      <c r="BK849" s="140">
        <f t="shared" si="288"/>
        <v>0</v>
      </c>
      <c r="BL849" s="14" t="s">
        <v>187</v>
      </c>
      <c r="BM849" s="139" t="s">
        <v>199</v>
      </c>
    </row>
    <row r="850" spans="2:65" s="1" customFormat="1" ht="16.5" customHeight="1">
      <c r="B850" s="127"/>
      <c r="C850" s="128"/>
      <c r="D850" s="128" t="s">
        <v>147</v>
      </c>
      <c r="E850" s="129"/>
      <c r="F850" s="158" t="s">
        <v>1216</v>
      </c>
      <c r="G850" s="131" t="s">
        <v>343</v>
      </c>
      <c r="H850" s="132">
        <v>2</v>
      </c>
      <c r="I850" s="133"/>
      <c r="J850" s="133"/>
      <c r="K850" s="133">
        <f t="shared" si="276"/>
        <v>0</v>
      </c>
      <c r="L850" s="130" t="s">
        <v>1</v>
      </c>
      <c r="M850" s="26"/>
      <c r="N850" s="134" t="s">
        <v>1</v>
      </c>
      <c r="O850" s="135" t="s">
        <v>39</v>
      </c>
      <c r="P850" s="136">
        <f t="shared" si="277"/>
        <v>0</v>
      </c>
      <c r="Q850" s="136">
        <f t="shared" si="278"/>
        <v>0</v>
      </c>
      <c r="R850" s="136">
        <f t="shared" si="279"/>
        <v>0</v>
      </c>
      <c r="S850" s="137">
        <v>0</v>
      </c>
      <c r="T850" s="137">
        <f t="shared" si="280"/>
        <v>0</v>
      </c>
      <c r="U850" s="137">
        <v>0</v>
      </c>
      <c r="V850" s="137">
        <f t="shared" si="281"/>
        <v>0</v>
      </c>
      <c r="W850" s="137">
        <v>0</v>
      </c>
      <c r="X850" s="137">
        <f t="shared" si="282"/>
        <v>0</v>
      </c>
      <c r="Y850" s="138" t="s">
        <v>1</v>
      </c>
      <c r="AR850" s="139" t="s">
        <v>187</v>
      </c>
      <c r="AT850" s="139" t="s">
        <v>147</v>
      </c>
      <c r="AU850" s="139" t="s">
        <v>84</v>
      </c>
      <c r="AY850" s="14" t="s">
        <v>145</v>
      </c>
      <c r="BE850" s="140">
        <f t="shared" si="283"/>
        <v>0</v>
      </c>
      <c r="BF850" s="140">
        <f t="shared" si="284"/>
        <v>0</v>
      </c>
      <c r="BG850" s="140">
        <f t="shared" si="285"/>
        <v>0</v>
      </c>
      <c r="BH850" s="140">
        <f t="shared" si="286"/>
        <v>0</v>
      </c>
      <c r="BI850" s="140">
        <f t="shared" si="287"/>
        <v>0</v>
      </c>
      <c r="BJ850" s="14" t="s">
        <v>84</v>
      </c>
      <c r="BK850" s="140">
        <f t="shared" si="288"/>
        <v>0</v>
      </c>
      <c r="BL850" s="14" t="s">
        <v>187</v>
      </c>
      <c r="BM850" s="139" t="s">
        <v>199</v>
      </c>
    </row>
    <row r="851" spans="2:65" s="1" customFormat="1" ht="16.5" customHeight="1">
      <c r="B851" s="127"/>
      <c r="C851" s="128"/>
      <c r="D851" s="128" t="s">
        <v>147</v>
      </c>
      <c r="E851" s="129"/>
      <c r="F851" s="158" t="s">
        <v>1217</v>
      </c>
      <c r="G851" s="131" t="s">
        <v>343</v>
      </c>
      <c r="H851" s="132">
        <v>4</v>
      </c>
      <c r="I851" s="133"/>
      <c r="J851" s="133"/>
      <c r="K851" s="133">
        <f t="shared" si="276"/>
        <v>0</v>
      </c>
      <c r="L851" s="130" t="s">
        <v>1</v>
      </c>
      <c r="M851" s="26"/>
      <c r="N851" s="134" t="s">
        <v>1</v>
      </c>
      <c r="O851" s="135" t="s">
        <v>39</v>
      </c>
      <c r="P851" s="136">
        <f t="shared" si="277"/>
        <v>0</v>
      </c>
      <c r="Q851" s="136">
        <f t="shared" si="278"/>
        <v>0</v>
      </c>
      <c r="R851" s="136">
        <f t="shared" si="279"/>
        <v>0</v>
      </c>
      <c r="S851" s="137">
        <v>0</v>
      </c>
      <c r="T851" s="137">
        <f t="shared" si="280"/>
        <v>0</v>
      </c>
      <c r="U851" s="137">
        <v>0</v>
      </c>
      <c r="V851" s="137">
        <f t="shared" si="281"/>
        <v>0</v>
      </c>
      <c r="W851" s="137">
        <v>0</v>
      </c>
      <c r="X851" s="137">
        <f t="shared" si="282"/>
        <v>0</v>
      </c>
      <c r="Y851" s="138" t="s">
        <v>1</v>
      </c>
      <c r="AR851" s="139" t="s">
        <v>187</v>
      </c>
      <c r="AT851" s="139" t="s">
        <v>147</v>
      </c>
      <c r="AU851" s="139" t="s">
        <v>84</v>
      </c>
      <c r="AY851" s="14" t="s">
        <v>145</v>
      </c>
      <c r="BE851" s="140">
        <f t="shared" si="283"/>
        <v>0</v>
      </c>
      <c r="BF851" s="140">
        <f t="shared" si="284"/>
        <v>0</v>
      </c>
      <c r="BG851" s="140">
        <f t="shared" si="285"/>
        <v>0</v>
      </c>
      <c r="BH851" s="140">
        <f t="shared" si="286"/>
        <v>0</v>
      </c>
      <c r="BI851" s="140">
        <f t="shared" si="287"/>
        <v>0</v>
      </c>
      <c r="BJ851" s="14" t="s">
        <v>84</v>
      </c>
      <c r="BK851" s="140">
        <f t="shared" si="288"/>
        <v>0</v>
      </c>
      <c r="BL851" s="14" t="s">
        <v>187</v>
      </c>
      <c r="BM851" s="139" t="s">
        <v>199</v>
      </c>
    </row>
    <row r="852" spans="2:65" s="1" customFormat="1" ht="16.5" customHeight="1">
      <c r="B852" s="127"/>
      <c r="C852" s="128"/>
      <c r="D852" s="128" t="s">
        <v>147</v>
      </c>
      <c r="E852" s="129"/>
      <c r="F852" s="158" t="s">
        <v>1218</v>
      </c>
      <c r="G852" s="159" t="s">
        <v>1008</v>
      </c>
      <c r="H852" s="132">
        <v>2</v>
      </c>
      <c r="I852" s="133"/>
      <c r="J852" s="133"/>
      <c r="K852" s="133">
        <f t="shared" si="276"/>
        <v>0</v>
      </c>
      <c r="L852" s="130" t="s">
        <v>1</v>
      </c>
      <c r="M852" s="26"/>
      <c r="N852" s="134" t="s">
        <v>1</v>
      </c>
      <c r="O852" s="135" t="s">
        <v>39</v>
      </c>
      <c r="P852" s="136">
        <f t="shared" si="277"/>
        <v>0</v>
      </c>
      <c r="Q852" s="136">
        <f t="shared" si="278"/>
        <v>0</v>
      </c>
      <c r="R852" s="136">
        <f t="shared" si="279"/>
        <v>0</v>
      </c>
      <c r="S852" s="137">
        <v>0</v>
      </c>
      <c r="T852" s="137">
        <f t="shared" si="280"/>
        <v>0</v>
      </c>
      <c r="U852" s="137">
        <v>0</v>
      </c>
      <c r="V852" s="137">
        <f t="shared" si="281"/>
        <v>0</v>
      </c>
      <c r="W852" s="137">
        <v>0</v>
      </c>
      <c r="X852" s="137">
        <f t="shared" si="282"/>
        <v>0</v>
      </c>
      <c r="Y852" s="138" t="s">
        <v>1</v>
      </c>
      <c r="AR852" s="139" t="s">
        <v>187</v>
      </c>
      <c r="AT852" s="139" t="s">
        <v>147</v>
      </c>
      <c r="AU852" s="139" t="s">
        <v>84</v>
      </c>
      <c r="AY852" s="14" t="s">
        <v>145</v>
      </c>
      <c r="BE852" s="140">
        <f t="shared" si="283"/>
        <v>0</v>
      </c>
      <c r="BF852" s="140">
        <f t="shared" si="284"/>
        <v>0</v>
      </c>
      <c r="BG852" s="140">
        <f t="shared" si="285"/>
        <v>0</v>
      </c>
      <c r="BH852" s="140">
        <f t="shared" si="286"/>
        <v>0</v>
      </c>
      <c r="BI852" s="140">
        <f t="shared" si="287"/>
        <v>0</v>
      </c>
      <c r="BJ852" s="14" t="s">
        <v>84</v>
      </c>
      <c r="BK852" s="140">
        <f t="shared" si="288"/>
        <v>0</v>
      </c>
      <c r="BL852" s="14" t="s">
        <v>187</v>
      </c>
      <c r="BM852" s="139" t="s">
        <v>199</v>
      </c>
    </row>
    <row r="853" spans="2:65" s="1" customFormat="1" ht="16.5" customHeight="1">
      <c r="B853" s="127"/>
      <c r="C853" s="128"/>
      <c r="D853" s="128" t="s">
        <v>147</v>
      </c>
      <c r="E853" s="129"/>
      <c r="F853" s="158" t="s">
        <v>1219</v>
      </c>
      <c r="G853" s="131" t="s">
        <v>343</v>
      </c>
      <c r="H853" s="132">
        <v>6</v>
      </c>
      <c r="I853" s="133"/>
      <c r="J853" s="133"/>
      <c r="K853" s="133">
        <f t="shared" si="276"/>
        <v>0</v>
      </c>
      <c r="L853" s="130" t="s">
        <v>1</v>
      </c>
      <c r="M853" s="26"/>
      <c r="N853" s="134" t="s">
        <v>1</v>
      </c>
      <c r="O853" s="135" t="s">
        <v>39</v>
      </c>
      <c r="P853" s="136">
        <f t="shared" si="277"/>
        <v>0</v>
      </c>
      <c r="Q853" s="136">
        <f t="shared" si="278"/>
        <v>0</v>
      </c>
      <c r="R853" s="136">
        <f t="shared" si="279"/>
        <v>0</v>
      </c>
      <c r="S853" s="137">
        <v>0</v>
      </c>
      <c r="T853" s="137">
        <f t="shared" si="280"/>
        <v>0</v>
      </c>
      <c r="U853" s="137">
        <v>0</v>
      </c>
      <c r="V853" s="137">
        <f t="shared" si="281"/>
        <v>0</v>
      </c>
      <c r="W853" s="137">
        <v>0</v>
      </c>
      <c r="X853" s="137">
        <f t="shared" si="282"/>
        <v>0</v>
      </c>
      <c r="Y853" s="138" t="s">
        <v>1</v>
      </c>
      <c r="AR853" s="139" t="s">
        <v>187</v>
      </c>
      <c r="AT853" s="139" t="s">
        <v>147</v>
      </c>
      <c r="AU853" s="139" t="s">
        <v>84</v>
      </c>
      <c r="AY853" s="14" t="s">
        <v>145</v>
      </c>
      <c r="BE853" s="140">
        <f t="shared" si="283"/>
        <v>0</v>
      </c>
      <c r="BF853" s="140">
        <f t="shared" si="284"/>
        <v>0</v>
      </c>
      <c r="BG853" s="140">
        <f t="shared" si="285"/>
        <v>0</v>
      </c>
      <c r="BH853" s="140">
        <f t="shared" si="286"/>
        <v>0</v>
      </c>
      <c r="BI853" s="140">
        <f t="shared" si="287"/>
        <v>0</v>
      </c>
      <c r="BJ853" s="14" t="s">
        <v>84</v>
      </c>
      <c r="BK853" s="140">
        <f t="shared" si="288"/>
        <v>0</v>
      </c>
      <c r="BL853" s="14" t="s">
        <v>187</v>
      </c>
      <c r="BM853" s="139" t="s">
        <v>199</v>
      </c>
    </row>
    <row r="854" spans="2:65" s="1" customFormat="1" ht="16.5" customHeight="1">
      <c r="B854" s="127"/>
      <c r="C854" s="128"/>
      <c r="D854" s="128" t="s">
        <v>147</v>
      </c>
      <c r="E854" s="129"/>
      <c r="F854" s="158" t="s">
        <v>1220</v>
      </c>
      <c r="G854" s="159" t="s">
        <v>458</v>
      </c>
      <c r="H854" s="132">
        <v>30</v>
      </c>
      <c r="I854" s="133"/>
      <c r="J854" s="133"/>
      <c r="K854" s="133">
        <f t="shared" si="276"/>
        <v>0</v>
      </c>
      <c r="L854" s="130" t="s">
        <v>1</v>
      </c>
      <c r="M854" s="26"/>
      <c r="N854" s="134" t="s">
        <v>1</v>
      </c>
      <c r="O854" s="135" t="s">
        <v>39</v>
      </c>
      <c r="P854" s="136">
        <f t="shared" si="277"/>
        <v>0</v>
      </c>
      <c r="Q854" s="136">
        <f t="shared" si="278"/>
        <v>0</v>
      </c>
      <c r="R854" s="136">
        <f t="shared" si="279"/>
        <v>0</v>
      </c>
      <c r="S854" s="137">
        <v>0</v>
      </c>
      <c r="T854" s="137">
        <f t="shared" si="280"/>
        <v>0</v>
      </c>
      <c r="U854" s="137">
        <v>0</v>
      </c>
      <c r="V854" s="137">
        <f t="shared" si="281"/>
        <v>0</v>
      </c>
      <c r="W854" s="137">
        <v>0</v>
      </c>
      <c r="X854" s="137">
        <f t="shared" si="282"/>
        <v>0</v>
      </c>
      <c r="Y854" s="138" t="s">
        <v>1</v>
      </c>
      <c r="AR854" s="139" t="s">
        <v>187</v>
      </c>
      <c r="AT854" s="139" t="s">
        <v>147</v>
      </c>
      <c r="AU854" s="139" t="s">
        <v>84</v>
      </c>
      <c r="AY854" s="14" t="s">
        <v>145</v>
      </c>
      <c r="BE854" s="140">
        <f t="shared" si="283"/>
        <v>0</v>
      </c>
      <c r="BF854" s="140">
        <f t="shared" si="284"/>
        <v>0</v>
      </c>
      <c r="BG854" s="140">
        <f t="shared" si="285"/>
        <v>0</v>
      </c>
      <c r="BH854" s="140">
        <f t="shared" si="286"/>
        <v>0</v>
      </c>
      <c r="BI854" s="140">
        <f t="shared" si="287"/>
        <v>0</v>
      </c>
      <c r="BJ854" s="14" t="s">
        <v>84</v>
      </c>
      <c r="BK854" s="140">
        <f t="shared" si="288"/>
        <v>0</v>
      </c>
      <c r="BL854" s="14" t="s">
        <v>187</v>
      </c>
      <c r="BM854" s="139" t="s">
        <v>199</v>
      </c>
    </row>
    <row r="855" spans="2:65" s="1" customFormat="1" ht="16.5" customHeight="1">
      <c r="B855" s="127"/>
      <c r="C855" s="128"/>
      <c r="D855" s="128" t="s">
        <v>147</v>
      </c>
      <c r="E855" s="129"/>
      <c r="F855" s="158" t="s">
        <v>1221</v>
      </c>
      <c r="G855" s="159" t="s">
        <v>458</v>
      </c>
      <c r="H855" s="132">
        <v>130</v>
      </c>
      <c r="I855" s="133"/>
      <c r="J855" s="133"/>
      <c r="K855" s="133">
        <f t="shared" si="276"/>
        <v>0</v>
      </c>
      <c r="L855" s="130" t="s">
        <v>1</v>
      </c>
      <c r="M855" s="26"/>
      <c r="N855" s="134" t="s">
        <v>1</v>
      </c>
      <c r="O855" s="135" t="s">
        <v>39</v>
      </c>
      <c r="P855" s="136">
        <f t="shared" si="277"/>
        <v>0</v>
      </c>
      <c r="Q855" s="136">
        <f t="shared" si="278"/>
        <v>0</v>
      </c>
      <c r="R855" s="136">
        <f t="shared" si="279"/>
        <v>0</v>
      </c>
      <c r="S855" s="137">
        <v>0</v>
      </c>
      <c r="T855" s="137">
        <f t="shared" si="280"/>
        <v>0</v>
      </c>
      <c r="U855" s="137">
        <v>0</v>
      </c>
      <c r="V855" s="137">
        <f t="shared" si="281"/>
        <v>0</v>
      </c>
      <c r="W855" s="137">
        <v>0</v>
      </c>
      <c r="X855" s="137">
        <f t="shared" si="282"/>
        <v>0</v>
      </c>
      <c r="Y855" s="138" t="s">
        <v>1</v>
      </c>
      <c r="AR855" s="139" t="s">
        <v>187</v>
      </c>
      <c r="AT855" s="139" t="s">
        <v>147</v>
      </c>
      <c r="AU855" s="139" t="s">
        <v>84</v>
      </c>
      <c r="AY855" s="14" t="s">
        <v>145</v>
      </c>
      <c r="BE855" s="140">
        <f t="shared" si="283"/>
        <v>0</v>
      </c>
      <c r="BF855" s="140">
        <f t="shared" si="284"/>
        <v>0</v>
      </c>
      <c r="BG855" s="140">
        <f t="shared" si="285"/>
        <v>0</v>
      </c>
      <c r="BH855" s="140">
        <f t="shared" si="286"/>
        <v>0</v>
      </c>
      <c r="BI855" s="140">
        <f t="shared" si="287"/>
        <v>0</v>
      </c>
      <c r="BJ855" s="14" t="s">
        <v>84</v>
      </c>
      <c r="BK855" s="140">
        <f t="shared" si="288"/>
        <v>0</v>
      </c>
      <c r="BL855" s="14" t="s">
        <v>187</v>
      </c>
      <c r="BM855" s="139" t="s">
        <v>199</v>
      </c>
    </row>
    <row r="856" spans="2:65" s="1" customFormat="1" ht="16.5" customHeight="1">
      <c r="B856" s="127"/>
      <c r="C856" s="128"/>
      <c r="D856" s="128" t="s">
        <v>147</v>
      </c>
      <c r="E856" s="129"/>
      <c r="F856" s="158" t="s">
        <v>1222</v>
      </c>
      <c r="G856" s="159" t="s">
        <v>458</v>
      </c>
      <c r="H856" s="132">
        <v>830</v>
      </c>
      <c r="I856" s="133"/>
      <c r="J856" s="133"/>
      <c r="K856" s="133">
        <f t="shared" si="276"/>
        <v>0</v>
      </c>
      <c r="L856" s="130" t="s">
        <v>1</v>
      </c>
      <c r="M856" s="26"/>
      <c r="N856" s="134" t="s">
        <v>1</v>
      </c>
      <c r="O856" s="135" t="s">
        <v>39</v>
      </c>
      <c r="P856" s="136">
        <f t="shared" si="277"/>
        <v>0</v>
      </c>
      <c r="Q856" s="136">
        <f t="shared" si="278"/>
        <v>0</v>
      </c>
      <c r="R856" s="136">
        <f t="shared" si="279"/>
        <v>0</v>
      </c>
      <c r="S856" s="137">
        <v>0</v>
      </c>
      <c r="T856" s="137">
        <f t="shared" si="280"/>
        <v>0</v>
      </c>
      <c r="U856" s="137">
        <v>0</v>
      </c>
      <c r="V856" s="137">
        <f t="shared" si="281"/>
        <v>0</v>
      </c>
      <c r="W856" s="137">
        <v>0</v>
      </c>
      <c r="X856" s="137">
        <f t="shared" si="282"/>
        <v>0</v>
      </c>
      <c r="Y856" s="138" t="s">
        <v>1</v>
      </c>
      <c r="AR856" s="139" t="s">
        <v>187</v>
      </c>
      <c r="AT856" s="139" t="s">
        <v>147</v>
      </c>
      <c r="AU856" s="139" t="s">
        <v>84</v>
      </c>
      <c r="AY856" s="14" t="s">
        <v>145</v>
      </c>
      <c r="BE856" s="140">
        <f t="shared" si="283"/>
        <v>0</v>
      </c>
      <c r="BF856" s="140">
        <f t="shared" si="284"/>
        <v>0</v>
      </c>
      <c r="BG856" s="140">
        <f t="shared" si="285"/>
        <v>0</v>
      </c>
      <c r="BH856" s="140">
        <f t="shared" si="286"/>
        <v>0</v>
      </c>
      <c r="BI856" s="140">
        <f t="shared" si="287"/>
        <v>0</v>
      </c>
      <c r="BJ856" s="14" t="s">
        <v>84</v>
      </c>
      <c r="BK856" s="140">
        <f t="shared" si="288"/>
        <v>0</v>
      </c>
      <c r="BL856" s="14" t="s">
        <v>187</v>
      </c>
      <c r="BM856" s="139" t="s">
        <v>199</v>
      </c>
    </row>
    <row r="857" spans="2:65" s="1" customFormat="1" ht="16.5" customHeight="1">
      <c r="B857" s="127"/>
      <c r="C857" s="128"/>
      <c r="D857" s="128" t="s">
        <v>147</v>
      </c>
      <c r="E857" s="129"/>
      <c r="F857" s="158" t="s">
        <v>1223</v>
      </c>
      <c r="G857" s="159" t="s">
        <v>458</v>
      </c>
      <c r="H857" s="132">
        <v>150</v>
      </c>
      <c r="I857" s="133"/>
      <c r="J857" s="133"/>
      <c r="K857" s="133">
        <f t="shared" si="276"/>
        <v>0</v>
      </c>
      <c r="L857" s="130" t="s">
        <v>1</v>
      </c>
      <c r="M857" s="26"/>
      <c r="N857" s="134" t="s">
        <v>1</v>
      </c>
      <c r="O857" s="135" t="s">
        <v>39</v>
      </c>
      <c r="P857" s="136">
        <f t="shared" si="277"/>
        <v>0</v>
      </c>
      <c r="Q857" s="136">
        <f t="shared" si="278"/>
        <v>0</v>
      </c>
      <c r="R857" s="136">
        <f t="shared" si="279"/>
        <v>0</v>
      </c>
      <c r="S857" s="137">
        <v>0</v>
      </c>
      <c r="T857" s="137">
        <f t="shared" si="280"/>
        <v>0</v>
      </c>
      <c r="U857" s="137">
        <v>0</v>
      </c>
      <c r="V857" s="137">
        <f t="shared" si="281"/>
        <v>0</v>
      </c>
      <c r="W857" s="137">
        <v>0</v>
      </c>
      <c r="X857" s="137">
        <f t="shared" si="282"/>
        <v>0</v>
      </c>
      <c r="Y857" s="138" t="s">
        <v>1</v>
      </c>
      <c r="AR857" s="139" t="s">
        <v>187</v>
      </c>
      <c r="AT857" s="139" t="s">
        <v>147</v>
      </c>
      <c r="AU857" s="139" t="s">
        <v>84</v>
      </c>
      <c r="AY857" s="14" t="s">
        <v>145</v>
      </c>
      <c r="BE857" s="140">
        <f t="shared" si="283"/>
        <v>0</v>
      </c>
      <c r="BF857" s="140">
        <f t="shared" si="284"/>
        <v>0</v>
      </c>
      <c r="BG857" s="140">
        <f t="shared" si="285"/>
        <v>0</v>
      </c>
      <c r="BH857" s="140">
        <f t="shared" si="286"/>
        <v>0</v>
      </c>
      <c r="BI857" s="140">
        <f t="shared" si="287"/>
        <v>0</v>
      </c>
      <c r="BJ857" s="14" t="s">
        <v>84</v>
      </c>
      <c r="BK857" s="140">
        <f t="shared" si="288"/>
        <v>0</v>
      </c>
      <c r="BL857" s="14" t="s">
        <v>187</v>
      </c>
      <c r="BM857" s="139" t="s">
        <v>199</v>
      </c>
    </row>
    <row r="858" spans="2:65" s="1" customFormat="1" ht="16.5" customHeight="1">
      <c r="B858" s="127"/>
      <c r="C858" s="128"/>
      <c r="D858" s="128" t="s">
        <v>147</v>
      </c>
      <c r="E858" s="129"/>
      <c r="F858" s="158" t="s">
        <v>1224</v>
      </c>
      <c r="G858" s="159" t="s">
        <v>458</v>
      </c>
      <c r="H858" s="132">
        <v>140</v>
      </c>
      <c r="I858" s="133"/>
      <c r="J858" s="133"/>
      <c r="K858" s="133">
        <f t="shared" si="276"/>
        <v>0</v>
      </c>
      <c r="L858" s="130" t="s">
        <v>1</v>
      </c>
      <c r="M858" s="26"/>
      <c r="N858" s="134" t="s">
        <v>1</v>
      </c>
      <c r="O858" s="135" t="s">
        <v>39</v>
      </c>
      <c r="P858" s="136">
        <f t="shared" si="277"/>
        <v>0</v>
      </c>
      <c r="Q858" s="136">
        <f t="shared" si="278"/>
        <v>0</v>
      </c>
      <c r="R858" s="136">
        <f t="shared" si="279"/>
        <v>0</v>
      </c>
      <c r="S858" s="137">
        <v>0</v>
      </c>
      <c r="T858" s="137">
        <f t="shared" si="280"/>
        <v>0</v>
      </c>
      <c r="U858" s="137">
        <v>0</v>
      </c>
      <c r="V858" s="137">
        <f t="shared" si="281"/>
        <v>0</v>
      </c>
      <c r="W858" s="137">
        <v>0</v>
      </c>
      <c r="X858" s="137">
        <f t="shared" si="282"/>
        <v>0</v>
      </c>
      <c r="Y858" s="138" t="s">
        <v>1</v>
      </c>
      <c r="AR858" s="139" t="s">
        <v>187</v>
      </c>
      <c r="AT858" s="139" t="s">
        <v>147</v>
      </c>
      <c r="AU858" s="139" t="s">
        <v>84</v>
      </c>
      <c r="AY858" s="14" t="s">
        <v>145</v>
      </c>
      <c r="BE858" s="140">
        <f t="shared" si="283"/>
        <v>0</v>
      </c>
      <c r="BF858" s="140">
        <f t="shared" si="284"/>
        <v>0</v>
      </c>
      <c r="BG858" s="140">
        <f t="shared" si="285"/>
        <v>0</v>
      </c>
      <c r="BH858" s="140">
        <f t="shared" si="286"/>
        <v>0</v>
      </c>
      <c r="BI858" s="140">
        <f t="shared" si="287"/>
        <v>0</v>
      </c>
      <c r="BJ858" s="14" t="s">
        <v>84</v>
      </c>
      <c r="BK858" s="140">
        <f t="shared" si="288"/>
        <v>0</v>
      </c>
      <c r="BL858" s="14" t="s">
        <v>187</v>
      </c>
      <c r="BM858" s="139" t="s">
        <v>199</v>
      </c>
    </row>
    <row r="859" spans="2:65" s="1" customFormat="1" ht="16.5" customHeight="1">
      <c r="B859" s="127"/>
      <c r="C859" s="128"/>
      <c r="D859" s="128" t="s">
        <v>147</v>
      </c>
      <c r="E859" s="129"/>
      <c r="F859" s="158" t="s">
        <v>1225</v>
      </c>
      <c r="G859" s="159" t="s">
        <v>458</v>
      </c>
      <c r="H859" s="132">
        <v>540</v>
      </c>
      <c r="I859" s="133"/>
      <c r="J859" s="133"/>
      <c r="K859" s="133">
        <f t="shared" si="276"/>
        <v>0</v>
      </c>
      <c r="L859" s="130" t="s">
        <v>1</v>
      </c>
      <c r="M859" s="26"/>
      <c r="N859" s="134" t="s">
        <v>1</v>
      </c>
      <c r="O859" s="135" t="s">
        <v>39</v>
      </c>
      <c r="P859" s="136">
        <f t="shared" si="277"/>
        <v>0</v>
      </c>
      <c r="Q859" s="136">
        <f t="shared" si="278"/>
        <v>0</v>
      </c>
      <c r="R859" s="136">
        <f t="shared" si="279"/>
        <v>0</v>
      </c>
      <c r="S859" s="137">
        <v>0</v>
      </c>
      <c r="T859" s="137">
        <f t="shared" si="280"/>
        <v>0</v>
      </c>
      <c r="U859" s="137">
        <v>0</v>
      </c>
      <c r="V859" s="137">
        <f t="shared" si="281"/>
        <v>0</v>
      </c>
      <c r="W859" s="137">
        <v>0</v>
      </c>
      <c r="X859" s="137">
        <f t="shared" si="282"/>
        <v>0</v>
      </c>
      <c r="Y859" s="138" t="s">
        <v>1</v>
      </c>
      <c r="AR859" s="139" t="s">
        <v>187</v>
      </c>
      <c r="AT859" s="139" t="s">
        <v>147</v>
      </c>
      <c r="AU859" s="139" t="s">
        <v>84</v>
      </c>
      <c r="AY859" s="14" t="s">
        <v>145</v>
      </c>
      <c r="BE859" s="140">
        <f t="shared" si="283"/>
        <v>0</v>
      </c>
      <c r="BF859" s="140">
        <f t="shared" si="284"/>
        <v>0</v>
      </c>
      <c r="BG859" s="140">
        <f t="shared" si="285"/>
        <v>0</v>
      </c>
      <c r="BH859" s="140">
        <f t="shared" si="286"/>
        <v>0</v>
      </c>
      <c r="BI859" s="140">
        <f t="shared" si="287"/>
        <v>0</v>
      </c>
      <c r="BJ859" s="14" t="s">
        <v>84</v>
      </c>
      <c r="BK859" s="140">
        <f t="shared" si="288"/>
        <v>0</v>
      </c>
      <c r="BL859" s="14" t="s">
        <v>187</v>
      </c>
      <c r="BM859" s="139" t="s">
        <v>199</v>
      </c>
    </row>
    <row r="860" spans="2:65" s="1" customFormat="1" ht="16.5" customHeight="1">
      <c r="B860" s="127"/>
      <c r="C860" s="128"/>
      <c r="D860" s="128" t="s">
        <v>147</v>
      </c>
      <c r="E860" s="129"/>
      <c r="F860" s="158" t="s">
        <v>1226</v>
      </c>
      <c r="G860" s="159" t="s">
        <v>458</v>
      </c>
      <c r="H860" s="132">
        <v>740</v>
      </c>
      <c r="I860" s="133"/>
      <c r="J860" s="133"/>
      <c r="K860" s="133">
        <f t="shared" ref="K860:K881" si="289">ROUND(P860*H860,2)</f>
        <v>0</v>
      </c>
      <c r="L860" s="130" t="s">
        <v>1</v>
      </c>
      <c r="M860" s="26"/>
      <c r="N860" s="134" t="s">
        <v>1</v>
      </c>
      <c r="O860" s="135" t="s">
        <v>39</v>
      </c>
      <c r="P860" s="136">
        <f t="shared" ref="P860:P886" si="290">I860+J860</f>
        <v>0</v>
      </c>
      <c r="Q860" s="136">
        <f t="shared" ref="Q860:Q886" si="291">ROUND(I860*H860,2)</f>
        <v>0</v>
      </c>
      <c r="R860" s="136">
        <f t="shared" ref="R860:R886" si="292">ROUND(J860*H860,2)</f>
        <v>0</v>
      </c>
      <c r="S860" s="137">
        <v>0</v>
      </c>
      <c r="T860" s="137">
        <f t="shared" ref="T860:T885" si="293">S860*H860</f>
        <v>0</v>
      </c>
      <c r="U860" s="137">
        <v>0</v>
      </c>
      <c r="V860" s="137">
        <f t="shared" ref="V860:V885" si="294">U860*H860</f>
        <v>0</v>
      </c>
      <c r="W860" s="137">
        <v>0</v>
      </c>
      <c r="X860" s="137">
        <f t="shared" ref="X860:X885" si="295">W860*H860</f>
        <v>0</v>
      </c>
      <c r="Y860" s="138" t="s">
        <v>1</v>
      </c>
      <c r="AR860" s="139" t="s">
        <v>187</v>
      </c>
      <c r="AT860" s="139" t="s">
        <v>147</v>
      </c>
      <c r="AU860" s="139" t="s">
        <v>84</v>
      </c>
      <c r="AY860" s="14" t="s">
        <v>145</v>
      </c>
      <c r="BE860" s="140">
        <f t="shared" ref="BE860:BE886" si="296">IF(O860="základní",K860,0)</f>
        <v>0</v>
      </c>
      <c r="BF860" s="140">
        <f t="shared" ref="BF860:BF886" si="297">IF(O860="snížená",K860,0)</f>
        <v>0</v>
      </c>
      <c r="BG860" s="140">
        <f t="shared" ref="BG860:BG886" si="298">IF(O860="zákl. přenesená",K860,0)</f>
        <v>0</v>
      </c>
      <c r="BH860" s="140">
        <f t="shared" ref="BH860:BH886" si="299">IF(O860="sníž. přenesená",K860,0)</f>
        <v>0</v>
      </c>
      <c r="BI860" s="140">
        <f t="shared" ref="BI860:BI886" si="300">IF(O860="nulová",K860,0)</f>
        <v>0</v>
      </c>
      <c r="BJ860" s="14" t="s">
        <v>84</v>
      </c>
      <c r="BK860" s="140">
        <f t="shared" ref="BK860:BK886" si="301">ROUND(P860*H860,2)</f>
        <v>0</v>
      </c>
      <c r="BL860" s="14" t="s">
        <v>187</v>
      </c>
      <c r="BM860" s="139" t="s">
        <v>199</v>
      </c>
    </row>
    <row r="861" spans="2:65" s="1" customFormat="1" ht="16.5" customHeight="1">
      <c r="B861" s="127"/>
      <c r="C861" s="128"/>
      <c r="D861" s="128" t="s">
        <v>147</v>
      </c>
      <c r="E861" s="129"/>
      <c r="F861" s="158" t="s">
        <v>1227</v>
      </c>
      <c r="G861" s="159" t="s">
        <v>458</v>
      </c>
      <c r="H861" s="132">
        <v>119</v>
      </c>
      <c r="I861" s="133"/>
      <c r="J861" s="133"/>
      <c r="K861" s="133">
        <f t="shared" si="289"/>
        <v>0</v>
      </c>
      <c r="L861" s="130" t="s">
        <v>1</v>
      </c>
      <c r="M861" s="26"/>
      <c r="N861" s="134" t="s">
        <v>1</v>
      </c>
      <c r="O861" s="135" t="s">
        <v>39</v>
      </c>
      <c r="P861" s="136">
        <f t="shared" si="290"/>
        <v>0</v>
      </c>
      <c r="Q861" s="136">
        <f t="shared" si="291"/>
        <v>0</v>
      </c>
      <c r="R861" s="136">
        <f t="shared" si="292"/>
        <v>0</v>
      </c>
      <c r="S861" s="137">
        <v>0</v>
      </c>
      <c r="T861" s="137">
        <f t="shared" si="293"/>
        <v>0</v>
      </c>
      <c r="U861" s="137">
        <v>0</v>
      </c>
      <c r="V861" s="137">
        <f t="shared" si="294"/>
        <v>0</v>
      </c>
      <c r="W861" s="137">
        <v>0</v>
      </c>
      <c r="X861" s="137">
        <f t="shared" si="295"/>
        <v>0</v>
      </c>
      <c r="Y861" s="138" t="s">
        <v>1</v>
      </c>
      <c r="AR861" s="139" t="s">
        <v>187</v>
      </c>
      <c r="AT861" s="139" t="s">
        <v>147</v>
      </c>
      <c r="AU861" s="139" t="s">
        <v>84</v>
      </c>
      <c r="AY861" s="14" t="s">
        <v>145</v>
      </c>
      <c r="BE861" s="140">
        <f t="shared" si="296"/>
        <v>0</v>
      </c>
      <c r="BF861" s="140">
        <f t="shared" si="297"/>
        <v>0</v>
      </c>
      <c r="BG861" s="140">
        <f t="shared" si="298"/>
        <v>0</v>
      </c>
      <c r="BH861" s="140">
        <f t="shared" si="299"/>
        <v>0</v>
      </c>
      <c r="BI861" s="140">
        <f t="shared" si="300"/>
        <v>0</v>
      </c>
      <c r="BJ861" s="14" t="s">
        <v>84</v>
      </c>
      <c r="BK861" s="140">
        <f t="shared" si="301"/>
        <v>0</v>
      </c>
      <c r="BL861" s="14" t="s">
        <v>187</v>
      </c>
      <c r="BM861" s="139" t="s">
        <v>199</v>
      </c>
    </row>
    <row r="862" spans="2:65" s="1" customFormat="1" ht="24">
      <c r="B862" s="127"/>
      <c r="C862" s="128"/>
      <c r="D862" s="128" t="s">
        <v>147</v>
      </c>
      <c r="E862" s="129"/>
      <c r="F862" s="158" t="s">
        <v>1228</v>
      </c>
      <c r="G862" s="131" t="s">
        <v>343</v>
      </c>
      <c r="H862" s="132">
        <v>1</v>
      </c>
      <c r="I862" s="133"/>
      <c r="J862" s="133"/>
      <c r="K862" s="133">
        <f t="shared" si="289"/>
        <v>0</v>
      </c>
      <c r="L862" s="130" t="s">
        <v>1</v>
      </c>
      <c r="M862" s="26"/>
      <c r="N862" s="134" t="s">
        <v>1</v>
      </c>
      <c r="O862" s="135" t="s">
        <v>39</v>
      </c>
      <c r="P862" s="136">
        <f t="shared" si="290"/>
        <v>0</v>
      </c>
      <c r="Q862" s="136">
        <f t="shared" si="291"/>
        <v>0</v>
      </c>
      <c r="R862" s="136">
        <f t="shared" si="292"/>
        <v>0</v>
      </c>
      <c r="S862" s="137">
        <v>0</v>
      </c>
      <c r="T862" s="137">
        <f t="shared" si="293"/>
        <v>0</v>
      </c>
      <c r="U862" s="137">
        <v>0</v>
      </c>
      <c r="V862" s="137">
        <f t="shared" si="294"/>
        <v>0</v>
      </c>
      <c r="W862" s="137">
        <v>0</v>
      </c>
      <c r="X862" s="137">
        <f t="shared" si="295"/>
        <v>0</v>
      </c>
      <c r="Y862" s="138" t="s">
        <v>1</v>
      </c>
      <c r="AR862" s="139" t="s">
        <v>187</v>
      </c>
      <c r="AT862" s="139" t="s">
        <v>147</v>
      </c>
      <c r="AU862" s="139" t="s">
        <v>84</v>
      </c>
      <c r="AY862" s="14" t="s">
        <v>145</v>
      </c>
      <c r="BE862" s="140">
        <f t="shared" si="296"/>
        <v>0</v>
      </c>
      <c r="BF862" s="140">
        <f t="shared" si="297"/>
        <v>0</v>
      </c>
      <c r="BG862" s="140">
        <f t="shared" si="298"/>
        <v>0</v>
      </c>
      <c r="BH862" s="140">
        <f t="shared" si="299"/>
        <v>0</v>
      </c>
      <c r="BI862" s="140">
        <f t="shared" si="300"/>
        <v>0</v>
      </c>
      <c r="BJ862" s="14" t="s">
        <v>84</v>
      </c>
      <c r="BK862" s="140">
        <f t="shared" si="301"/>
        <v>0</v>
      </c>
      <c r="BL862" s="14" t="s">
        <v>187</v>
      </c>
      <c r="BM862" s="139" t="s">
        <v>199</v>
      </c>
    </row>
    <row r="863" spans="2:65" s="1" customFormat="1" ht="12">
      <c r="B863" s="127"/>
      <c r="C863" s="128"/>
      <c r="D863" s="128" t="s">
        <v>147</v>
      </c>
      <c r="E863" s="129"/>
      <c r="F863" s="158" t="s">
        <v>1229</v>
      </c>
      <c r="G863" s="159" t="s">
        <v>1008</v>
      </c>
      <c r="H863" s="132">
        <v>1</v>
      </c>
      <c r="I863" s="133"/>
      <c r="J863" s="133"/>
      <c r="K863" s="133">
        <f t="shared" si="289"/>
        <v>0</v>
      </c>
      <c r="L863" s="130" t="s">
        <v>1</v>
      </c>
      <c r="M863" s="26"/>
      <c r="N863" s="134" t="s">
        <v>1</v>
      </c>
      <c r="O863" s="135" t="s">
        <v>39</v>
      </c>
      <c r="P863" s="136">
        <f t="shared" si="290"/>
        <v>0</v>
      </c>
      <c r="Q863" s="136">
        <f t="shared" si="291"/>
        <v>0</v>
      </c>
      <c r="R863" s="136">
        <f t="shared" si="292"/>
        <v>0</v>
      </c>
      <c r="S863" s="137">
        <v>0</v>
      </c>
      <c r="T863" s="137">
        <f t="shared" si="293"/>
        <v>0</v>
      </c>
      <c r="U863" s="137">
        <v>0</v>
      </c>
      <c r="V863" s="137">
        <f t="shared" si="294"/>
        <v>0</v>
      </c>
      <c r="W863" s="137">
        <v>0</v>
      </c>
      <c r="X863" s="137">
        <f t="shared" si="295"/>
        <v>0</v>
      </c>
      <c r="Y863" s="138" t="s">
        <v>1</v>
      </c>
      <c r="AR863" s="139" t="s">
        <v>187</v>
      </c>
      <c r="AT863" s="139" t="s">
        <v>147</v>
      </c>
      <c r="AU863" s="139" t="s">
        <v>84</v>
      </c>
      <c r="AY863" s="14" t="s">
        <v>145</v>
      </c>
      <c r="BE863" s="140">
        <f t="shared" si="296"/>
        <v>0</v>
      </c>
      <c r="BF863" s="140">
        <f t="shared" si="297"/>
        <v>0</v>
      </c>
      <c r="BG863" s="140">
        <f t="shared" si="298"/>
        <v>0</v>
      </c>
      <c r="BH863" s="140">
        <f t="shared" si="299"/>
        <v>0</v>
      </c>
      <c r="BI863" s="140">
        <f t="shared" si="300"/>
        <v>0</v>
      </c>
      <c r="BJ863" s="14" t="s">
        <v>84</v>
      </c>
      <c r="BK863" s="140">
        <f t="shared" si="301"/>
        <v>0</v>
      </c>
      <c r="BL863" s="14" t="s">
        <v>187</v>
      </c>
      <c r="BM863" s="139" t="s">
        <v>199</v>
      </c>
    </row>
    <row r="864" spans="2:65" s="1" customFormat="1" ht="24">
      <c r="B864" s="127"/>
      <c r="C864" s="128"/>
      <c r="D864" s="128" t="s">
        <v>147</v>
      </c>
      <c r="E864" s="129"/>
      <c r="F864" s="158" t="s">
        <v>1232</v>
      </c>
      <c r="G864" s="159" t="s">
        <v>1008</v>
      </c>
      <c r="H864" s="132">
        <v>1</v>
      </c>
      <c r="I864" s="133"/>
      <c r="J864" s="133"/>
      <c r="K864" s="133">
        <f t="shared" si="289"/>
        <v>0</v>
      </c>
      <c r="L864" s="130" t="s">
        <v>1</v>
      </c>
      <c r="M864" s="26"/>
      <c r="N864" s="134" t="s">
        <v>1</v>
      </c>
      <c r="O864" s="135" t="s">
        <v>39</v>
      </c>
      <c r="P864" s="136">
        <f t="shared" si="290"/>
        <v>0</v>
      </c>
      <c r="Q864" s="136">
        <f t="shared" si="291"/>
        <v>0</v>
      </c>
      <c r="R864" s="136">
        <f t="shared" si="292"/>
        <v>0</v>
      </c>
      <c r="S864" s="137">
        <v>0</v>
      </c>
      <c r="T864" s="137">
        <f t="shared" si="293"/>
        <v>0</v>
      </c>
      <c r="U864" s="137">
        <v>0</v>
      </c>
      <c r="V864" s="137">
        <f t="shared" si="294"/>
        <v>0</v>
      </c>
      <c r="W864" s="137">
        <v>0</v>
      </c>
      <c r="X864" s="137">
        <f t="shared" si="295"/>
        <v>0</v>
      </c>
      <c r="Y864" s="138" t="s">
        <v>1</v>
      </c>
      <c r="AR864" s="139" t="s">
        <v>187</v>
      </c>
      <c r="AT864" s="139" t="s">
        <v>147</v>
      </c>
      <c r="AU864" s="139" t="s">
        <v>84</v>
      </c>
      <c r="AY864" s="14" t="s">
        <v>145</v>
      </c>
      <c r="BE864" s="140">
        <f t="shared" si="296"/>
        <v>0</v>
      </c>
      <c r="BF864" s="140">
        <f t="shared" si="297"/>
        <v>0</v>
      </c>
      <c r="BG864" s="140">
        <f t="shared" si="298"/>
        <v>0</v>
      </c>
      <c r="BH864" s="140">
        <f t="shared" si="299"/>
        <v>0</v>
      </c>
      <c r="BI864" s="140">
        <f t="shared" si="300"/>
        <v>0</v>
      </c>
      <c r="BJ864" s="14" t="s">
        <v>84</v>
      </c>
      <c r="BK864" s="140">
        <f t="shared" si="301"/>
        <v>0</v>
      </c>
      <c r="BL864" s="14" t="s">
        <v>187</v>
      </c>
      <c r="BM864" s="139" t="s">
        <v>199</v>
      </c>
    </row>
    <row r="865" spans="2:65" s="1" customFormat="1" ht="16.5" customHeight="1">
      <c r="B865" s="127"/>
      <c r="C865" s="128"/>
      <c r="D865" s="128" t="s">
        <v>147</v>
      </c>
      <c r="E865" s="129"/>
      <c r="F865" s="158" t="s">
        <v>1230</v>
      </c>
      <c r="G865" s="159" t="s">
        <v>1231</v>
      </c>
      <c r="H865" s="132">
        <v>5</v>
      </c>
      <c r="I865" s="133"/>
      <c r="J865" s="133"/>
      <c r="K865" s="133">
        <f t="shared" si="289"/>
        <v>0</v>
      </c>
      <c r="L865" s="130" t="s">
        <v>1</v>
      </c>
      <c r="M865" s="26"/>
      <c r="N865" s="134" t="s">
        <v>1</v>
      </c>
      <c r="O865" s="135" t="s">
        <v>39</v>
      </c>
      <c r="P865" s="136">
        <f t="shared" si="290"/>
        <v>0</v>
      </c>
      <c r="Q865" s="136">
        <f t="shared" si="291"/>
        <v>0</v>
      </c>
      <c r="R865" s="136">
        <f t="shared" si="292"/>
        <v>0</v>
      </c>
      <c r="S865" s="137">
        <v>0</v>
      </c>
      <c r="T865" s="137">
        <f t="shared" si="293"/>
        <v>0</v>
      </c>
      <c r="U865" s="137">
        <v>0</v>
      </c>
      <c r="V865" s="137">
        <f t="shared" si="294"/>
        <v>0</v>
      </c>
      <c r="W865" s="137">
        <v>0</v>
      </c>
      <c r="X865" s="137">
        <f t="shared" si="295"/>
        <v>0</v>
      </c>
      <c r="Y865" s="138" t="s">
        <v>1</v>
      </c>
      <c r="AR865" s="139" t="s">
        <v>187</v>
      </c>
      <c r="AT865" s="139" t="s">
        <v>147</v>
      </c>
      <c r="AU865" s="139" t="s">
        <v>84</v>
      </c>
      <c r="AY865" s="14" t="s">
        <v>145</v>
      </c>
      <c r="BE865" s="140">
        <f t="shared" si="296"/>
        <v>0</v>
      </c>
      <c r="BF865" s="140">
        <f t="shared" si="297"/>
        <v>0</v>
      </c>
      <c r="BG865" s="140">
        <f t="shared" si="298"/>
        <v>0</v>
      </c>
      <c r="BH865" s="140">
        <f t="shared" si="299"/>
        <v>0</v>
      </c>
      <c r="BI865" s="140">
        <f t="shared" si="300"/>
        <v>0</v>
      </c>
      <c r="BJ865" s="14" t="s">
        <v>84</v>
      </c>
      <c r="BK865" s="140">
        <f t="shared" si="301"/>
        <v>0</v>
      </c>
      <c r="BL865" s="14" t="s">
        <v>187</v>
      </c>
      <c r="BM865" s="139" t="s">
        <v>199</v>
      </c>
    </row>
    <row r="866" spans="2:65" s="1" customFormat="1" ht="16.5" customHeight="1">
      <c r="B866" s="127"/>
      <c r="C866" s="128"/>
      <c r="D866" s="128" t="s">
        <v>147</v>
      </c>
      <c r="E866" s="129"/>
      <c r="F866" s="158" t="s">
        <v>1180</v>
      </c>
      <c r="G866" s="159" t="s">
        <v>1077</v>
      </c>
      <c r="H866" s="132">
        <v>192</v>
      </c>
      <c r="I866" s="133"/>
      <c r="J866" s="133"/>
      <c r="K866" s="133">
        <f t="shared" si="289"/>
        <v>0</v>
      </c>
      <c r="L866" s="130" t="s">
        <v>1</v>
      </c>
      <c r="M866" s="26"/>
      <c r="N866" s="134" t="s">
        <v>1</v>
      </c>
      <c r="O866" s="135" t="s">
        <v>39</v>
      </c>
      <c r="P866" s="136">
        <f t="shared" si="290"/>
        <v>0</v>
      </c>
      <c r="Q866" s="136">
        <f t="shared" si="291"/>
        <v>0</v>
      </c>
      <c r="R866" s="136">
        <f t="shared" si="292"/>
        <v>0</v>
      </c>
      <c r="S866" s="137">
        <v>0</v>
      </c>
      <c r="T866" s="137">
        <f t="shared" si="293"/>
        <v>0</v>
      </c>
      <c r="U866" s="137">
        <v>0</v>
      </c>
      <c r="V866" s="137">
        <f t="shared" si="294"/>
        <v>0</v>
      </c>
      <c r="W866" s="137">
        <v>0</v>
      </c>
      <c r="X866" s="137">
        <f t="shared" si="295"/>
        <v>0</v>
      </c>
      <c r="Y866" s="138" t="s">
        <v>1</v>
      </c>
      <c r="AR866" s="139" t="s">
        <v>187</v>
      </c>
      <c r="AT866" s="139" t="s">
        <v>147</v>
      </c>
      <c r="AU866" s="139" t="s">
        <v>84</v>
      </c>
      <c r="AY866" s="14" t="s">
        <v>145</v>
      </c>
      <c r="BE866" s="140">
        <f t="shared" si="296"/>
        <v>0</v>
      </c>
      <c r="BF866" s="140">
        <f t="shared" si="297"/>
        <v>0</v>
      </c>
      <c r="BG866" s="140">
        <f t="shared" si="298"/>
        <v>0</v>
      </c>
      <c r="BH866" s="140">
        <f t="shared" si="299"/>
        <v>0</v>
      </c>
      <c r="BI866" s="140">
        <f t="shared" si="300"/>
        <v>0</v>
      </c>
      <c r="BJ866" s="14" t="s">
        <v>84</v>
      </c>
      <c r="BK866" s="140">
        <f t="shared" si="301"/>
        <v>0</v>
      </c>
      <c r="BL866" s="14" t="s">
        <v>187</v>
      </c>
      <c r="BM866" s="139" t="s">
        <v>199</v>
      </c>
    </row>
    <row r="867" spans="2:65" s="1" customFormat="1" ht="24">
      <c r="B867" s="127"/>
      <c r="C867" s="128"/>
      <c r="D867" s="128" t="s">
        <v>147</v>
      </c>
      <c r="E867" s="129"/>
      <c r="F867" s="158" t="s">
        <v>1233</v>
      </c>
      <c r="G867" s="159" t="s">
        <v>343</v>
      </c>
      <c r="H867" s="132">
        <v>8</v>
      </c>
      <c r="I867" s="133"/>
      <c r="J867" s="133"/>
      <c r="K867" s="133">
        <f t="shared" si="289"/>
        <v>0</v>
      </c>
      <c r="L867" s="130" t="s">
        <v>1</v>
      </c>
      <c r="M867" s="26"/>
      <c r="N867" s="134" t="s">
        <v>1</v>
      </c>
      <c r="O867" s="135" t="s">
        <v>39</v>
      </c>
      <c r="P867" s="136">
        <f t="shared" si="290"/>
        <v>0</v>
      </c>
      <c r="Q867" s="136">
        <f t="shared" si="291"/>
        <v>0</v>
      </c>
      <c r="R867" s="136">
        <f t="shared" si="292"/>
        <v>0</v>
      </c>
      <c r="S867" s="137">
        <v>0</v>
      </c>
      <c r="T867" s="137">
        <f t="shared" si="293"/>
        <v>0</v>
      </c>
      <c r="U867" s="137">
        <v>0</v>
      </c>
      <c r="V867" s="137">
        <f t="shared" si="294"/>
        <v>0</v>
      </c>
      <c r="W867" s="137">
        <v>0</v>
      </c>
      <c r="X867" s="137">
        <f t="shared" si="295"/>
        <v>0</v>
      </c>
      <c r="Y867" s="138" t="s">
        <v>1</v>
      </c>
      <c r="AR867" s="139" t="s">
        <v>187</v>
      </c>
      <c r="AT867" s="139" t="s">
        <v>147</v>
      </c>
      <c r="AU867" s="139" t="s">
        <v>84</v>
      </c>
      <c r="AY867" s="14" t="s">
        <v>145</v>
      </c>
      <c r="BE867" s="140">
        <f t="shared" si="296"/>
        <v>0</v>
      </c>
      <c r="BF867" s="140">
        <f t="shared" si="297"/>
        <v>0</v>
      </c>
      <c r="BG867" s="140">
        <f t="shared" si="298"/>
        <v>0</v>
      </c>
      <c r="BH867" s="140">
        <f t="shared" si="299"/>
        <v>0</v>
      </c>
      <c r="BI867" s="140">
        <f t="shared" si="300"/>
        <v>0</v>
      </c>
      <c r="BJ867" s="14" t="s">
        <v>84</v>
      </c>
      <c r="BK867" s="140">
        <f t="shared" si="301"/>
        <v>0</v>
      </c>
      <c r="BL867" s="14" t="s">
        <v>187</v>
      </c>
      <c r="BM867" s="139" t="s">
        <v>199</v>
      </c>
    </row>
    <row r="868" spans="2:65" s="1" customFormat="1" ht="24">
      <c r="B868" s="127"/>
      <c r="C868" s="128"/>
      <c r="D868" s="128" t="s">
        <v>147</v>
      </c>
      <c r="E868" s="129"/>
      <c r="F868" s="158" t="s">
        <v>1234</v>
      </c>
      <c r="G868" s="159" t="s">
        <v>343</v>
      </c>
      <c r="H868" s="132">
        <v>8</v>
      </c>
      <c r="I868" s="133"/>
      <c r="J868" s="133"/>
      <c r="K868" s="133">
        <f t="shared" si="289"/>
        <v>0</v>
      </c>
      <c r="L868" s="130" t="s">
        <v>1</v>
      </c>
      <c r="M868" s="26"/>
      <c r="N868" s="134" t="s">
        <v>1</v>
      </c>
      <c r="O868" s="135" t="s">
        <v>39</v>
      </c>
      <c r="P868" s="136">
        <f t="shared" si="290"/>
        <v>0</v>
      </c>
      <c r="Q868" s="136">
        <f t="shared" si="291"/>
        <v>0</v>
      </c>
      <c r="R868" s="136">
        <f t="shared" si="292"/>
        <v>0</v>
      </c>
      <c r="S868" s="137">
        <v>0</v>
      </c>
      <c r="T868" s="137">
        <f t="shared" si="293"/>
        <v>0</v>
      </c>
      <c r="U868" s="137">
        <v>0</v>
      </c>
      <c r="V868" s="137">
        <f t="shared" si="294"/>
        <v>0</v>
      </c>
      <c r="W868" s="137">
        <v>0</v>
      </c>
      <c r="X868" s="137">
        <f t="shared" si="295"/>
        <v>0</v>
      </c>
      <c r="Y868" s="138" t="s">
        <v>1</v>
      </c>
      <c r="AR868" s="139" t="s">
        <v>187</v>
      </c>
      <c r="AT868" s="139" t="s">
        <v>147</v>
      </c>
      <c r="AU868" s="139" t="s">
        <v>84</v>
      </c>
      <c r="AY868" s="14" t="s">
        <v>145</v>
      </c>
      <c r="BE868" s="140">
        <f t="shared" si="296"/>
        <v>0</v>
      </c>
      <c r="BF868" s="140">
        <f t="shared" si="297"/>
        <v>0</v>
      </c>
      <c r="BG868" s="140">
        <f t="shared" si="298"/>
        <v>0</v>
      </c>
      <c r="BH868" s="140">
        <f t="shared" si="299"/>
        <v>0</v>
      </c>
      <c r="BI868" s="140">
        <f t="shared" si="300"/>
        <v>0</v>
      </c>
      <c r="BJ868" s="14" t="s">
        <v>84</v>
      </c>
      <c r="BK868" s="140">
        <f t="shared" si="301"/>
        <v>0</v>
      </c>
      <c r="BL868" s="14" t="s">
        <v>187</v>
      </c>
      <c r="BM868" s="139" t="s">
        <v>199</v>
      </c>
    </row>
    <row r="869" spans="2:65" s="1" customFormat="1" ht="24">
      <c r="B869" s="127"/>
      <c r="C869" s="128"/>
      <c r="D869" s="128" t="s">
        <v>147</v>
      </c>
      <c r="E869" s="129"/>
      <c r="F869" s="158" t="s">
        <v>1235</v>
      </c>
      <c r="G869" s="131" t="s">
        <v>343</v>
      </c>
      <c r="H869" s="132">
        <v>8</v>
      </c>
      <c r="I869" s="133"/>
      <c r="J869" s="133"/>
      <c r="K869" s="133">
        <f t="shared" si="289"/>
        <v>0</v>
      </c>
      <c r="L869" s="130" t="s">
        <v>1</v>
      </c>
      <c r="M869" s="26"/>
      <c r="N869" s="134" t="s">
        <v>1</v>
      </c>
      <c r="O869" s="135" t="s">
        <v>39</v>
      </c>
      <c r="P869" s="136">
        <f t="shared" si="290"/>
        <v>0</v>
      </c>
      <c r="Q869" s="136">
        <f t="shared" si="291"/>
        <v>0</v>
      </c>
      <c r="R869" s="136">
        <f t="shared" si="292"/>
        <v>0</v>
      </c>
      <c r="S869" s="137">
        <v>0</v>
      </c>
      <c r="T869" s="137">
        <f t="shared" si="293"/>
        <v>0</v>
      </c>
      <c r="U869" s="137">
        <v>0</v>
      </c>
      <c r="V869" s="137">
        <f t="shared" si="294"/>
        <v>0</v>
      </c>
      <c r="W869" s="137">
        <v>0</v>
      </c>
      <c r="X869" s="137">
        <f t="shared" si="295"/>
        <v>0</v>
      </c>
      <c r="Y869" s="138" t="s">
        <v>1</v>
      </c>
      <c r="AR869" s="139" t="s">
        <v>187</v>
      </c>
      <c r="AT869" s="139" t="s">
        <v>147</v>
      </c>
      <c r="AU869" s="139" t="s">
        <v>84</v>
      </c>
      <c r="AY869" s="14" t="s">
        <v>145</v>
      </c>
      <c r="BE869" s="140">
        <f t="shared" si="296"/>
        <v>0</v>
      </c>
      <c r="BF869" s="140">
        <f t="shared" si="297"/>
        <v>0</v>
      </c>
      <c r="BG869" s="140">
        <f t="shared" si="298"/>
        <v>0</v>
      </c>
      <c r="BH869" s="140">
        <f t="shared" si="299"/>
        <v>0</v>
      </c>
      <c r="BI869" s="140">
        <f t="shared" si="300"/>
        <v>0</v>
      </c>
      <c r="BJ869" s="14" t="s">
        <v>84</v>
      </c>
      <c r="BK869" s="140">
        <f t="shared" si="301"/>
        <v>0</v>
      </c>
      <c r="BL869" s="14" t="s">
        <v>187</v>
      </c>
      <c r="BM869" s="139" t="s">
        <v>199</v>
      </c>
    </row>
    <row r="870" spans="2:65" s="1" customFormat="1" ht="24">
      <c r="B870" s="127"/>
      <c r="C870" s="128"/>
      <c r="D870" s="128" t="s">
        <v>147</v>
      </c>
      <c r="E870" s="129"/>
      <c r="F870" s="158" t="s">
        <v>1197</v>
      </c>
      <c r="G870" s="131" t="s">
        <v>343</v>
      </c>
      <c r="H870" s="132">
        <v>8</v>
      </c>
      <c r="I870" s="133"/>
      <c r="J870" s="133"/>
      <c r="K870" s="133">
        <f t="shared" si="289"/>
        <v>0</v>
      </c>
      <c r="L870" s="130" t="s">
        <v>1</v>
      </c>
      <c r="M870" s="26"/>
      <c r="N870" s="134" t="s">
        <v>1</v>
      </c>
      <c r="O870" s="135" t="s">
        <v>39</v>
      </c>
      <c r="P870" s="136">
        <f t="shared" si="290"/>
        <v>0</v>
      </c>
      <c r="Q870" s="136">
        <f t="shared" si="291"/>
        <v>0</v>
      </c>
      <c r="R870" s="136">
        <f t="shared" si="292"/>
        <v>0</v>
      </c>
      <c r="S870" s="137">
        <v>0</v>
      </c>
      <c r="T870" s="137">
        <f t="shared" si="293"/>
        <v>0</v>
      </c>
      <c r="U870" s="137">
        <v>0</v>
      </c>
      <c r="V870" s="137">
        <f t="shared" si="294"/>
        <v>0</v>
      </c>
      <c r="W870" s="137">
        <v>0</v>
      </c>
      <c r="X870" s="137">
        <f t="shared" si="295"/>
        <v>0</v>
      </c>
      <c r="Y870" s="138" t="s">
        <v>1</v>
      </c>
      <c r="AR870" s="139" t="s">
        <v>187</v>
      </c>
      <c r="AT870" s="139" t="s">
        <v>147</v>
      </c>
      <c r="AU870" s="139" t="s">
        <v>84</v>
      </c>
      <c r="AY870" s="14" t="s">
        <v>145</v>
      </c>
      <c r="BE870" s="140">
        <f t="shared" si="296"/>
        <v>0</v>
      </c>
      <c r="BF870" s="140">
        <f t="shared" si="297"/>
        <v>0</v>
      </c>
      <c r="BG870" s="140">
        <f t="shared" si="298"/>
        <v>0</v>
      </c>
      <c r="BH870" s="140">
        <f t="shared" si="299"/>
        <v>0</v>
      </c>
      <c r="BI870" s="140">
        <f t="shared" si="300"/>
        <v>0</v>
      </c>
      <c r="BJ870" s="14" t="s">
        <v>84</v>
      </c>
      <c r="BK870" s="140">
        <f t="shared" si="301"/>
        <v>0</v>
      </c>
      <c r="BL870" s="14" t="s">
        <v>187</v>
      </c>
      <c r="BM870" s="139" t="s">
        <v>199</v>
      </c>
    </row>
    <row r="871" spans="2:65" s="1" customFormat="1" ht="24">
      <c r="B871" s="127"/>
      <c r="C871" s="128"/>
      <c r="D871" s="128" t="s">
        <v>147</v>
      </c>
      <c r="E871" s="129"/>
      <c r="F871" s="158" t="s">
        <v>1199</v>
      </c>
      <c r="G871" s="131" t="s">
        <v>343</v>
      </c>
      <c r="H871" s="132">
        <v>2</v>
      </c>
      <c r="I871" s="133"/>
      <c r="J871" s="133"/>
      <c r="K871" s="133">
        <f t="shared" si="289"/>
        <v>0</v>
      </c>
      <c r="L871" s="130" t="s">
        <v>1</v>
      </c>
      <c r="M871" s="26"/>
      <c r="N871" s="134" t="s">
        <v>1</v>
      </c>
      <c r="O871" s="135" t="s">
        <v>39</v>
      </c>
      <c r="P871" s="136">
        <f t="shared" si="290"/>
        <v>0</v>
      </c>
      <c r="Q871" s="136">
        <f t="shared" si="291"/>
        <v>0</v>
      </c>
      <c r="R871" s="136">
        <f t="shared" si="292"/>
        <v>0</v>
      </c>
      <c r="S871" s="137">
        <v>0</v>
      </c>
      <c r="T871" s="137">
        <f t="shared" si="293"/>
        <v>0</v>
      </c>
      <c r="U871" s="137">
        <v>0</v>
      </c>
      <c r="V871" s="137">
        <f t="shared" si="294"/>
        <v>0</v>
      </c>
      <c r="W871" s="137">
        <v>0</v>
      </c>
      <c r="X871" s="137">
        <f t="shared" si="295"/>
        <v>0</v>
      </c>
      <c r="Y871" s="138" t="s">
        <v>1</v>
      </c>
      <c r="AR871" s="139" t="s">
        <v>187</v>
      </c>
      <c r="AT871" s="139" t="s">
        <v>147</v>
      </c>
      <c r="AU871" s="139" t="s">
        <v>84</v>
      </c>
      <c r="AY871" s="14" t="s">
        <v>145</v>
      </c>
      <c r="BE871" s="140">
        <f t="shared" si="296"/>
        <v>0</v>
      </c>
      <c r="BF871" s="140">
        <f t="shared" si="297"/>
        <v>0</v>
      </c>
      <c r="BG871" s="140">
        <f t="shared" si="298"/>
        <v>0</v>
      </c>
      <c r="BH871" s="140">
        <f t="shared" si="299"/>
        <v>0</v>
      </c>
      <c r="BI871" s="140">
        <f t="shared" si="300"/>
        <v>0</v>
      </c>
      <c r="BJ871" s="14" t="s">
        <v>84</v>
      </c>
      <c r="BK871" s="140">
        <f t="shared" si="301"/>
        <v>0</v>
      </c>
      <c r="BL871" s="14" t="s">
        <v>187</v>
      </c>
      <c r="BM871" s="139" t="s">
        <v>199</v>
      </c>
    </row>
    <row r="872" spans="2:65" s="1" customFormat="1" ht="12">
      <c r="B872" s="127"/>
      <c r="C872" s="128"/>
      <c r="D872" s="128" t="s">
        <v>147</v>
      </c>
      <c r="E872" s="129"/>
      <c r="F872" s="158" t="s">
        <v>1200</v>
      </c>
      <c r="G872" s="131" t="s">
        <v>343</v>
      </c>
      <c r="H872" s="132">
        <v>8</v>
      </c>
      <c r="I872" s="133"/>
      <c r="J872" s="133"/>
      <c r="K872" s="133">
        <f t="shared" si="289"/>
        <v>0</v>
      </c>
      <c r="L872" s="130" t="s">
        <v>1</v>
      </c>
      <c r="M872" s="26"/>
      <c r="N872" s="134" t="s">
        <v>1</v>
      </c>
      <c r="O872" s="135" t="s">
        <v>39</v>
      </c>
      <c r="P872" s="136">
        <f t="shared" si="290"/>
        <v>0</v>
      </c>
      <c r="Q872" s="136">
        <f t="shared" si="291"/>
        <v>0</v>
      </c>
      <c r="R872" s="136">
        <f t="shared" si="292"/>
        <v>0</v>
      </c>
      <c r="S872" s="137">
        <v>0</v>
      </c>
      <c r="T872" s="137">
        <f t="shared" si="293"/>
        <v>0</v>
      </c>
      <c r="U872" s="137">
        <v>0</v>
      </c>
      <c r="V872" s="137">
        <f t="shared" si="294"/>
        <v>0</v>
      </c>
      <c r="W872" s="137">
        <v>0</v>
      </c>
      <c r="X872" s="137">
        <f t="shared" si="295"/>
        <v>0</v>
      </c>
      <c r="Y872" s="138" t="s">
        <v>1</v>
      </c>
      <c r="AR872" s="139" t="s">
        <v>187</v>
      </c>
      <c r="AT872" s="139" t="s">
        <v>147</v>
      </c>
      <c r="AU872" s="139" t="s">
        <v>84</v>
      </c>
      <c r="AY872" s="14" t="s">
        <v>145</v>
      </c>
      <c r="BE872" s="140">
        <f t="shared" si="296"/>
        <v>0</v>
      </c>
      <c r="BF872" s="140">
        <f t="shared" si="297"/>
        <v>0</v>
      </c>
      <c r="BG872" s="140">
        <f t="shared" si="298"/>
        <v>0</v>
      </c>
      <c r="BH872" s="140">
        <f t="shared" si="299"/>
        <v>0</v>
      </c>
      <c r="BI872" s="140">
        <f t="shared" si="300"/>
        <v>0</v>
      </c>
      <c r="BJ872" s="14" t="s">
        <v>84</v>
      </c>
      <c r="BK872" s="140">
        <f t="shared" si="301"/>
        <v>0</v>
      </c>
      <c r="BL872" s="14" t="s">
        <v>187</v>
      </c>
      <c r="BM872" s="139" t="s">
        <v>199</v>
      </c>
    </row>
    <row r="873" spans="2:65" s="1" customFormat="1" ht="16.5" customHeight="1">
      <c r="B873" s="127"/>
      <c r="C873" s="128"/>
      <c r="D873" s="128" t="s">
        <v>147</v>
      </c>
      <c r="E873" s="129"/>
      <c r="F873" s="158" t="s">
        <v>1204</v>
      </c>
      <c r="G873" s="131" t="s">
        <v>343</v>
      </c>
      <c r="H873" s="132">
        <v>2</v>
      </c>
      <c r="I873" s="133"/>
      <c r="J873" s="133"/>
      <c r="K873" s="133">
        <f t="shared" si="289"/>
        <v>0</v>
      </c>
      <c r="L873" s="130" t="s">
        <v>1</v>
      </c>
      <c r="M873" s="26"/>
      <c r="N873" s="134" t="s">
        <v>1</v>
      </c>
      <c r="O873" s="135" t="s">
        <v>39</v>
      </c>
      <c r="P873" s="136">
        <f t="shared" si="290"/>
        <v>0</v>
      </c>
      <c r="Q873" s="136">
        <f t="shared" si="291"/>
        <v>0</v>
      </c>
      <c r="R873" s="136">
        <f t="shared" si="292"/>
        <v>0</v>
      </c>
      <c r="S873" s="137">
        <v>0</v>
      </c>
      <c r="T873" s="137">
        <f t="shared" si="293"/>
        <v>0</v>
      </c>
      <c r="U873" s="137">
        <v>0</v>
      </c>
      <c r="V873" s="137">
        <f t="shared" si="294"/>
        <v>0</v>
      </c>
      <c r="W873" s="137">
        <v>0</v>
      </c>
      <c r="X873" s="137">
        <f t="shared" si="295"/>
        <v>0</v>
      </c>
      <c r="Y873" s="138" t="s">
        <v>1</v>
      </c>
      <c r="AR873" s="139" t="s">
        <v>187</v>
      </c>
      <c r="AT873" s="139" t="s">
        <v>147</v>
      </c>
      <c r="AU873" s="139" t="s">
        <v>84</v>
      </c>
      <c r="AY873" s="14" t="s">
        <v>145</v>
      </c>
      <c r="BE873" s="140">
        <f t="shared" si="296"/>
        <v>0</v>
      </c>
      <c r="BF873" s="140">
        <f t="shared" si="297"/>
        <v>0</v>
      </c>
      <c r="BG873" s="140">
        <f t="shared" si="298"/>
        <v>0</v>
      </c>
      <c r="BH873" s="140">
        <f t="shared" si="299"/>
        <v>0</v>
      </c>
      <c r="BI873" s="140">
        <f t="shared" si="300"/>
        <v>0</v>
      </c>
      <c r="BJ873" s="14" t="s">
        <v>84</v>
      </c>
      <c r="BK873" s="140">
        <f t="shared" si="301"/>
        <v>0</v>
      </c>
      <c r="BL873" s="14" t="s">
        <v>187</v>
      </c>
      <c r="BM873" s="139" t="s">
        <v>199</v>
      </c>
    </row>
    <row r="874" spans="2:65" s="1" customFormat="1" ht="16.5" customHeight="1">
      <c r="B874" s="127"/>
      <c r="C874" s="128"/>
      <c r="D874" s="128" t="s">
        <v>147</v>
      </c>
      <c r="E874" s="129"/>
      <c r="F874" s="158" t="s">
        <v>1208</v>
      </c>
      <c r="G874" s="159" t="s">
        <v>1008</v>
      </c>
      <c r="H874" s="132">
        <v>2</v>
      </c>
      <c r="I874" s="133"/>
      <c r="J874" s="133"/>
      <c r="K874" s="133">
        <f t="shared" si="289"/>
        <v>0</v>
      </c>
      <c r="L874" s="130" t="s">
        <v>1</v>
      </c>
      <c r="M874" s="26"/>
      <c r="N874" s="134" t="s">
        <v>1</v>
      </c>
      <c r="O874" s="135" t="s">
        <v>39</v>
      </c>
      <c r="P874" s="136">
        <f t="shared" si="290"/>
        <v>0</v>
      </c>
      <c r="Q874" s="136">
        <f t="shared" si="291"/>
        <v>0</v>
      </c>
      <c r="R874" s="136">
        <f t="shared" si="292"/>
        <v>0</v>
      </c>
      <c r="S874" s="137">
        <v>0</v>
      </c>
      <c r="T874" s="137">
        <f t="shared" si="293"/>
        <v>0</v>
      </c>
      <c r="U874" s="137">
        <v>0</v>
      </c>
      <c r="V874" s="137">
        <f t="shared" si="294"/>
        <v>0</v>
      </c>
      <c r="W874" s="137">
        <v>0</v>
      </c>
      <c r="X874" s="137">
        <f t="shared" si="295"/>
        <v>0</v>
      </c>
      <c r="Y874" s="138" t="s">
        <v>1</v>
      </c>
      <c r="AR874" s="139" t="s">
        <v>187</v>
      </c>
      <c r="AT874" s="139" t="s">
        <v>147</v>
      </c>
      <c r="AU874" s="139" t="s">
        <v>84</v>
      </c>
      <c r="AY874" s="14" t="s">
        <v>145</v>
      </c>
      <c r="BE874" s="140">
        <f t="shared" si="296"/>
        <v>0</v>
      </c>
      <c r="BF874" s="140">
        <f t="shared" si="297"/>
        <v>0</v>
      </c>
      <c r="BG874" s="140">
        <f t="shared" si="298"/>
        <v>0</v>
      </c>
      <c r="BH874" s="140">
        <f t="shared" si="299"/>
        <v>0</v>
      </c>
      <c r="BI874" s="140">
        <f t="shared" si="300"/>
        <v>0</v>
      </c>
      <c r="BJ874" s="14" t="s">
        <v>84</v>
      </c>
      <c r="BK874" s="140">
        <f t="shared" si="301"/>
        <v>0</v>
      </c>
      <c r="BL874" s="14" t="s">
        <v>187</v>
      </c>
      <c r="BM874" s="139" t="s">
        <v>199</v>
      </c>
    </row>
    <row r="875" spans="2:65" s="1" customFormat="1" ht="16.5" customHeight="1">
      <c r="B875" s="127"/>
      <c r="C875" s="128"/>
      <c r="D875" s="128" t="s">
        <v>147</v>
      </c>
      <c r="E875" s="129"/>
      <c r="F875" s="158" t="s">
        <v>1236</v>
      </c>
      <c r="G875" s="131" t="s">
        <v>343</v>
      </c>
      <c r="H875" s="132">
        <v>2</v>
      </c>
      <c r="I875" s="133"/>
      <c r="J875" s="133"/>
      <c r="K875" s="133">
        <f t="shared" si="289"/>
        <v>0</v>
      </c>
      <c r="L875" s="130" t="s">
        <v>1</v>
      </c>
      <c r="M875" s="26"/>
      <c r="N875" s="134" t="s">
        <v>1</v>
      </c>
      <c r="O875" s="135" t="s">
        <v>39</v>
      </c>
      <c r="P875" s="136">
        <f t="shared" si="290"/>
        <v>0</v>
      </c>
      <c r="Q875" s="136">
        <f t="shared" si="291"/>
        <v>0</v>
      </c>
      <c r="R875" s="136">
        <f t="shared" si="292"/>
        <v>0</v>
      </c>
      <c r="S875" s="137">
        <v>0</v>
      </c>
      <c r="T875" s="137">
        <f t="shared" si="293"/>
        <v>0</v>
      </c>
      <c r="U875" s="137">
        <v>0</v>
      </c>
      <c r="V875" s="137">
        <f t="shared" si="294"/>
        <v>0</v>
      </c>
      <c r="W875" s="137">
        <v>0</v>
      </c>
      <c r="X875" s="137">
        <f t="shared" si="295"/>
        <v>0</v>
      </c>
      <c r="Y875" s="138" t="s">
        <v>1</v>
      </c>
      <c r="AR875" s="139" t="s">
        <v>187</v>
      </c>
      <c r="AT875" s="139" t="s">
        <v>147</v>
      </c>
      <c r="AU875" s="139" t="s">
        <v>84</v>
      </c>
      <c r="AY875" s="14" t="s">
        <v>145</v>
      </c>
      <c r="BE875" s="140">
        <f t="shared" si="296"/>
        <v>0</v>
      </c>
      <c r="BF875" s="140">
        <f t="shared" si="297"/>
        <v>0</v>
      </c>
      <c r="BG875" s="140">
        <f t="shared" si="298"/>
        <v>0</v>
      </c>
      <c r="BH875" s="140">
        <f t="shared" si="299"/>
        <v>0</v>
      </c>
      <c r="BI875" s="140">
        <f t="shared" si="300"/>
        <v>0</v>
      </c>
      <c r="BJ875" s="14" t="s">
        <v>84</v>
      </c>
      <c r="BK875" s="140">
        <f t="shared" si="301"/>
        <v>0</v>
      </c>
      <c r="BL875" s="14" t="s">
        <v>187</v>
      </c>
      <c r="BM875" s="139" t="s">
        <v>199</v>
      </c>
    </row>
    <row r="876" spans="2:65" s="1" customFormat="1" ht="24">
      <c r="B876" s="127"/>
      <c r="C876" s="128"/>
      <c r="D876" s="128" t="s">
        <v>147</v>
      </c>
      <c r="E876" s="129"/>
      <c r="F876" s="158" t="s">
        <v>1237</v>
      </c>
      <c r="G876" s="159" t="s">
        <v>343</v>
      </c>
      <c r="H876" s="132">
        <v>4</v>
      </c>
      <c r="I876" s="133"/>
      <c r="J876" s="133"/>
      <c r="K876" s="133">
        <f t="shared" si="289"/>
        <v>0</v>
      </c>
      <c r="L876" s="130" t="s">
        <v>1</v>
      </c>
      <c r="M876" s="26"/>
      <c r="N876" s="134" t="s">
        <v>1</v>
      </c>
      <c r="O876" s="135" t="s">
        <v>39</v>
      </c>
      <c r="P876" s="136">
        <f t="shared" si="290"/>
        <v>0</v>
      </c>
      <c r="Q876" s="136">
        <f t="shared" si="291"/>
        <v>0</v>
      </c>
      <c r="R876" s="136">
        <f t="shared" si="292"/>
        <v>0</v>
      </c>
      <c r="S876" s="137">
        <v>0</v>
      </c>
      <c r="T876" s="137">
        <f t="shared" si="293"/>
        <v>0</v>
      </c>
      <c r="U876" s="137">
        <v>0</v>
      </c>
      <c r="V876" s="137">
        <f t="shared" si="294"/>
        <v>0</v>
      </c>
      <c r="W876" s="137">
        <v>0</v>
      </c>
      <c r="X876" s="137">
        <f t="shared" si="295"/>
        <v>0</v>
      </c>
      <c r="Y876" s="138" t="s">
        <v>1</v>
      </c>
      <c r="AR876" s="139" t="s">
        <v>187</v>
      </c>
      <c r="AT876" s="139" t="s">
        <v>147</v>
      </c>
      <c r="AU876" s="139" t="s">
        <v>84</v>
      </c>
      <c r="AY876" s="14" t="s">
        <v>145</v>
      </c>
      <c r="BE876" s="140">
        <f t="shared" si="296"/>
        <v>0</v>
      </c>
      <c r="BF876" s="140">
        <f t="shared" si="297"/>
        <v>0</v>
      </c>
      <c r="BG876" s="140">
        <f t="shared" si="298"/>
        <v>0</v>
      </c>
      <c r="BH876" s="140">
        <f t="shared" si="299"/>
        <v>0</v>
      </c>
      <c r="BI876" s="140">
        <f t="shared" si="300"/>
        <v>0</v>
      </c>
      <c r="BJ876" s="14" t="s">
        <v>84</v>
      </c>
      <c r="BK876" s="140">
        <f t="shared" si="301"/>
        <v>0</v>
      </c>
      <c r="BL876" s="14" t="s">
        <v>187</v>
      </c>
      <c r="BM876" s="139" t="s">
        <v>199</v>
      </c>
    </row>
    <row r="877" spans="2:65" s="1" customFormat="1" ht="24">
      <c r="B877" s="127"/>
      <c r="C877" s="128"/>
      <c r="D877" s="128" t="s">
        <v>147</v>
      </c>
      <c r="E877" s="129"/>
      <c r="F877" s="158" t="s">
        <v>1197</v>
      </c>
      <c r="G877" s="159" t="s">
        <v>343</v>
      </c>
      <c r="H877" s="132">
        <v>2</v>
      </c>
      <c r="I877" s="133"/>
      <c r="J877" s="133"/>
      <c r="K877" s="133">
        <f t="shared" si="289"/>
        <v>0</v>
      </c>
      <c r="L877" s="130" t="s">
        <v>1</v>
      </c>
      <c r="M877" s="26"/>
      <c r="N877" s="134" t="s">
        <v>1</v>
      </c>
      <c r="O877" s="135" t="s">
        <v>39</v>
      </c>
      <c r="P877" s="136">
        <f t="shared" si="290"/>
        <v>0</v>
      </c>
      <c r="Q877" s="136">
        <f t="shared" si="291"/>
        <v>0</v>
      </c>
      <c r="R877" s="136">
        <f t="shared" si="292"/>
        <v>0</v>
      </c>
      <c r="S877" s="137">
        <v>0</v>
      </c>
      <c r="T877" s="137">
        <f t="shared" si="293"/>
        <v>0</v>
      </c>
      <c r="U877" s="137">
        <v>0</v>
      </c>
      <c r="V877" s="137">
        <f t="shared" si="294"/>
        <v>0</v>
      </c>
      <c r="W877" s="137">
        <v>0</v>
      </c>
      <c r="X877" s="137">
        <f t="shared" si="295"/>
        <v>0</v>
      </c>
      <c r="Y877" s="138" t="s">
        <v>1</v>
      </c>
      <c r="AR877" s="139" t="s">
        <v>187</v>
      </c>
      <c r="AT877" s="139" t="s">
        <v>147</v>
      </c>
      <c r="AU877" s="139" t="s">
        <v>84</v>
      </c>
      <c r="AY877" s="14" t="s">
        <v>145</v>
      </c>
      <c r="BE877" s="140">
        <f t="shared" si="296"/>
        <v>0</v>
      </c>
      <c r="BF877" s="140">
        <f t="shared" si="297"/>
        <v>0</v>
      </c>
      <c r="BG877" s="140">
        <f t="shared" si="298"/>
        <v>0</v>
      </c>
      <c r="BH877" s="140">
        <f t="shared" si="299"/>
        <v>0</v>
      </c>
      <c r="BI877" s="140">
        <f t="shared" si="300"/>
        <v>0</v>
      </c>
      <c r="BJ877" s="14" t="s">
        <v>84</v>
      </c>
      <c r="BK877" s="140">
        <f t="shared" si="301"/>
        <v>0</v>
      </c>
      <c r="BL877" s="14" t="s">
        <v>187</v>
      </c>
      <c r="BM877" s="139" t="s">
        <v>199</v>
      </c>
    </row>
    <row r="878" spans="2:65" s="1" customFormat="1" ht="24">
      <c r="B878" s="127"/>
      <c r="C878" s="128"/>
      <c r="D878" s="128" t="s">
        <v>147</v>
      </c>
      <c r="E878" s="129"/>
      <c r="F878" s="158" t="s">
        <v>1199</v>
      </c>
      <c r="G878" s="131" t="s">
        <v>343</v>
      </c>
      <c r="H878" s="132">
        <v>2</v>
      </c>
      <c r="I878" s="133"/>
      <c r="J878" s="133"/>
      <c r="K878" s="133">
        <f t="shared" si="289"/>
        <v>0</v>
      </c>
      <c r="L878" s="130" t="s">
        <v>1</v>
      </c>
      <c r="M878" s="26"/>
      <c r="N878" s="134" t="s">
        <v>1</v>
      </c>
      <c r="O878" s="135" t="s">
        <v>39</v>
      </c>
      <c r="P878" s="136">
        <f t="shared" si="290"/>
        <v>0</v>
      </c>
      <c r="Q878" s="136">
        <f t="shared" si="291"/>
        <v>0</v>
      </c>
      <c r="R878" s="136">
        <f t="shared" si="292"/>
        <v>0</v>
      </c>
      <c r="S878" s="137">
        <v>0</v>
      </c>
      <c r="T878" s="137">
        <f t="shared" si="293"/>
        <v>0</v>
      </c>
      <c r="U878" s="137">
        <v>0</v>
      </c>
      <c r="V878" s="137">
        <f t="shared" si="294"/>
        <v>0</v>
      </c>
      <c r="W878" s="137">
        <v>0</v>
      </c>
      <c r="X878" s="137">
        <f t="shared" si="295"/>
        <v>0</v>
      </c>
      <c r="Y878" s="138" t="s">
        <v>1</v>
      </c>
      <c r="AR878" s="139" t="s">
        <v>187</v>
      </c>
      <c r="AT878" s="139" t="s">
        <v>147</v>
      </c>
      <c r="AU878" s="139" t="s">
        <v>84</v>
      </c>
      <c r="AY878" s="14" t="s">
        <v>145</v>
      </c>
      <c r="BE878" s="140">
        <f t="shared" si="296"/>
        <v>0</v>
      </c>
      <c r="BF878" s="140">
        <f t="shared" si="297"/>
        <v>0</v>
      </c>
      <c r="BG878" s="140">
        <f t="shared" si="298"/>
        <v>0</v>
      </c>
      <c r="BH878" s="140">
        <f t="shared" si="299"/>
        <v>0</v>
      </c>
      <c r="BI878" s="140">
        <f t="shared" si="300"/>
        <v>0</v>
      </c>
      <c r="BJ878" s="14" t="s">
        <v>84</v>
      </c>
      <c r="BK878" s="140">
        <f t="shared" si="301"/>
        <v>0</v>
      </c>
      <c r="BL878" s="14" t="s">
        <v>187</v>
      </c>
      <c r="BM878" s="139" t="s">
        <v>199</v>
      </c>
    </row>
    <row r="879" spans="2:65" s="1" customFormat="1" ht="16.5" customHeight="1">
      <c r="B879" s="127"/>
      <c r="C879" s="128"/>
      <c r="D879" s="128" t="s">
        <v>147</v>
      </c>
      <c r="E879" s="129"/>
      <c r="F879" s="158" t="s">
        <v>1200</v>
      </c>
      <c r="G879" s="131" t="s">
        <v>343</v>
      </c>
      <c r="H879" s="132">
        <v>16</v>
      </c>
      <c r="I879" s="133"/>
      <c r="J879" s="133"/>
      <c r="K879" s="133">
        <f t="shared" si="289"/>
        <v>0</v>
      </c>
      <c r="L879" s="130" t="s">
        <v>1</v>
      </c>
      <c r="M879" s="26"/>
      <c r="N879" s="134" t="s">
        <v>1</v>
      </c>
      <c r="O879" s="135" t="s">
        <v>39</v>
      </c>
      <c r="P879" s="136">
        <f t="shared" si="290"/>
        <v>0</v>
      </c>
      <c r="Q879" s="136">
        <f t="shared" si="291"/>
        <v>0</v>
      </c>
      <c r="R879" s="136">
        <f t="shared" si="292"/>
        <v>0</v>
      </c>
      <c r="S879" s="137">
        <v>0</v>
      </c>
      <c r="T879" s="137">
        <f t="shared" si="293"/>
        <v>0</v>
      </c>
      <c r="U879" s="137">
        <v>0</v>
      </c>
      <c r="V879" s="137">
        <f t="shared" si="294"/>
        <v>0</v>
      </c>
      <c r="W879" s="137">
        <v>0</v>
      </c>
      <c r="X879" s="137">
        <f t="shared" si="295"/>
        <v>0</v>
      </c>
      <c r="Y879" s="138" t="s">
        <v>1</v>
      </c>
      <c r="AR879" s="139" t="s">
        <v>187</v>
      </c>
      <c r="AT879" s="139" t="s">
        <v>147</v>
      </c>
      <c r="AU879" s="139" t="s">
        <v>84</v>
      </c>
      <c r="AY879" s="14" t="s">
        <v>145</v>
      </c>
      <c r="BE879" s="140">
        <f t="shared" si="296"/>
        <v>0</v>
      </c>
      <c r="BF879" s="140">
        <f t="shared" si="297"/>
        <v>0</v>
      </c>
      <c r="BG879" s="140">
        <f t="shared" si="298"/>
        <v>0</v>
      </c>
      <c r="BH879" s="140">
        <f t="shared" si="299"/>
        <v>0</v>
      </c>
      <c r="BI879" s="140">
        <f t="shared" si="300"/>
        <v>0</v>
      </c>
      <c r="BJ879" s="14" t="s">
        <v>84</v>
      </c>
      <c r="BK879" s="140">
        <f t="shared" si="301"/>
        <v>0</v>
      </c>
      <c r="BL879" s="14" t="s">
        <v>187</v>
      </c>
      <c r="BM879" s="139" t="s">
        <v>199</v>
      </c>
    </row>
    <row r="880" spans="2:65" s="1" customFormat="1" ht="16.5" customHeight="1">
      <c r="B880" s="127"/>
      <c r="C880" s="128"/>
      <c r="D880" s="128" t="s">
        <v>147</v>
      </c>
      <c r="E880" s="129"/>
      <c r="F880" s="158" t="s">
        <v>1204</v>
      </c>
      <c r="G880" s="131" t="s">
        <v>343</v>
      </c>
      <c r="H880" s="132">
        <v>8</v>
      </c>
      <c r="I880" s="133"/>
      <c r="J880" s="133"/>
      <c r="K880" s="133">
        <f t="shared" si="289"/>
        <v>0</v>
      </c>
      <c r="L880" s="130" t="s">
        <v>1</v>
      </c>
      <c r="M880" s="26"/>
      <c r="N880" s="134" t="s">
        <v>1</v>
      </c>
      <c r="O880" s="135" t="s">
        <v>39</v>
      </c>
      <c r="P880" s="136">
        <f t="shared" si="290"/>
        <v>0</v>
      </c>
      <c r="Q880" s="136">
        <f t="shared" si="291"/>
        <v>0</v>
      </c>
      <c r="R880" s="136">
        <f t="shared" si="292"/>
        <v>0</v>
      </c>
      <c r="S880" s="137">
        <v>0</v>
      </c>
      <c r="T880" s="137">
        <f t="shared" si="293"/>
        <v>0</v>
      </c>
      <c r="U880" s="137">
        <v>0</v>
      </c>
      <c r="V880" s="137">
        <f t="shared" si="294"/>
        <v>0</v>
      </c>
      <c r="W880" s="137">
        <v>0</v>
      </c>
      <c r="X880" s="137">
        <f t="shared" si="295"/>
        <v>0</v>
      </c>
      <c r="Y880" s="138" t="s">
        <v>1</v>
      </c>
      <c r="AR880" s="139" t="s">
        <v>187</v>
      </c>
      <c r="AT880" s="139" t="s">
        <v>147</v>
      </c>
      <c r="AU880" s="139" t="s">
        <v>84</v>
      </c>
      <c r="AY880" s="14" t="s">
        <v>145</v>
      </c>
      <c r="BE880" s="140">
        <f t="shared" si="296"/>
        <v>0</v>
      </c>
      <c r="BF880" s="140">
        <f t="shared" si="297"/>
        <v>0</v>
      </c>
      <c r="BG880" s="140">
        <f t="shared" si="298"/>
        <v>0</v>
      </c>
      <c r="BH880" s="140">
        <f t="shared" si="299"/>
        <v>0</v>
      </c>
      <c r="BI880" s="140">
        <f t="shared" si="300"/>
        <v>0</v>
      </c>
      <c r="BJ880" s="14" t="s">
        <v>84</v>
      </c>
      <c r="BK880" s="140">
        <f t="shared" si="301"/>
        <v>0</v>
      </c>
      <c r="BL880" s="14" t="s">
        <v>187</v>
      </c>
      <c r="BM880" s="139" t="s">
        <v>199</v>
      </c>
    </row>
    <row r="881" spans="2:65" s="1" customFormat="1" ht="17.25" customHeight="1">
      <c r="B881" s="127"/>
      <c r="C881" s="128"/>
      <c r="D881" s="128" t="s">
        <v>147</v>
      </c>
      <c r="E881" s="129"/>
      <c r="F881" s="158" t="s">
        <v>1208</v>
      </c>
      <c r="G881" s="159" t="s">
        <v>1008</v>
      </c>
      <c r="H881" s="132">
        <v>1</v>
      </c>
      <c r="I881" s="133"/>
      <c r="J881" s="133"/>
      <c r="K881" s="133">
        <f t="shared" si="289"/>
        <v>0</v>
      </c>
      <c r="L881" s="130" t="s">
        <v>1</v>
      </c>
      <c r="M881" s="26"/>
      <c r="N881" s="134" t="s">
        <v>1</v>
      </c>
      <c r="O881" s="135" t="s">
        <v>39</v>
      </c>
      <c r="P881" s="136">
        <f t="shared" si="290"/>
        <v>0</v>
      </c>
      <c r="Q881" s="136">
        <f t="shared" si="291"/>
        <v>0</v>
      </c>
      <c r="R881" s="136">
        <f t="shared" si="292"/>
        <v>0</v>
      </c>
      <c r="S881" s="137">
        <v>0</v>
      </c>
      <c r="T881" s="137">
        <f t="shared" si="293"/>
        <v>0</v>
      </c>
      <c r="U881" s="137">
        <v>0</v>
      </c>
      <c r="V881" s="137">
        <f t="shared" si="294"/>
        <v>0</v>
      </c>
      <c r="W881" s="137">
        <v>0</v>
      </c>
      <c r="X881" s="137">
        <f t="shared" si="295"/>
        <v>0</v>
      </c>
      <c r="Y881" s="138" t="s">
        <v>1</v>
      </c>
      <c r="AR881" s="139" t="s">
        <v>187</v>
      </c>
      <c r="AT881" s="139" t="s">
        <v>147</v>
      </c>
      <c r="AU881" s="139" t="s">
        <v>84</v>
      </c>
      <c r="AY881" s="14" t="s">
        <v>145</v>
      </c>
      <c r="BE881" s="140">
        <f t="shared" si="296"/>
        <v>0</v>
      </c>
      <c r="BF881" s="140">
        <f t="shared" si="297"/>
        <v>0</v>
      </c>
      <c r="BG881" s="140">
        <f t="shared" si="298"/>
        <v>0</v>
      </c>
      <c r="BH881" s="140">
        <f t="shared" si="299"/>
        <v>0</v>
      </c>
      <c r="BI881" s="140">
        <f t="shared" si="300"/>
        <v>0</v>
      </c>
      <c r="BJ881" s="14" t="s">
        <v>84</v>
      </c>
      <c r="BK881" s="140">
        <f t="shared" si="301"/>
        <v>0</v>
      </c>
      <c r="BL881" s="14" t="s">
        <v>187</v>
      </c>
      <c r="BM881" s="139" t="s">
        <v>199</v>
      </c>
    </row>
    <row r="882" spans="2:65" s="1" customFormat="1" ht="12">
      <c r="B882" s="127"/>
      <c r="C882" s="151"/>
      <c r="D882" s="151"/>
      <c r="E882" s="152"/>
      <c r="F882" s="153" t="s">
        <v>1063</v>
      </c>
      <c r="G882" s="154"/>
      <c r="H882" s="155"/>
      <c r="I882" s="156"/>
      <c r="J882" s="156"/>
      <c r="K882" s="156"/>
      <c r="L882" s="153"/>
      <c r="M882" s="26"/>
      <c r="N882" s="134" t="s">
        <v>1</v>
      </c>
      <c r="O882" s="135" t="s">
        <v>39</v>
      </c>
      <c r="P882" s="136">
        <f t="shared" si="290"/>
        <v>0</v>
      </c>
      <c r="Q882" s="136">
        <f t="shared" si="291"/>
        <v>0</v>
      </c>
      <c r="R882" s="136">
        <f t="shared" si="292"/>
        <v>0</v>
      </c>
      <c r="S882" s="137">
        <v>0</v>
      </c>
      <c r="T882" s="137">
        <f t="shared" si="293"/>
        <v>0</v>
      </c>
      <c r="U882" s="137">
        <v>0</v>
      </c>
      <c r="V882" s="137">
        <f t="shared" si="294"/>
        <v>0</v>
      </c>
      <c r="W882" s="137">
        <v>0</v>
      </c>
      <c r="X882" s="137">
        <f t="shared" si="295"/>
        <v>0</v>
      </c>
      <c r="Y882" s="138" t="s">
        <v>1</v>
      </c>
      <c r="AR882" s="139" t="s">
        <v>149</v>
      </c>
      <c r="AT882" s="139" t="s">
        <v>147</v>
      </c>
      <c r="AU882" s="139" t="s">
        <v>84</v>
      </c>
      <c r="AY882" s="14" t="s">
        <v>145</v>
      </c>
      <c r="BE882" s="140">
        <f t="shared" si="296"/>
        <v>0</v>
      </c>
      <c r="BF882" s="140">
        <f t="shared" si="297"/>
        <v>0</v>
      </c>
      <c r="BG882" s="140">
        <f t="shared" si="298"/>
        <v>0</v>
      </c>
      <c r="BH882" s="140">
        <f t="shared" si="299"/>
        <v>0</v>
      </c>
      <c r="BI882" s="140">
        <f t="shared" si="300"/>
        <v>0</v>
      </c>
      <c r="BJ882" s="14" t="s">
        <v>84</v>
      </c>
      <c r="BK882" s="140">
        <f t="shared" si="301"/>
        <v>0</v>
      </c>
      <c r="BL882" s="14" t="s">
        <v>149</v>
      </c>
      <c r="BM882" s="139" t="s">
        <v>169</v>
      </c>
    </row>
    <row r="883" spans="2:65" s="1" customFormat="1" ht="16.5" customHeight="1">
      <c r="B883" s="127"/>
      <c r="C883" s="128"/>
      <c r="D883" s="128" t="s">
        <v>147</v>
      </c>
      <c r="E883" s="129"/>
      <c r="F883" s="158" t="s">
        <v>1238</v>
      </c>
      <c r="G883" s="159" t="s">
        <v>348</v>
      </c>
      <c r="H883" s="132">
        <v>1</v>
      </c>
      <c r="I883" s="133"/>
      <c r="J883" s="133"/>
      <c r="K883" s="133">
        <f t="shared" ref="K883:K886" si="302">ROUND(P883*H883,2)</f>
        <v>0</v>
      </c>
      <c r="L883" s="130" t="s">
        <v>1</v>
      </c>
      <c r="M883" s="26"/>
      <c r="N883" s="134" t="s">
        <v>1</v>
      </c>
      <c r="O883" s="135" t="s">
        <v>39</v>
      </c>
      <c r="P883" s="136">
        <f t="shared" si="290"/>
        <v>0</v>
      </c>
      <c r="Q883" s="136">
        <f t="shared" si="291"/>
        <v>0</v>
      </c>
      <c r="R883" s="136">
        <f t="shared" si="292"/>
        <v>0</v>
      </c>
      <c r="S883" s="137">
        <v>0</v>
      </c>
      <c r="T883" s="137">
        <f t="shared" si="293"/>
        <v>0</v>
      </c>
      <c r="U883" s="137">
        <v>0</v>
      </c>
      <c r="V883" s="137">
        <f t="shared" si="294"/>
        <v>0</v>
      </c>
      <c r="W883" s="137">
        <v>0</v>
      </c>
      <c r="X883" s="137">
        <f t="shared" si="295"/>
        <v>0</v>
      </c>
      <c r="Y883" s="138" t="s">
        <v>1</v>
      </c>
      <c r="AR883" s="139" t="s">
        <v>187</v>
      </c>
      <c r="AT883" s="139" t="s">
        <v>147</v>
      </c>
      <c r="AU883" s="139" t="s">
        <v>84</v>
      </c>
      <c r="AY883" s="14" t="s">
        <v>145</v>
      </c>
      <c r="BE883" s="140">
        <f t="shared" si="296"/>
        <v>0</v>
      </c>
      <c r="BF883" s="140">
        <f t="shared" si="297"/>
        <v>0</v>
      </c>
      <c r="BG883" s="140">
        <f t="shared" si="298"/>
        <v>0</v>
      </c>
      <c r="BH883" s="140">
        <f t="shared" si="299"/>
        <v>0</v>
      </c>
      <c r="BI883" s="140">
        <f t="shared" si="300"/>
        <v>0</v>
      </c>
      <c r="BJ883" s="14" t="s">
        <v>84</v>
      </c>
      <c r="BK883" s="140">
        <f t="shared" si="301"/>
        <v>0</v>
      </c>
      <c r="BL883" s="14" t="s">
        <v>187</v>
      </c>
      <c r="BM883" s="139" t="s">
        <v>199</v>
      </c>
    </row>
    <row r="884" spans="2:65" s="1" customFormat="1" ht="16.5" customHeight="1">
      <c r="B884" s="127"/>
      <c r="C884" s="128"/>
      <c r="D884" s="128" t="s">
        <v>147</v>
      </c>
      <c r="E884" s="129"/>
      <c r="F884" s="158" t="s">
        <v>1112</v>
      </c>
      <c r="G884" s="159" t="s">
        <v>348</v>
      </c>
      <c r="H884" s="132">
        <v>1</v>
      </c>
      <c r="I884" s="133"/>
      <c r="J884" s="133"/>
      <c r="K884" s="133">
        <f t="shared" si="302"/>
        <v>0</v>
      </c>
      <c r="L884" s="130" t="s">
        <v>1</v>
      </c>
      <c r="M884" s="26"/>
      <c r="N884" s="134" t="s">
        <v>1</v>
      </c>
      <c r="O884" s="135" t="s">
        <v>39</v>
      </c>
      <c r="P884" s="136">
        <f t="shared" si="290"/>
        <v>0</v>
      </c>
      <c r="Q884" s="136">
        <f t="shared" si="291"/>
        <v>0</v>
      </c>
      <c r="R884" s="136">
        <f t="shared" si="292"/>
        <v>0</v>
      </c>
      <c r="S884" s="137">
        <v>0</v>
      </c>
      <c r="T884" s="137">
        <f t="shared" si="293"/>
        <v>0</v>
      </c>
      <c r="U884" s="137">
        <v>0</v>
      </c>
      <c r="V884" s="137">
        <f t="shared" si="294"/>
        <v>0</v>
      </c>
      <c r="W884" s="137">
        <v>0</v>
      </c>
      <c r="X884" s="137">
        <f t="shared" si="295"/>
        <v>0</v>
      </c>
      <c r="Y884" s="138" t="s">
        <v>1</v>
      </c>
      <c r="AR884" s="139" t="s">
        <v>187</v>
      </c>
      <c r="AT884" s="139" t="s">
        <v>147</v>
      </c>
      <c r="AU884" s="139" t="s">
        <v>84</v>
      </c>
      <c r="AY884" s="14" t="s">
        <v>145</v>
      </c>
      <c r="BE884" s="140">
        <f t="shared" si="296"/>
        <v>0</v>
      </c>
      <c r="BF884" s="140">
        <f t="shared" si="297"/>
        <v>0</v>
      </c>
      <c r="BG884" s="140">
        <f t="shared" si="298"/>
        <v>0</v>
      </c>
      <c r="BH884" s="140">
        <f t="shared" si="299"/>
        <v>0</v>
      </c>
      <c r="BI884" s="140">
        <f t="shared" si="300"/>
        <v>0</v>
      </c>
      <c r="BJ884" s="14" t="s">
        <v>84</v>
      </c>
      <c r="BK884" s="140">
        <f t="shared" si="301"/>
        <v>0</v>
      </c>
      <c r="BL884" s="14" t="s">
        <v>187</v>
      </c>
      <c r="BM884" s="139" t="s">
        <v>199</v>
      </c>
    </row>
    <row r="885" spans="2:65" s="1" customFormat="1" ht="16.5" customHeight="1">
      <c r="B885" s="127"/>
      <c r="C885" s="128"/>
      <c r="D885" s="128" t="s">
        <v>147</v>
      </c>
      <c r="E885" s="129"/>
      <c r="F885" s="158" t="s">
        <v>1239</v>
      </c>
      <c r="G885" s="159" t="s">
        <v>343</v>
      </c>
      <c r="H885" s="132">
        <v>2</v>
      </c>
      <c r="I885" s="133"/>
      <c r="J885" s="133"/>
      <c r="K885" s="133">
        <f t="shared" si="302"/>
        <v>0</v>
      </c>
      <c r="L885" s="130" t="s">
        <v>1</v>
      </c>
      <c r="M885" s="26"/>
      <c r="N885" s="134" t="s">
        <v>1</v>
      </c>
      <c r="O885" s="135" t="s">
        <v>39</v>
      </c>
      <c r="P885" s="136">
        <f t="shared" si="290"/>
        <v>0</v>
      </c>
      <c r="Q885" s="136">
        <f t="shared" si="291"/>
        <v>0</v>
      </c>
      <c r="R885" s="136">
        <f t="shared" si="292"/>
        <v>0</v>
      </c>
      <c r="S885" s="137">
        <v>0</v>
      </c>
      <c r="T885" s="137">
        <f t="shared" si="293"/>
        <v>0</v>
      </c>
      <c r="U885" s="137">
        <v>0</v>
      </c>
      <c r="V885" s="137">
        <f t="shared" si="294"/>
        <v>0</v>
      </c>
      <c r="W885" s="137">
        <v>0</v>
      </c>
      <c r="X885" s="137">
        <f t="shared" si="295"/>
        <v>0</v>
      </c>
      <c r="Y885" s="138" t="s">
        <v>1</v>
      </c>
      <c r="AR885" s="139" t="s">
        <v>187</v>
      </c>
      <c r="AT885" s="139" t="s">
        <v>147</v>
      </c>
      <c r="AU885" s="139" t="s">
        <v>84</v>
      </c>
      <c r="AY885" s="14" t="s">
        <v>145</v>
      </c>
      <c r="BE885" s="140">
        <f t="shared" si="296"/>
        <v>0</v>
      </c>
      <c r="BF885" s="140">
        <f t="shared" si="297"/>
        <v>0</v>
      </c>
      <c r="BG885" s="140">
        <f t="shared" si="298"/>
        <v>0</v>
      </c>
      <c r="BH885" s="140">
        <f t="shared" si="299"/>
        <v>0</v>
      </c>
      <c r="BI885" s="140">
        <f t="shared" si="300"/>
        <v>0</v>
      </c>
      <c r="BJ885" s="14" t="s">
        <v>84</v>
      </c>
      <c r="BK885" s="140">
        <f t="shared" si="301"/>
        <v>0</v>
      </c>
      <c r="BL885" s="14" t="s">
        <v>187</v>
      </c>
      <c r="BM885" s="139" t="s">
        <v>199</v>
      </c>
    </row>
    <row r="886" spans="2:65" s="1" customFormat="1" ht="16.5" customHeight="1">
      <c r="B886" s="127"/>
      <c r="C886" s="128"/>
      <c r="D886" s="128" t="s">
        <v>147</v>
      </c>
      <c r="E886" s="129"/>
      <c r="F886" s="158" t="s">
        <v>1062</v>
      </c>
      <c r="G886" s="159" t="s">
        <v>348</v>
      </c>
      <c r="H886" s="132">
        <v>1</v>
      </c>
      <c r="I886" s="133"/>
      <c r="J886" s="133"/>
      <c r="K886" s="133">
        <f t="shared" si="302"/>
        <v>0</v>
      </c>
      <c r="L886" s="130" t="s">
        <v>1</v>
      </c>
      <c r="M886" s="26"/>
      <c r="N886" s="134" t="s">
        <v>1</v>
      </c>
      <c r="O886" s="135" t="s">
        <v>39</v>
      </c>
      <c r="P886" s="136">
        <f t="shared" si="290"/>
        <v>0</v>
      </c>
      <c r="Q886" s="136">
        <f t="shared" si="291"/>
        <v>0</v>
      </c>
      <c r="R886" s="136">
        <f t="shared" si="292"/>
        <v>0</v>
      </c>
      <c r="S886" s="137">
        <v>0</v>
      </c>
      <c r="T886" s="137">
        <f t="shared" ref="T886" si="303">S886*H886</f>
        <v>0</v>
      </c>
      <c r="U886" s="137">
        <v>0</v>
      </c>
      <c r="V886" s="137">
        <f t="shared" ref="V886" si="304">U886*H886</f>
        <v>0</v>
      </c>
      <c r="W886" s="137">
        <v>0</v>
      </c>
      <c r="X886" s="137">
        <f t="shared" ref="X886" si="305">W886*H886</f>
        <v>0</v>
      </c>
      <c r="Y886" s="138" t="s">
        <v>1</v>
      </c>
      <c r="AR886" s="139" t="s">
        <v>187</v>
      </c>
      <c r="AT886" s="139" t="s">
        <v>147</v>
      </c>
      <c r="AU886" s="139" t="s">
        <v>84</v>
      </c>
      <c r="AY886" s="14" t="s">
        <v>145</v>
      </c>
      <c r="BE886" s="140">
        <f t="shared" si="296"/>
        <v>0</v>
      </c>
      <c r="BF886" s="140">
        <f t="shared" si="297"/>
        <v>0</v>
      </c>
      <c r="BG886" s="140">
        <f t="shared" si="298"/>
        <v>0</v>
      </c>
      <c r="BH886" s="140">
        <f t="shared" si="299"/>
        <v>0</v>
      </c>
      <c r="BI886" s="140">
        <f t="shared" si="300"/>
        <v>0</v>
      </c>
      <c r="BJ886" s="14" t="s">
        <v>84</v>
      </c>
      <c r="BK886" s="140">
        <f t="shared" si="301"/>
        <v>0</v>
      </c>
      <c r="BL886" s="14" t="s">
        <v>187</v>
      </c>
      <c r="BM886" s="139" t="s">
        <v>199</v>
      </c>
    </row>
    <row r="887" spans="2:65" s="11" customFormat="1" ht="25.9" customHeight="1">
      <c r="B887" s="115"/>
      <c r="C887" s="160"/>
      <c r="D887" s="161" t="s">
        <v>75</v>
      </c>
      <c r="E887" s="162" t="s">
        <v>200</v>
      </c>
      <c r="F887" s="162" t="s">
        <v>201</v>
      </c>
      <c r="G887" s="160"/>
      <c r="H887" s="160"/>
      <c r="I887" s="160"/>
      <c r="J887" s="160"/>
      <c r="K887" s="163">
        <f>BK887</f>
        <v>0</v>
      </c>
      <c r="L887" s="160"/>
      <c r="M887" s="115"/>
      <c r="N887" s="119"/>
      <c r="Q887" s="120">
        <f>SUM(Q888:Q1062)</f>
        <v>0</v>
      </c>
      <c r="R887" s="120">
        <f>SUM(R888:R1062)</f>
        <v>0</v>
      </c>
      <c r="T887" s="121">
        <f>SUM(T888:T1062)</f>
        <v>0</v>
      </c>
      <c r="V887" s="121">
        <f>SUM(V888:V1062)</f>
        <v>0</v>
      </c>
      <c r="X887" s="121">
        <f>SUM(X888:X1062)</f>
        <v>0</v>
      </c>
      <c r="Y887" s="122"/>
      <c r="AR887" s="116" t="s">
        <v>86</v>
      </c>
      <c r="AT887" s="123" t="s">
        <v>75</v>
      </c>
      <c r="AU887" s="123" t="s">
        <v>76</v>
      </c>
      <c r="AY887" s="116" t="s">
        <v>145</v>
      </c>
      <c r="BK887" s="124">
        <f>SUM(BK888:BK1062)</f>
        <v>0</v>
      </c>
    </row>
    <row r="888" spans="2:65" s="1" customFormat="1" ht="12">
      <c r="B888" s="127"/>
      <c r="C888" s="151"/>
      <c r="D888" s="151"/>
      <c r="E888" s="152"/>
      <c r="F888" s="153" t="s">
        <v>1417</v>
      </c>
      <c r="G888" s="154"/>
      <c r="H888" s="155"/>
      <c r="I888" s="156"/>
      <c r="J888" s="156"/>
      <c r="K888" s="156"/>
      <c r="L888" s="153"/>
      <c r="M888" s="26"/>
      <c r="N888" s="134" t="s">
        <v>1</v>
      </c>
      <c r="O888" s="135" t="s">
        <v>39</v>
      </c>
      <c r="P888" s="136">
        <f t="shared" ref="P888" si="306">I888+J888</f>
        <v>0</v>
      </c>
      <c r="Q888" s="136">
        <f t="shared" ref="Q888" si="307">ROUND(I888*H888,2)</f>
        <v>0</v>
      </c>
      <c r="R888" s="136">
        <f t="shared" ref="R888" si="308">ROUND(J888*H888,2)</f>
        <v>0</v>
      </c>
      <c r="S888" s="137">
        <v>0</v>
      </c>
      <c r="T888" s="137">
        <f t="shared" ref="T888" si="309">S888*H888</f>
        <v>0</v>
      </c>
      <c r="U888" s="137">
        <v>0</v>
      </c>
      <c r="V888" s="137">
        <f t="shared" ref="V888" si="310">U888*H888</f>
        <v>0</v>
      </c>
      <c r="W888" s="137">
        <v>0</v>
      </c>
      <c r="X888" s="137">
        <f t="shared" ref="X888" si="311">W888*H888</f>
        <v>0</v>
      </c>
      <c r="Y888" s="138" t="s">
        <v>1</v>
      </c>
      <c r="AR888" s="139" t="s">
        <v>149</v>
      </c>
      <c r="AT888" s="139" t="s">
        <v>147</v>
      </c>
      <c r="AU888" s="139" t="s">
        <v>84</v>
      </c>
      <c r="AY888" s="14" t="s">
        <v>145</v>
      </c>
      <c r="BE888" s="140">
        <f t="shared" ref="BE888" si="312">IF(O888="základní",K888,0)</f>
        <v>0</v>
      </c>
      <c r="BF888" s="140">
        <f t="shared" ref="BF888" si="313">IF(O888="snížená",K888,0)</f>
        <v>0</v>
      </c>
      <c r="BG888" s="140">
        <f t="shared" ref="BG888" si="314">IF(O888="zákl. přenesená",K888,0)</f>
        <v>0</v>
      </c>
      <c r="BH888" s="140">
        <f t="shared" ref="BH888" si="315">IF(O888="sníž. přenesená",K888,0)</f>
        <v>0</v>
      </c>
      <c r="BI888" s="140">
        <f t="shared" ref="BI888" si="316">IF(O888="nulová",K888,0)</f>
        <v>0</v>
      </c>
      <c r="BJ888" s="14" t="s">
        <v>84</v>
      </c>
      <c r="BK888" s="140">
        <f t="shared" ref="BK888" si="317">ROUND(P888*H888,2)</f>
        <v>0</v>
      </c>
      <c r="BL888" s="14" t="s">
        <v>149</v>
      </c>
      <c r="BM888" s="139" t="s">
        <v>169</v>
      </c>
    </row>
    <row r="889" spans="2:65" s="1" customFormat="1" ht="72">
      <c r="B889" s="127"/>
      <c r="C889" s="128"/>
      <c r="D889" s="167" t="s">
        <v>1366</v>
      </c>
      <c r="E889" s="168" t="s">
        <v>1418</v>
      </c>
      <c r="F889" s="169" t="s">
        <v>1421</v>
      </c>
      <c r="G889" s="170" t="s">
        <v>343</v>
      </c>
      <c r="H889" s="171">
        <v>1</v>
      </c>
      <c r="I889" s="133"/>
      <c r="J889" s="133"/>
      <c r="K889" s="133">
        <f t="shared" ref="K889:K929" si="318">ROUND(P889*H889,2)</f>
        <v>0</v>
      </c>
      <c r="L889" s="130" t="s">
        <v>1</v>
      </c>
      <c r="M889" s="26"/>
      <c r="N889" s="134" t="s">
        <v>1</v>
      </c>
      <c r="O889" s="135" t="s">
        <v>39</v>
      </c>
      <c r="P889" s="136">
        <f t="shared" ref="P889:P929" si="319">I889+J889</f>
        <v>0</v>
      </c>
      <c r="Q889" s="136">
        <f t="shared" ref="Q889:Q929" si="320">ROUND(I889*H889,2)</f>
        <v>0</v>
      </c>
      <c r="R889" s="136">
        <f t="shared" ref="R889:R929" si="321">ROUND(J889*H889,2)</f>
        <v>0</v>
      </c>
      <c r="S889" s="137">
        <v>0</v>
      </c>
      <c r="T889" s="137">
        <f t="shared" ref="T889:T929" si="322">S889*H889</f>
        <v>0</v>
      </c>
      <c r="U889" s="137">
        <v>0</v>
      </c>
      <c r="V889" s="137">
        <f t="shared" ref="V889:V929" si="323">U889*H889</f>
        <v>0</v>
      </c>
      <c r="W889" s="137">
        <v>0</v>
      </c>
      <c r="X889" s="137">
        <f t="shared" ref="X889:X929" si="324">W889*H889</f>
        <v>0</v>
      </c>
      <c r="Y889" s="138" t="s">
        <v>1</v>
      </c>
      <c r="AR889" s="139" t="s">
        <v>187</v>
      </c>
      <c r="AT889" s="139" t="s">
        <v>147</v>
      </c>
      <c r="AU889" s="139" t="s">
        <v>84</v>
      </c>
      <c r="AY889" s="14" t="s">
        <v>145</v>
      </c>
      <c r="BE889" s="140">
        <f t="shared" ref="BE889:BE929" si="325">IF(O889="základní",K889,0)</f>
        <v>0</v>
      </c>
      <c r="BF889" s="140">
        <f t="shared" ref="BF889:BF929" si="326">IF(O889="snížená",K889,0)</f>
        <v>0</v>
      </c>
      <c r="BG889" s="140">
        <f t="shared" ref="BG889:BG929" si="327">IF(O889="zákl. přenesená",K889,0)</f>
        <v>0</v>
      </c>
      <c r="BH889" s="140">
        <f t="shared" ref="BH889:BH929" si="328">IF(O889="sníž. přenesená",K889,0)</f>
        <v>0</v>
      </c>
      <c r="BI889" s="140">
        <f t="shared" ref="BI889:BI929" si="329">IF(O889="nulová",K889,0)</f>
        <v>0</v>
      </c>
      <c r="BJ889" s="14" t="s">
        <v>84</v>
      </c>
      <c r="BK889" s="140">
        <f t="shared" ref="BK889:BK929" si="330">ROUND(P889*H889,2)</f>
        <v>0</v>
      </c>
      <c r="BL889" s="14" t="s">
        <v>187</v>
      </c>
      <c r="BM889" s="139" t="s">
        <v>202</v>
      </c>
    </row>
    <row r="890" spans="2:65" s="1" customFormat="1" ht="24">
      <c r="B890" s="127"/>
      <c r="C890" s="128"/>
      <c r="D890" s="167" t="s">
        <v>1366</v>
      </c>
      <c r="E890" s="168" t="s">
        <v>1419</v>
      </c>
      <c r="F890" s="169" t="s">
        <v>1420</v>
      </c>
      <c r="G890" s="170" t="s">
        <v>343</v>
      </c>
      <c r="H890" s="171">
        <v>1</v>
      </c>
      <c r="I890" s="133"/>
      <c r="J890" s="133"/>
      <c r="K890" s="133">
        <f t="shared" si="318"/>
        <v>0</v>
      </c>
      <c r="L890" s="130" t="s">
        <v>1</v>
      </c>
      <c r="M890" s="26"/>
      <c r="N890" s="134" t="s">
        <v>1</v>
      </c>
      <c r="O890" s="135" t="s">
        <v>39</v>
      </c>
      <c r="P890" s="136">
        <f t="shared" si="319"/>
        <v>0</v>
      </c>
      <c r="Q890" s="136">
        <f t="shared" si="320"/>
        <v>0</v>
      </c>
      <c r="R890" s="136">
        <f t="shared" si="321"/>
        <v>0</v>
      </c>
      <c r="S890" s="137">
        <v>0</v>
      </c>
      <c r="T890" s="137">
        <f t="shared" si="322"/>
        <v>0</v>
      </c>
      <c r="U890" s="137">
        <v>0</v>
      </c>
      <c r="V890" s="137">
        <f t="shared" si="323"/>
        <v>0</v>
      </c>
      <c r="W890" s="137">
        <v>0</v>
      </c>
      <c r="X890" s="137">
        <f t="shared" si="324"/>
        <v>0</v>
      </c>
      <c r="Y890" s="138" t="s">
        <v>1</v>
      </c>
      <c r="AR890" s="139" t="s">
        <v>187</v>
      </c>
      <c r="AT890" s="139" t="s">
        <v>147</v>
      </c>
      <c r="AU890" s="139" t="s">
        <v>84</v>
      </c>
      <c r="AY890" s="14" t="s">
        <v>145</v>
      </c>
      <c r="BE890" s="140">
        <f t="shared" si="325"/>
        <v>0</v>
      </c>
      <c r="BF890" s="140">
        <f t="shared" si="326"/>
        <v>0</v>
      </c>
      <c r="BG890" s="140">
        <f t="shared" si="327"/>
        <v>0</v>
      </c>
      <c r="BH890" s="140">
        <f t="shared" si="328"/>
        <v>0</v>
      </c>
      <c r="BI890" s="140">
        <f t="shared" si="329"/>
        <v>0</v>
      </c>
      <c r="BJ890" s="14" t="s">
        <v>84</v>
      </c>
      <c r="BK890" s="140">
        <f t="shared" si="330"/>
        <v>0</v>
      </c>
      <c r="BL890" s="14" t="s">
        <v>187</v>
      </c>
      <c r="BM890" s="139" t="s">
        <v>202</v>
      </c>
    </row>
    <row r="891" spans="2:65" s="1" customFormat="1" ht="16.5" customHeight="1">
      <c r="B891" s="127"/>
      <c r="C891" s="128"/>
      <c r="D891" s="167" t="s">
        <v>1366</v>
      </c>
      <c r="E891" s="168" t="s">
        <v>1422</v>
      </c>
      <c r="F891" s="169" t="s">
        <v>1423</v>
      </c>
      <c r="G891" s="170" t="s">
        <v>343</v>
      </c>
      <c r="H891" s="171">
        <v>1</v>
      </c>
      <c r="I891" s="133"/>
      <c r="J891" s="133"/>
      <c r="K891" s="133">
        <f t="shared" si="318"/>
        <v>0</v>
      </c>
      <c r="L891" s="130" t="s">
        <v>1</v>
      </c>
      <c r="M891" s="26"/>
      <c r="N891" s="134" t="s">
        <v>1</v>
      </c>
      <c r="O891" s="135" t="s">
        <v>39</v>
      </c>
      <c r="P891" s="136">
        <f t="shared" si="319"/>
        <v>0</v>
      </c>
      <c r="Q891" s="136">
        <f t="shared" si="320"/>
        <v>0</v>
      </c>
      <c r="R891" s="136">
        <f t="shared" si="321"/>
        <v>0</v>
      </c>
      <c r="S891" s="137">
        <v>0</v>
      </c>
      <c r="T891" s="137">
        <f t="shared" si="322"/>
        <v>0</v>
      </c>
      <c r="U891" s="137">
        <v>0</v>
      </c>
      <c r="V891" s="137">
        <f t="shared" si="323"/>
        <v>0</v>
      </c>
      <c r="W891" s="137">
        <v>0</v>
      </c>
      <c r="X891" s="137">
        <f t="shared" si="324"/>
        <v>0</v>
      </c>
      <c r="Y891" s="138" t="s">
        <v>1</v>
      </c>
      <c r="AR891" s="139" t="s">
        <v>187</v>
      </c>
      <c r="AT891" s="139" t="s">
        <v>147</v>
      </c>
      <c r="AU891" s="139" t="s">
        <v>84</v>
      </c>
      <c r="AY891" s="14" t="s">
        <v>145</v>
      </c>
      <c r="BE891" s="140">
        <f t="shared" si="325"/>
        <v>0</v>
      </c>
      <c r="BF891" s="140">
        <f t="shared" si="326"/>
        <v>0</v>
      </c>
      <c r="BG891" s="140">
        <f t="shared" si="327"/>
        <v>0</v>
      </c>
      <c r="BH891" s="140">
        <f t="shared" si="328"/>
        <v>0</v>
      </c>
      <c r="BI891" s="140">
        <f t="shared" si="329"/>
        <v>0</v>
      </c>
      <c r="BJ891" s="14" t="s">
        <v>84</v>
      </c>
      <c r="BK891" s="140">
        <f t="shared" si="330"/>
        <v>0</v>
      </c>
      <c r="BL891" s="14" t="s">
        <v>187</v>
      </c>
      <c r="BM891" s="139" t="s">
        <v>202</v>
      </c>
    </row>
    <row r="892" spans="2:65" s="1" customFormat="1" ht="16.5" customHeight="1">
      <c r="B892" s="127"/>
      <c r="C892" s="128"/>
      <c r="D892" s="167" t="s">
        <v>1366</v>
      </c>
      <c r="E892" s="168" t="s">
        <v>1424</v>
      </c>
      <c r="F892" s="169" t="s">
        <v>1425</v>
      </c>
      <c r="G892" s="170" t="s">
        <v>343</v>
      </c>
      <c r="H892" s="171">
        <v>1</v>
      </c>
      <c r="I892" s="133"/>
      <c r="J892" s="133"/>
      <c r="K892" s="133">
        <f t="shared" si="318"/>
        <v>0</v>
      </c>
      <c r="L892" s="130" t="s">
        <v>1</v>
      </c>
      <c r="M892" s="26"/>
      <c r="N892" s="134" t="s">
        <v>1</v>
      </c>
      <c r="O892" s="135" t="s">
        <v>39</v>
      </c>
      <c r="P892" s="136">
        <f t="shared" si="319"/>
        <v>0</v>
      </c>
      <c r="Q892" s="136">
        <f t="shared" si="320"/>
        <v>0</v>
      </c>
      <c r="R892" s="136">
        <f t="shared" si="321"/>
        <v>0</v>
      </c>
      <c r="S892" s="137">
        <v>0</v>
      </c>
      <c r="T892" s="137">
        <f t="shared" si="322"/>
        <v>0</v>
      </c>
      <c r="U892" s="137">
        <v>0</v>
      </c>
      <c r="V892" s="137">
        <f t="shared" si="323"/>
        <v>0</v>
      </c>
      <c r="W892" s="137">
        <v>0</v>
      </c>
      <c r="X892" s="137">
        <f t="shared" si="324"/>
        <v>0</v>
      </c>
      <c r="Y892" s="138" t="s">
        <v>1</v>
      </c>
      <c r="AR892" s="139" t="s">
        <v>187</v>
      </c>
      <c r="AT892" s="139" t="s">
        <v>147</v>
      </c>
      <c r="AU892" s="139" t="s">
        <v>84</v>
      </c>
      <c r="AY892" s="14" t="s">
        <v>145</v>
      </c>
      <c r="BE892" s="140">
        <f t="shared" si="325"/>
        <v>0</v>
      </c>
      <c r="BF892" s="140">
        <f t="shared" si="326"/>
        <v>0</v>
      </c>
      <c r="BG892" s="140">
        <f t="shared" si="327"/>
        <v>0</v>
      </c>
      <c r="BH892" s="140">
        <f t="shared" si="328"/>
        <v>0</v>
      </c>
      <c r="BI892" s="140">
        <f t="shared" si="329"/>
        <v>0</v>
      </c>
      <c r="BJ892" s="14" t="s">
        <v>84</v>
      </c>
      <c r="BK892" s="140">
        <f t="shared" si="330"/>
        <v>0</v>
      </c>
      <c r="BL892" s="14" t="s">
        <v>187</v>
      </c>
      <c r="BM892" s="139" t="s">
        <v>202</v>
      </c>
    </row>
    <row r="893" spans="2:65" s="1" customFormat="1" ht="24">
      <c r="B893" s="127"/>
      <c r="C893" s="128"/>
      <c r="D893" s="167" t="s">
        <v>1366</v>
      </c>
      <c r="E893" s="168" t="s">
        <v>1426</v>
      </c>
      <c r="F893" s="169" t="s">
        <v>1427</v>
      </c>
      <c r="G893" s="170" t="s">
        <v>343</v>
      </c>
      <c r="H893" s="171">
        <v>1</v>
      </c>
      <c r="I893" s="133"/>
      <c r="J893" s="133"/>
      <c r="K893" s="133">
        <f t="shared" si="318"/>
        <v>0</v>
      </c>
      <c r="L893" s="130" t="s">
        <v>1</v>
      </c>
      <c r="M893" s="26"/>
      <c r="N893" s="134" t="s">
        <v>1</v>
      </c>
      <c r="O893" s="135" t="s">
        <v>39</v>
      </c>
      <c r="P893" s="136">
        <f t="shared" si="319"/>
        <v>0</v>
      </c>
      <c r="Q893" s="136">
        <f t="shared" si="320"/>
        <v>0</v>
      </c>
      <c r="R893" s="136">
        <f t="shared" si="321"/>
        <v>0</v>
      </c>
      <c r="S893" s="137">
        <v>0</v>
      </c>
      <c r="T893" s="137">
        <f t="shared" si="322"/>
        <v>0</v>
      </c>
      <c r="U893" s="137">
        <v>0</v>
      </c>
      <c r="V893" s="137">
        <f t="shared" si="323"/>
        <v>0</v>
      </c>
      <c r="W893" s="137">
        <v>0</v>
      </c>
      <c r="X893" s="137">
        <f t="shared" si="324"/>
        <v>0</v>
      </c>
      <c r="Y893" s="138" t="s">
        <v>1</v>
      </c>
      <c r="AR893" s="139" t="s">
        <v>187</v>
      </c>
      <c r="AT893" s="139" t="s">
        <v>147</v>
      </c>
      <c r="AU893" s="139" t="s">
        <v>84</v>
      </c>
      <c r="AY893" s="14" t="s">
        <v>145</v>
      </c>
      <c r="BE893" s="140">
        <f t="shared" si="325"/>
        <v>0</v>
      </c>
      <c r="BF893" s="140">
        <f t="shared" si="326"/>
        <v>0</v>
      </c>
      <c r="BG893" s="140">
        <f t="shared" si="327"/>
        <v>0</v>
      </c>
      <c r="BH893" s="140">
        <f t="shared" si="328"/>
        <v>0</v>
      </c>
      <c r="BI893" s="140">
        <f t="shared" si="329"/>
        <v>0</v>
      </c>
      <c r="BJ893" s="14" t="s">
        <v>84</v>
      </c>
      <c r="BK893" s="140">
        <f t="shared" si="330"/>
        <v>0</v>
      </c>
      <c r="BL893" s="14" t="s">
        <v>187</v>
      </c>
      <c r="BM893" s="139" t="s">
        <v>202</v>
      </c>
    </row>
    <row r="894" spans="2:65" s="1" customFormat="1" ht="16.5" customHeight="1">
      <c r="B894" s="127"/>
      <c r="C894" s="128"/>
      <c r="D894" s="167" t="s">
        <v>147</v>
      </c>
      <c r="E894" s="168" t="s">
        <v>1428</v>
      </c>
      <c r="F894" s="169" t="s">
        <v>1429</v>
      </c>
      <c r="G894" s="170" t="s">
        <v>372</v>
      </c>
      <c r="H894" s="171">
        <v>1</v>
      </c>
      <c r="I894" s="133"/>
      <c r="J894" s="133"/>
      <c r="K894" s="133">
        <f t="shared" si="318"/>
        <v>0</v>
      </c>
      <c r="L894" s="130" t="s">
        <v>1</v>
      </c>
      <c r="M894" s="26"/>
      <c r="N894" s="134" t="s">
        <v>1</v>
      </c>
      <c r="O894" s="135" t="s">
        <v>39</v>
      </c>
      <c r="P894" s="136">
        <f t="shared" si="319"/>
        <v>0</v>
      </c>
      <c r="Q894" s="136">
        <f t="shared" si="320"/>
        <v>0</v>
      </c>
      <c r="R894" s="136">
        <f t="shared" si="321"/>
        <v>0</v>
      </c>
      <c r="S894" s="137">
        <v>0</v>
      </c>
      <c r="T894" s="137">
        <f t="shared" si="322"/>
        <v>0</v>
      </c>
      <c r="U894" s="137">
        <v>0</v>
      </c>
      <c r="V894" s="137">
        <f t="shared" si="323"/>
        <v>0</v>
      </c>
      <c r="W894" s="137">
        <v>0</v>
      </c>
      <c r="X894" s="137">
        <f t="shared" si="324"/>
        <v>0</v>
      </c>
      <c r="Y894" s="138" t="s">
        <v>1</v>
      </c>
      <c r="AR894" s="139" t="s">
        <v>187</v>
      </c>
      <c r="AT894" s="139" t="s">
        <v>147</v>
      </c>
      <c r="AU894" s="139" t="s">
        <v>84</v>
      </c>
      <c r="AY894" s="14" t="s">
        <v>145</v>
      </c>
      <c r="BE894" s="140">
        <f t="shared" si="325"/>
        <v>0</v>
      </c>
      <c r="BF894" s="140">
        <f t="shared" si="326"/>
        <v>0</v>
      </c>
      <c r="BG894" s="140">
        <f t="shared" si="327"/>
        <v>0</v>
      </c>
      <c r="BH894" s="140">
        <f t="shared" si="328"/>
        <v>0</v>
      </c>
      <c r="BI894" s="140">
        <f t="shared" si="329"/>
        <v>0</v>
      </c>
      <c r="BJ894" s="14" t="s">
        <v>84</v>
      </c>
      <c r="BK894" s="140">
        <f t="shared" si="330"/>
        <v>0</v>
      </c>
      <c r="BL894" s="14" t="s">
        <v>187</v>
      </c>
      <c r="BM894" s="139" t="s">
        <v>202</v>
      </c>
    </row>
    <row r="895" spans="2:65" s="1" customFormat="1" ht="16.5" customHeight="1">
      <c r="B895" s="127"/>
      <c r="C895" s="128"/>
      <c r="D895" s="167" t="s">
        <v>147</v>
      </c>
      <c r="E895" s="168" t="s">
        <v>1430</v>
      </c>
      <c r="F895" s="169" t="s">
        <v>1431</v>
      </c>
      <c r="G895" s="170" t="s">
        <v>372</v>
      </c>
      <c r="H895" s="171">
        <v>7</v>
      </c>
      <c r="I895" s="133"/>
      <c r="J895" s="133"/>
      <c r="K895" s="133">
        <f t="shared" si="318"/>
        <v>0</v>
      </c>
      <c r="L895" s="130" t="s">
        <v>1</v>
      </c>
      <c r="M895" s="26"/>
      <c r="N895" s="134" t="s">
        <v>1</v>
      </c>
      <c r="O895" s="135" t="s">
        <v>39</v>
      </c>
      <c r="P895" s="136">
        <f t="shared" si="319"/>
        <v>0</v>
      </c>
      <c r="Q895" s="136">
        <f t="shared" si="320"/>
        <v>0</v>
      </c>
      <c r="R895" s="136">
        <f t="shared" si="321"/>
        <v>0</v>
      </c>
      <c r="S895" s="137">
        <v>0</v>
      </c>
      <c r="T895" s="137">
        <f t="shared" si="322"/>
        <v>0</v>
      </c>
      <c r="U895" s="137">
        <v>0</v>
      </c>
      <c r="V895" s="137">
        <f t="shared" si="323"/>
        <v>0</v>
      </c>
      <c r="W895" s="137">
        <v>0</v>
      </c>
      <c r="X895" s="137">
        <f t="shared" si="324"/>
        <v>0</v>
      </c>
      <c r="Y895" s="138" t="s">
        <v>1</v>
      </c>
      <c r="AR895" s="139" t="s">
        <v>187</v>
      </c>
      <c r="AT895" s="139" t="s">
        <v>147</v>
      </c>
      <c r="AU895" s="139" t="s">
        <v>84</v>
      </c>
      <c r="AY895" s="14" t="s">
        <v>145</v>
      </c>
      <c r="BE895" s="140">
        <f t="shared" si="325"/>
        <v>0</v>
      </c>
      <c r="BF895" s="140">
        <f t="shared" si="326"/>
        <v>0</v>
      </c>
      <c r="BG895" s="140">
        <f t="shared" si="327"/>
        <v>0</v>
      </c>
      <c r="BH895" s="140">
        <f t="shared" si="328"/>
        <v>0</v>
      </c>
      <c r="BI895" s="140">
        <f t="shared" si="329"/>
        <v>0</v>
      </c>
      <c r="BJ895" s="14" t="s">
        <v>84</v>
      </c>
      <c r="BK895" s="140">
        <f t="shared" si="330"/>
        <v>0</v>
      </c>
      <c r="BL895" s="14" t="s">
        <v>187</v>
      </c>
      <c r="BM895" s="139" t="s">
        <v>202</v>
      </c>
    </row>
    <row r="896" spans="2:65" s="1" customFormat="1" ht="24">
      <c r="B896" s="127"/>
      <c r="C896" s="128"/>
      <c r="D896" s="167" t="s">
        <v>1366</v>
      </c>
      <c r="E896" s="168" t="s">
        <v>1432</v>
      </c>
      <c r="F896" s="169" t="s">
        <v>1433</v>
      </c>
      <c r="G896" s="170" t="s">
        <v>343</v>
      </c>
      <c r="H896" s="171">
        <v>2</v>
      </c>
      <c r="I896" s="133"/>
      <c r="J896" s="133"/>
      <c r="K896" s="133">
        <f t="shared" si="318"/>
        <v>0</v>
      </c>
      <c r="L896" s="130" t="s">
        <v>1</v>
      </c>
      <c r="M896" s="26"/>
      <c r="N896" s="134" t="s">
        <v>1</v>
      </c>
      <c r="O896" s="135" t="s">
        <v>39</v>
      </c>
      <c r="P896" s="136">
        <f t="shared" si="319"/>
        <v>0</v>
      </c>
      <c r="Q896" s="136">
        <f t="shared" si="320"/>
        <v>0</v>
      </c>
      <c r="R896" s="136">
        <f t="shared" si="321"/>
        <v>0</v>
      </c>
      <c r="S896" s="137">
        <v>0</v>
      </c>
      <c r="T896" s="137">
        <f t="shared" si="322"/>
        <v>0</v>
      </c>
      <c r="U896" s="137">
        <v>0</v>
      </c>
      <c r="V896" s="137">
        <f t="shared" si="323"/>
        <v>0</v>
      </c>
      <c r="W896" s="137">
        <v>0</v>
      </c>
      <c r="X896" s="137">
        <f t="shared" si="324"/>
        <v>0</v>
      </c>
      <c r="Y896" s="138" t="s">
        <v>1</v>
      </c>
      <c r="AR896" s="139" t="s">
        <v>187</v>
      </c>
      <c r="AT896" s="139" t="s">
        <v>147</v>
      </c>
      <c r="AU896" s="139" t="s">
        <v>84</v>
      </c>
      <c r="AY896" s="14" t="s">
        <v>145</v>
      </c>
      <c r="BE896" s="140">
        <f t="shared" si="325"/>
        <v>0</v>
      </c>
      <c r="BF896" s="140">
        <f t="shared" si="326"/>
        <v>0</v>
      </c>
      <c r="BG896" s="140">
        <f t="shared" si="327"/>
        <v>0</v>
      </c>
      <c r="BH896" s="140">
        <f t="shared" si="328"/>
        <v>0</v>
      </c>
      <c r="BI896" s="140">
        <f t="shared" si="329"/>
        <v>0</v>
      </c>
      <c r="BJ896" s="14" t="s">
        <v>84</v>
      </c>
      <c r="BK896" s="140">
        <f t="shared" si="330"/>
        <v>0</v>
      </c>
      <c r="BL896" s="14" t="s">
        <v>187</v>
      </c>
      <c r="BM896" s="139" t="s">
        <v>202</v>
      </c>
    </row>
    <row r="897" spans="2:65" s="1" customFormat="1" ht="24">
      <c r="B897" s="127"/>
      <c r="C897" s="128"/>
      <c r="D897" s="167" t="s">
        <v>1366</v>
      </c>
      <c r="E897" s="168" t="s">
        <v>1434</v>
      </c>
      <c r="F897" s="169" t="s">
        <v>1435</v>
      </c>
      <c r="G897" s="170" t="s">
        <v>343</v>
      </c>
      <c r="H897" s="171">
        <v>2</v>
      </c>
      <c r="I897" s="133"/>
      <c r="J897" s="133"/>
      <c r="K897" s="133">
        <f t="shared" si="318"/>
        <v>0</v>
      </c>
      <c r="L897" s="130" t="s">
        <v>1</v>
      </c>
      <c r="M897" s="26"/>
      <c r="N897" s="134" t="s">
        <v>1</v>
      </c>
      <c r="O897" s="135" t="s">
        <v>39</v>
      </c>
      <c r="P897" s="136">
        <f t="shared" si="319"/>
        <v>0</v>
      </c>
      <c r="Q897" s="136">
        <f t="shared" si="320"/>
        <v>0</v>
      </c>
      <c r="R897" s="136">
        <f t="shared" si="321"/>
        <v>0</v>
      </c>
      <c r="S897" s="137">
        <v>0</v>
      </c>
      <c r="T897" s="137">
        <f t="shared" si="322"/>
        <v>0</v>
      </c>
      <c r="U897" s="137">
        <v>0</v>
      </c>
      <c r="V897" s="137">
        <f t="shared" si="323"/>
        <v>0</v>
      </c>
      <c r="W897" s="137">
        <v>0</v>
      </c>
      <c r="X897" s="137">
        <f t="shared" si="324"/>
        <v>0</v>
      </c>
      <c r="Y897" s="138" t="s">
        <v>1</v>
      </c>
      <c r="AR897" s="139" t="s">
        <v>187</v>
      </c>
      <c r="AT897" s="139" t="s">
        <v>147</v>
      </c>
      <c r="AU897" s="139" t="s">
        <v>84</v>
      </c>
      <c r="AY897" s="14" t="s">
        <v>145</v>
      </c>
      <c r="BE897" s="140">
        <f t="shared" si="325"/>
        <v>0</v>
      </c>
      <c r="BF897" s="140">
        <f t="shared" si="326"/>
        <v>0</v>
      </c>
      <c r="BG897" s="140">
        <f t="shared" si="327"/>
        <v>0</v>
      </c>
      <c r="BH897" s="140">
        <f t="shared" si="328"/>
        <v>0</v>
      </c>
      <c r="BI897" s="140">
        <f t="shared" si="329"/>
        <v>0</v>
      </c>
      <c r="BJ897" s="14" t="s">
        <v>84</v>
      </c>
      <c r="BK897" s="140">
        <f t="shared" si="330"/>
        <v>0</v>
      </c>
      <c r="BL897" s="14" t="s">
        <v>187</v>
      </c>
      <c r="BM897" s="139" t="s">
        <v>202</v>
      </c>
    </row>
    <row r="898" spans="2:65" s="1" customFormat="1" ht="15.75" customHeight="1">
      <c r="B898" s="127"/>
      <c r="C898" s="128"/>
      <c r="D898" s="167" t="s">
        <v>147</v>
      </c>
      <c r="E898" s="168" t="s">
        <v>1436</v>
      </c>
      <c r="F898" s="169" t="s">
        <v>1437</v>
      </c>
      <c r="G898" s="170" t="s">
        <v>372</v>
      </c>
      <c r="H898" s="171">
        <v>2</v>
      </c>
      <c r="I898" s="133"/>
      <c r="J898" s="133"/>
      <c r="K898" s="133">
        <f t="shared" si="318"/>
        <v>0</v>
      </c>
      <c r="L898" s="130" t="s">
        <v>1</v>
      </c>
      <c r="M898" s="26"/>
      <c r="N898" s="134" t="s">
        <v>1</v>
      </c>
      <c r="O898" s="135" t="s">
        <v>39</v>
      </c>
      <c r="P898" s="136">
        <f t="shared" si="319"/>
        <v>0</v>
      </c>
      <c r="Q898" s="136">
        <f t="shared" si="320"/>
        <v>0</v>
      </c>
      <c r="R898" s="136">
        <f t="shared" si="321"/>
        <v>0</v>
      </c>
      <c r="S898" s="137">
        <v>0</v>
      </c>
      <c r="T898" s="137">
        <f t="shared" si="322"/>
        <v>0</v>
      </c>
      <c r="U898" s="137">
        <v>0</v>
      </c>
      <c r="V898" s="137">
        <f t="shared" si="323"/>
        <v>0</v>
      </c>
      <c r="W898" s="137">
        <v>0</v>
      </c>
      <c r="X898" s="137">
        <f t="shared" si="324"/>
        <v>0</v>
      </c>
      <c r="Y898" s="138" t="s">
        <v>1</v>
      </c>
      <c r="AR898" s="139" t="s">
        <v>187</v>
      </c>
      <c r="AT898" s="139" t="s">
        <v>147</v>
      </c>
      <c r="AU898" s="139" t="s">
        <v>84</v>
      </c>
      <c r="AY898" s="14" t="s">
        <v>145</v>
      </c>
      <c r="BE898" s="140">
        <f t="shared" si="325"/>
        <v>0</v>
      </c>
      <c r="BF898" s="140">
        <f t="shared" si="326"/>
        <v>0</v>
      </c>
      <c r="BG898" s="140">
        <f t="shared" si="327"/>
        <v>0</v>
      </c>
      <c r="BH898" s="140">
        <f t="shared" si="328"/>
        <v>0</v>
      </c>
      <c r="BI898" s="140">
        <f t="shared" si="329"/>
        <v>0</v>
      </c>
      <c r="BJ898" s="14" t="s">
        <v>84</v>
      </c>
      <c r="BK898" s="140">
        <f t="shared" si="330"/>
        <v>0</v>
      </c>
      <c r="BL898" s="14" t="s">
        <v>187</v>
      </c>
      <c r="BM898" s="139" t="s">
        <v>202</v>
      </c>
    </row>
    <row r="899" spans="2:65" s="1" customFormat="1" ht="24">
      <c r="B899" s="127"/>
      <c r="C899" s="128"/>
      <c r="D899" s="167" t="s">
        <v>1366</v>
      </c>
      <c r="E899" s="168" t="s">
        <v>1438</v>
      </c>
      <c r="F899" s="169" t="s">
        <v>1445</v>
      </c>
      <c r="G899" s="170" t="s">
        <v>343</v>
      </c>
      <c r="H899" s="171">
        <v>1</v>
      </c>
      <c r="I899" s="133"/>
      <c r="J899" s="133"/>
      <c r="K899" s="133">
        <f t="shared" si="318"/>
        <v>0</v>
      </c>
      <c r="L899" s="130" t="s">
        <v>1</v>
      </c>
      <c r="M899" s="26"/>
      <c r="N899" s="134" t="s">
        <v>1</v>
      </c>
      <c r="O899" s="135" t="s">
        <v>39</v>
      </c>
      <c r="P899" s="136">
        <f t="shared" si="319"/>
        <v>0</v>
      </c>
      <c r="Q899" s="136">
        <f t="shared" si="320"/>
        <v>0</v>
      </c>
      <c r="R899" s="136">
        <f t="shared" si="321"/>
        <v>0</v>
      </c>
      <c r="S899" s="137">
        <v>0</v>
      </c>
      <c r="T899" s="137">
        <f t="shared" si="322"/>
        <v>0</v>
      </c>
      <c r="U899" s="137">
        <v>0</v>
      </c>
      <c r="V899" s="137">
        <f t="shared" si="323"/>
        <v>0</v>
      </c>
      <c r="W899" s="137">
        <v>0</v>
      </c>
      <c r="X899" s="137">
        <f t="shared" si="324"/>
        <v>0</v>
      </c>
      <c r="Y899" s="138" t="s">
        <v>1</v>
      </c>
      <c r="AR899" s="139" t="s">
        <v>187</v>
      </c>
      <c r="AT899" s="139" t="s">
        <v>147</v>
      </c>
      <c r="AU899" s="139" t="s">
        <v>84</v>
      </c>
      <c r="AY899" s="14" t="s">
        <v>145</v>
      </c>
      <c r="BE899" s="140">
        <f t="shared" si="325"/>
        <v>0</v>
      </c>
      <c r="BF899" s="140">
        <f t="shared" si="326"/>
        <v>0</v>
      </c>
      <c r="BG899" s="140">
        <f t="shared" si="327"/>
        <v>0</v>
      </c>
      <c r="BH899" s="140">
        <f t="shared" si="328"/>
        <v>0</v>
      </c>
      <c r="BI899" s="140">
        <f t="shared" si="329"/>
        <v>0</v>
      </c>
      <c r="BJ899" s="14" t="s">
        <v>84</v>
      </c>
      <c r="BK899" s="140">
        <f t="shared" si="330"/>
        <v>0</v>
      </c>
      <c r="BL899" s="14" t="s">
        <v>187</v>
      </c>
      <c r="BM899" s="139" t="s">
        <v>202</v>
      </c>
    </row>
    <row r="900" spans="2:65" s="1" customFormat="1" ht="24">
      <c r="B900" s="127"/>
      <c r="C900" s="128"/>
      <c r="D900" s="167" t="s">
        <v>147</v>
      </c>
      <c r="E900" s="168" t="s">
        <v>1439</v>
      </c>
      <c r="F900" s="169" t="s">
        <v>1440</v>
      </c>
      <c r="G900" s="170" t="s">
        <v>372</v>
      </c>
      <c r="H900" s="171">
        <v>3</v>
      </c>
      <c r="I900" s="133"/>
      <c r="J900" s="133"/>
      <c r="K900" s="133">
        <f t="shared" si="318"/>
        <v>0</v>
      </c>
      <c r="L900" s="130" t="s">
        <v>1</v>
      </c>
      <c r="M900" s="26"/>
      <c r="N900" s="134" t="s">
        <v>1</v>
      </c>
      <c r="O900" s="135" t="s">
        <v>39</v>
      </c>
      <c r="P900" s="136">
        <f t="shared" si="319"/>
        <v>0</v>
      </c>
      <c r="Q900" s="136">
        <f t="shared" si="320"/>
        <v>0</v>
      </c>
      <c r="R900" s="136">
        <f t="shared" si="321"/>
        <v>0</v>
      </c>
      <c r="S900" s="137">
        <v>0</v>
      </c>
      <c r="T900" s="137">
        <f t="shared" si="322"/>
        <v>0</v>
      </c>
      <c r="U900" s="137">
        <v>0</v>
      </c>
      <c r="V900" s="137">
        <f t="shared" si="323"/>
        <v>0</v>
      </c>
      <c r="W900" s="137">
        <v>0</v>
      </c>
      <c r="X900" s="137">
        <f t="shared" si="324"/>
        <v>0</v>
      </c>
      <c r="Y900" s="138" t="s">
        <v>1</v>
      </c>
      <c r="AR900" s="139" t="s">
        <v>187</v>
      </c>
      <c r="AT900" s="139" t="s">
        <v>147</v>
      </c>
      <c r="AU900" s="139" t="s">
        <v>84</v>
      </c>
      <c r="AY900" s="14" t="s">
        <v>145</v>
      </c>
      <c r="BE900" s="140">
        <f t="shared" si="325"/>
        <v>0</v>
      </c>
      <c r="BF900" s="140">
        <f t="shared" si="326"/>
        <v>0</v>
      </c>
      <c r="BG900" s="140">
        <f t="shared" si="327"/>
        <v>0</v>
      </c>
      <c r="BH900" s="140">
        <f t="shared" si="328"/>
        <v>0</v>
      </c>
      <c r="BI900" s="140">
        <f t="shared" si="329"/>
        <v>0</v>
      </c>
      <c r="BJ900" s="14" t="s">
        <v>84</v>
      </c>
      <c r="BK900" s="140">
        <f t="shared" si="330"/>
        <v>0</v>
      </c>
      <c r="BL900" s="14" t="s">
        <v>187</v>
      </c>
      <c r="BM900" s="139" t="s">
        <v>202</v>
      </c>
    </row>
    <row r="901" spans="2:65" s="1" customFormat="1" ht="24">
      <c r="B901" s="127"/>
      <c r="C901" s="128"/>
      <c r="D901" s="167" t="s">
        <v>1366</v>
      </c>
      <c r="E901" s="168" t="s">
        <v>1441</v>
      </c>
      <c r="F901" s="169" t="s">
        <v>1442</v>
      </c>
      <c r="G901" s="170" t="s">
        <v>343</v>
      </c>
      <c r="H901" s="171">
        <v>4</v>
      </c>
      <c r="I901" s="133"/>
      <c r="J901" s="133"/>
      <c r="K901" s="133">
        <f t="shared" si="318"/>
        <v>0</v>
      </c>
      <c r="L901" s="130" t="s">
        <v>1</v>
      </c>
      <c r="M901" s="26"/>
      <c r="N901" s="134" t="s">
        <v>1</v>
      </c>
      <c r="O901" s="135" t="s">
        <v>39</v>
      </c>
      <c r="P901" s="136">
        <f t="shared" si="319"/>
        <v>0</v>
      </c>
      <c r="Q901" s="136">
        <f t="shared" si="320"/>
        <v>0</v>
      </c>
      <c r="R901" s="136">
        <f t="shared" si="321"/>
        <v>0</v>
      </c>
      <c r="S901" s="137">
        <v>0</v>
      </c>
      <c r="T901" s="137">
        <f t="shared" si="322"/>
        <v>0</v>
      </c>
      <c r="U901" s="137">
        <v>0</v>
      </c>
      <c r="V901" s="137">
        <f t="shared" si="323"/>
        <v>0</v>
      </c>
      <c r="W901" s="137">
        <v>0</v>
      </c>
      <c r="X901" s="137">
        <f t="shared" si="324"/>
        <v>0</v>
      </c>
      <c r="Y901" s="138" t="s">
        <v>1</v>
      </c>
      <c r="AR901" s="139" t="s">
        <v>187</v>
      </c>
      <c r="AT901" s="139" t="s">
        <v>147</v>
      </c>
      <c r="AU901" s="139" t="s">
        <v>84</v>
      </c>
      <c r="AY901" s="14" t="s">
        <v>145</v>
      </c>
      <c r="BE901" s="140">
        <f t="shared" si="325"/>
        <v>0</v>
      </c>
      <c r="BF901" s="140">
        <f t="shared" si="326"/>
        <v>0</v>
      </c>
      <c r="BG901" s="140">
        <f t="shared" si="327"/>
        <v>0</v>
      </c>
      <c r="BH901" s="140">
        <f t="shared" si="328"/>
        <v>0</v>
      </c>
      <c r="BI901" s="140">
        <f t="shared" si="329"/>
        <v>0</v>
      </c>
      <c r="BJ901" s="14" t="s">
        <v>84</v>
      </c>
      <c r="BK901" s="140">
        <f t="shared" si="330"/>
        <v>0</v>
      </c>
      <c r="BL901" s="14" t="s">
        <v>187</v>
      </c>
      <c r="BM901" s="139" t="s">
        <v>202</v>
      </c>
    </row>
    <row r="902" spans="2:65" s="1" customFormat="1" ht="16.5" customHeight="1">
      <c r="B902" s="127"/>
      <c r="C902" s="128"/>
      <c r="D902" s="167" t="s">
        <v>147</v>
      </c>
      <c r="E902" s="168" t="s">
        <v>1443</v>
      </c>
      <c r="F902" s="169" t="s">
        <v>1444</v>
      </c>
      <c r="G902" s="170" t="s">
        <v>372</v>
      </c>
      <c r="H902" s="171">
        <v>4</v>
      </c>
      <c r="I902" s="133"/>
      <c r="J902" s="133"/>
      <c r="K902" s="133">
        <f t="shared" si="318"/>
        <v>0</v>
      </c>
      <c r="L902" s="130" t="s">
        <v>1</v>
      </c>
      <c r="M902" s="26"/>
      <c r="N902" s="134" t="s">
        <v>1</v>
      </c>
      <c r="O902" s="135" t="s">
        <v>39</v>
      </c>
      <c r="P902" s="136">
        <f t="shared" si="319"/>
        <v>0</v>
      </c>
      <c r="Q902" s="136">
        <f t="shared" si="320"/>
        <v>0</v>
      </c>
      <c r="R902" s="136">
        <f t="shared" si="321"/>
        <v>0</v>
      </c>
      <c r="S902" s="137">
        <v>0</v>
      </c>
      <c r="T902" s="137">
        <f t="shared" si="322"/>
        <v>0</v>
      </c>
      <c r="U902" s="137">
        <v>0</v>
      </c>
      <c r="V902" s="137">
        <f t="shared" si="323"/>
        <v>0</v>
      </c>
      <c r="W902" s="137">
        <v>0</v>
      </c>
      <c r="X902" s="137">
        <f t="shared" si="324"/>
        <v>0</v>
      </c>
      <c r="Y902" s="138" t="s">
        <v>1</v>
      </c>
      <c r="AR902" s="139" t="s">
        <v>187</v>
      </c>
      <c r="AT902" s="139" t="s">
        <v>147</v>
      </c>
      <c r="AU902" s="139" t="s">
        <v>84</v>
      </c>
      <c r="AY902" s="14" t="s">
        <v>145</v>
      </c>
      <c r="BE902" s="140">
        <f t="shared" si="325"/>
        <v>0</v>
      </c>
      <c r="BF902" s="140">
        <f t="shared" si="326"/>
        <v>0</v>
      </c>
      <c r="BG902" s="140">
        <f t="shared" si="327"/>
        <v>0</v>
      </c>
      <c r="BH902" s="140">
        <f t="shared" si="328"/>
        <v>0</v>
      </c>
      <c r="BI902" s="140">
        <f t="shared" si="329"/>
        <v>0</v>
      </c>
      <c r="BJ902" s="14" t="s">
        <v>84</v>
      </c>
      <c r="BK902" s="140">
        <f t="shared" si="330"/>
        <v>0</v>
      </c>
      <c r="BL902" s="14" t="s">
        <v>187</v>
      </c>
      <c r="BM902" s="139" t="s">
        <v>202</v>
      </c>
    </row>
    <row r="903" spans="2:65" s="1" customFormat="1" ht="24">
      <c r="B903" s="127"/>
      <c r="C903" s="128"/>
      <c r="D903" s="167" t="s">
        <v>1366</v>
      </c>
      <c r="E903" s="168" t="s">
        <v>1446</v>
      </c>
      <c r="F903" s="169" t="s">
        <v>1447</v>
      </c>
      <c r="G903" s="170" t="s">
        <v>343</v>
      </c>
      <c r="H903" s="171">
        <v>2</v>
      </c>
      <c r="I903" s="133"/>
      <c r="J903" s="133"/>
      <c r="K903" s="133">
        <f t="shared" si="318"/>
        <v>0</v>
      </c>
      <c r="L903" s="130" t="s">
        <v>1</v>
      </c>
      <c r="M903" s="26"/>
      <c r="N903" s="134" t="s">
        <v>1</v>
      </c>
      <c r="O903" s="135" t="s">
        <v>39</v>
      </c>
      <c r="P903" s="136">
        <f t="shared" si="319"/>
        <v>0</v>
      </c>
      <c r="Q903" s="136">
        <f t="shared" si="320"/>
        <v>0</v>
      </c>
      <c r="R903" s="136">
        <f t="shared" si="321"/>
        <v>0</v>
      </c>
      <c r="S903" s="137">
        <v>0</v>
      </c>
      <c r="T903" s="137">
        <f t="shared" si="322"/>
        <v>0</v>
      </c>
      <c r="U903" s="137">
        <v>0</v>
      </c>
      <c r="V903" s="137">
        <f t="shared" si="323"/>
        <v>0</v>
      </c>
      <c r="W903" s="137">
        <v>0</v>
      </c>
      <c r="X903" s="137">
        <f t="shared" si="324"/>
        <v>0</v>
      </c>
      <c r="Y903" s="138" t="s">
        <v>1</v>
      </c>
      <c r="AR903" s="139" t="s">
        <v>187</v>
      </c>
      <c r="AT903" s="139" t="s">
        <v>147</v>
      </c>
      <c r="AU903" s="139" t="s">
        <v>84</v>
      </c>
      <c r="AY903" s="14" t="s">
        <v>145</v>
      </c>
      <c r="BE903" s="140">
        <f t="shared" si="325"/>
        <v>0</v>
      </c>
      <c r="BF903" s="140">
        <f t="shared" si="326"/>
        <v>0</v>
      </c>
      <c r="BG903" s="140">
        <f t="shared" si="327"/>
        <v>0</v>
      </c>
      <c r="BH903" s="140">
        <f t="shared" si="328"/>
        <v>0</v>
      </c>
      <c r="BI903" s="140">
        <f t="shared" si="329"/>
        <v>0</v>
      </c>
      <c r="BJ903" s="14" t="s">
        <v>84</v>
      </c>
      <c r="BK903" s="140">
        <f t="shared" si="330"/>
        <v>0</v>
      </c>
      <c r="BL903" s="14" t="s">
        <v>187</v>
      </c>
      <c r="BM903" s="139" t="s">
        <v>202</v>
      </c>
    </row>
    <row r="904" spans="2:65" s="1" customFormat="1" ht="24">
      <c r="B904" s="127"/>
      <c r="C904" s="128"/>
      <c r="D904" s="167" t="s">
        <v>147</v>
      </c>
      <c r="E904" s="168" t="s">
        <v>1448</v>
      </c>
      <c r="F904" s="169" t="s">
        <v>1449</v>
      </c>
      <c r="G904" s="170" t="s">
        <v>372</v>
      </c>
      <c r="H904" s="171">
        <v>2</v>
      </c>
      <c r="I904" s="133"/>
      <c r="J904" s="133"/>
      <c r="K904" s="133">
        <f t="shared" si="318"/>
        <v>0</v>
      </c>
      <c r="L904" s="130" t="s">
        <v>1</v>
      </c>
      <c r="M904" s="26"/>
      <c r="N904" s="134" t="s">
        <v>1</v>
      </c>
      <c r="O904" s="135" t="s">
        <v>39</v>
      </c>
      <c r="P904" s="136">
        <f t="shared" si="319"/>
        <v>0</v>
      </c>
      <c r="Q904" s="136">
        <f t="shared" si="320"/>
        <v>0</v>
      </c>
      <c r="R904" s="136">
        <f t="shared" si="321"/>
        <v>0</v>
      </c>
      <c r="S904" s="137">
        <v>0</v>
      </c>
      <c r="T904" s="137">
        <f t="shared" si="322"/>
        <v>0</v>
      </c>
      <c r="U904" s="137">
        <v>0</v>
      </c>
      <c r="V904" s="137">
        <f t="shared" si="323"/>
        <v>0</v>
      </c>
      <c r="W904" s="137">
        <v>0</v>
      </c>
      <c r="X904" s="137">
        <f t="shared" si="324"/>
        <v>0</v>
      </c>
      <c r="Y904" s="138" t="s">
        <v>1</v>
      </c>
      <c r="AR904" s="139" t="s">
        <v>187</v>
      </c>
      <c r="AT904" s="139" t="s">
        <v>147</v>
      </c>
      <c r="AU904" s="139" t="s">
        <v>84</v>
      </c>
      <c r="AY904" s="14" t="s">
        <v>145</v>
      </c>
      <c r="BE904" s="140">
        <f t="shared" si="325"/>
        <v>0</v>
      </c>
      <c r="BF904" s="140">
        <f t="shared" si="326"/>
        <v>0</v>
      </c>
      <c r="BG904" s="140">
        <f t="shared" si="327"/>
        <v>0</v>
      </c>
      <c r="BH904" s="140">
        <f t="shared" si="328"/>
        <v>0</v>
      </c>
      <c r="BI904" s="140">
        <f t="shared" si="329"/>
        <v>0</v>
      </c>
      <c r="BJ904" s="14" t="s">
        <v>84</v>
      </c>
      <c r="BK904" s="140">
        <f t="shared" si="330"/>
        <v>0</v>
      </c>
      <c r="BL904" s="14" t="s">
        <v>187</v>
      </c>
      <c r="BM904" s="139" t="s">
        <v>202</v>
      </c>
    </row>
    <row r="905" spans="2:65" s="1" customFormat="1" ht="24">
      <c r="B905" s="127"/>
      <c r="C905" s="128"/>
      <c r="D905" s="167" t="s">
        <v>1366</v>
      </c>
      <c r="E905" s="168" t="s">
        <v>1450</v>
      </c>
      <c r="F905" s="169" t="s">
        <v>1451</v>
      </c>
      <c r="G905" s="170" t="s">
        <v>343</v>
      </c>
      <c r="H905" s="171">
        <v>18</v>
      </c>
      <c r="I905" s="133"/>
      <c r="J905" s="133"/>
      <c r="K905" s="133">
        <f t="shared" si="318"/>
        <v>0</v>
      </c>
      <c r="L905" s="130" t="s">
        <v>1</v>
      </c>
      <c r="M905" s="26"/>
      <c r="N905" s="134" t="s">
        <v>1</v>
      </c>
      <c r="O905" s="135" t="s">
        <v>39</v>
      </c>
      <c r="P905" s="136">
        <f t="shared" si="319"/>
        <v>0</v>
      </c>
      <c r="Q905" s="136">
        <f t="shared" si="320"/>
        <v>0</v>
      </c>
      <c r="R905" s="136">
        <f t="shared" si="321"/>
        <v>0</v>
      </c>
      <c r="S905" s="137">
        <v>0</v>
      </c>
      <c r="T905" s="137">
        <f t="shared" si="322"/>
        <v>0</v>
      </c>
      <c r="U905" s="137">
        <v>0</v>
      </c>
      <c r="V905" s="137">
        <f t="shared" si="323"/>
        <v>0</v>
      </c>
      <c r="W905" s="137">
        <v>0</v>
      </c>
      <c r="X905" s="137">
        <f t="shared" si="324"/>
        <v>0</v>
      </c>
      <c r="Y905" s="138" t="s">
        <v>1</v>
      </c>
      <c r="AR905" s="139" t="s">
        <v>187</v>
      </c>
      <c r="AT905" s="139" t="s">
        <v>147</v>
      </c>
      <c r="AU905" s="139" t="s">
        <v>84</v>
      </c>
      <c r="AY905" s="14" t="s">
        <v>145</v>
      </c>
      <c r="BE905" s="140">
        <f t="shared" si="325"/>
        <v>0</v>
      </c>
      <c r="BF905" s="140">
        <f t="shared" si="326"/>
        <v>0</v>
      </c>
      <c r="BG905" s="140">
        <f t="shared" si="327"/>
        <v>0</v>
      </c>
      <c r="BH905" s="140">
        <f t="shared" si="328"/>
        <v>0</v>
      </c>
      <c r="BI905" s="140">
        <f t="shared" si="329"/>
        <v>0</v>
      </c>
      <c r="BJ905" s="14" t="s">
        <v>84</v>
      </c>
      <c r="BK905" s="140">
        <f t="shared" si="330"/>
        <v>0</v>
      </c>
      <c r="BL905" s="14" t="s">
        <v>187</v>
      </c>
      <c r="BM905" s="139" t="s">
        <v>202</v>
      </c>
    </row>
    <row r="906" spans="2:65" s="1" customFormat="1" ht="24">
      <c r="B906" s="127"/>
      <c r="C906" s="128"/>
      <c r="D906" s="167" t="s">
        <v>1366</v>
      </c>
      <c r="E906" s="168" t="s">
        <v>1452</v>
      </c>
      <c r="F906" s="169" t="s">
        <v>1494</v>
      </c>
      <c r="G906" s="170" t="s">
        <v>458</v>
      </c>
      <c r="H906" s="171">
        <v>100</v>
      </c>
      <c r="I906" s="133"/>
      <c r="J906" s="133"/>
      <c r="K906" s="133">
        <f t="shared" si="318"/>
        <v>0</v>
      </c>
      <c r="L906" s="130" t="s">
        <v>1</v>
      </c>
      <c r="M906" s="26"/>
      <c r="N906" s="134" t="s">
        <v>1</v>
      </c>
      <c r="O906" s="135" t="s">
        <v>39</v>
      </c>
      <c r="P906" s="136">
        <f t="shared" si="319"/>
        <v>0</v>
      </c>
      <c r="Q906" s="136">
        <f t="shared" si="320"/>
        <v>0</v>
      </c>
      <c r="R906" s="136">
        <f t="shared" si="321"/>
        <v>0</v>
      </c>
      <c r="S906" s="137">
        <v>0</v>
      </c>
      <c r="T906" s="137">
        <f t="shared" si="322"/>
        <v>0</v>
      </c>
      <c r="U906" s="137">
        <v>0</v>
      </c>
      <c r="V906" s="137">
        <f t="shared" si="323"/>
        <v>0</v>
      </c>
      <c r="W906" s="137">
        <v>0</v>
      </c>
      <c r="X906" s="137">
        <f t="shared" si="324"/>
        <v>0</v>
      </c>
      <c r="Y906" s="138" t="s">
        <v>1</v>
      </c>
      <c r="AR906" s="139" t="s">
        <v>187</v>
      </c>
      <c r="AT906" s="139" t="s">
        <v>147</v>
      </c>
      <c r="AU906" s="139" t="s">
        <v>84</v>
      </c>
      <c r="AY906" s="14" t="s">
        <v>145</v>
      </c>
      <c r="BE906" s="140">
        <f t="shared" si="325"/>
        <v>0</v>
      </c>
      <c r="BF906" s="140">
        <f t="shared" si="326"/>
        <v>0</v>
      </c>
      <c r="BG906" s="140">
        <f t="shared" si="327"/>
        <v>0</v>
      </c>
      <c r="BH906" s="140">
        <f t="shared" si="328"/>
        <v>0</v>
      </c>
      <c r="BI906" s="140">
        <f t="shared" si="329"/>
        <v>0</v>
      </c>
      <c r="BJ906" s="14" t="s">
        <v>84</v>
      </c>
      <c r="BK906" s="140">
        <f t="shared" si="330"/>
        <v>0</v>
      </c>
      <c r="BL906" s="14" t="s">
        <v>187</v>
      </c>
      <c r="BM906" s="139" t="s">
        <v>202</v>
      </c>
    </row>
    <row r="907" spans="2:65" s="1" customFormat="1" ht="24">
      <c r="B907" s="127"/>
      <c r="C907" s="128"/>
      <c r="D907" s="167" t="s">
        <v>1366</v>
      </c>
      <c r="E907" s="168" t="s">
        <v>1452</v>
      </c>
      <c r="F907" s="169" t="s">
        <v>1495</v>
      </c>
      <c r="G907" s="170" t="s">
        <v>343</v>
      </c>
      <c r="H907" s="171">
        <v>3</v>
      </c>
      <c r="I907" s="133"/>
      <c r="J907" s="133"/>
      <c r="K907" s="133">
        <f t="shared" si="318"/>
        <v>0</v>
      </c>
      <c r="L907" s="130" t="s">
        <v>1</v>
      </c>
      <c r="M907" s="26"/>
      <c r="N907" s="134" t="s">
        <v>1</v>
      </c>
      <c r="O907" s="135" t="s">
        <v>39</v>
      </c>
      <c r="P907" s="136">
        <f t="shared" si="319"/>
        <v>0</v>
      </c>
      <c r="Q907" s="136">
        <f t="shared" si="320"/>
        <v>0</v>
      </c>
      <c r="R907" s="136">
        <f t="shared" si="321"/>
        <v>0</v>
      </c>
      <c r="S907" s="137">
        <v>0</v>
      </c>
      <c r="T907" s="137">
        <f t="shared" si="322"/>
        <v>0</v>
      </c>
      <c r="U907" s="137">
        <v>0</v>
      </c>
      <c r="V907" s="137">
        <f t="shared" si="323"/>
        <v>0</v>
      </c>
      <c r="W907" s="137">
        <v>0</v>
      </c>
      <c r="X907" s="137">
        <f t="shared" si="324"/>
        <v>0</v>
      </c>
      <c r="Y907" s="138" t="s">
        <v>1</v>
      </c>
      <c r="AR907" s="139" t="s">
        <v>187</v>
      </c>
      <c r="AT907" s="139" t="s">
        <v>147</v>
      </c>
      <c r="AU907" s="139" t="s">
        <v>84</v>
      </c>
      <c r="AY907" s="14" t="s">
        <v>145</v>
      </c>
      <c r="BE907" s="140">
        <f t="shared" si="325"/>
        <v>0</v>
      </c>
      <c r="BF907" s="140">
        <f t="shared" si="326"/>
        <v>0</v>
      </c>
      <c r="BG907" s="140">
        <f t="shared" si="327"/>
        <v>0</v>
      </c>
      <c r="BH907" s="140">
        <f t="shared" si="328"/>
        <v>0</v>
      </c>
      <c r="BI907" s="140">
        <f t="shared" si="329"/>
        <v>0</v>
      </c>
      <c r="BJ907" s="14" t="s">
        <v>84</v>
      </c>
      <c r="BK907" s="140">
        <f t="shared" si="330"/>
        <v>0</v>
      </c>
      <c r="BL907" s="14" t="s">
        <v>187</v>
      </c>
      <c r="BM907" s="139" t="s">
        <v>202</v>
      </c>
    </row>
    <row r="908" spans="2:65" s="1" customFormat="1" ht="24">
      <c r="B908" s="127"/>
      <c r="C908" s="128"/>
      <c r="D908" s="167" t="s">
        <v>1366</v>
      </c>
      <c r="E908" s="168" t="s">
        <v>1453</v>
      </c>
      <c r="F908" s="169" t="s">
        <v>1496</v>
      </c>
      <c r="G908" s="170" t="s">
        <v>343</v>
      </c>
      <c r="H908" s="171">
        <v>21</v>
      </c>
      <c r="I908" s="133"/>
      <c r="J908" s="133"/>
      <c r="K908" s="133">
        <f t="shared" si="318"/>
        <v>0</v>
      </c>
      <c r="L908" s="130" t="s">
        <v>1</v>
      </c>
      <c r="M908" s="26"/>
      <c r="N908" s="134" t="s">
        <v>1</v>
      </c>
      <c r="O908" s="135" t="s">
        <v>39</v>
      </c>
      <c r="P908" s="136">
        <f t="shared" si="319"/>
        <v>0</v>
      </c>
      <c r="Q908" s="136">
        <f t="shared" si="320"/>
        <v>0</v>
      </c>
      <c r="R908" s="136">
        <f t="shared" si="321"/>
        <v>0</v>
      </c>
      <c r="S908" s="137">
        <v>0</v>
      </c>
      <c r="T908" s="137">
        <f t="shared" si="322"/>
        <v>0</v>
      </c>
      <c r="U908" s="137">
        <v>0</v>
      </c>
      <c r="V908" s="137">
        <f t="shared" si="323"/>
        <v>0</v>
      </c>
      <c r="W908" s="137">
        <v>0</v>
      </c>
      <c r="X908" s="137">
        <f t="shared" si="324"/>
        <v>0</v>
      </c>
      <c r="Y908" s="138" t="s">
        <v>1</v>
      </c>
      <c r="AR908" s="139" t="s">
        <v>187</v>
      </c>
      <c r="AT908" s="139" t="s">
        <v>147</v>
      </c>
      <c r="AU908" s="139" t="s">
        <v>84</v>
      </c>
      <c r="AY908" s="14" t="s">
        <v>145</v>
      </c>
      <c r="BE908" s="140">
        <f t="shared" si="325"/>
        <v>0</v>
      </c>
      <c r="BF908" s="140">
        <f t="shared" si="326"/>
        <v>0</v>
      </c>
      <c r="BG908" s="140">
        <f t="shared" si="327"/>
        <v>0</v>
      </c>
      <c r="BH908" s="140">
        <f t="shared" si="328"/>
        <v>0</v>
      </c>
      <c r="BI908" s="140">
        <f t="shared" si="329"/>
        <v>0</v>
      </c>
      <c r="BJ908" s="14" t="s">
        <v>84</v>
      </c>
      <c r="BK908" s="140">
        <f t="shared" si="330"/>
        <v>0</v>
      </c>
      <c r="BL908" s="14" t="s">
        <v>187</v>
      </c>
      <c r="BM908" s="139" t="s">
        <v>202</v>
      </c>
    </row>
    <row r="909" spans="2:65" s="1" customFormat="1" ht="16.5" customHeight="1">
      <c r="B909" s="127"/>
      <c r="C909" s="128"/>
      <c r="D909" s="167" t="s">
        <v>147</v>
      </c>
      <c r="E909" s="168" t="s">
        <v>1454</v>
      </c>
      <c r="F909" s="169" t="s">
        <v>1455</v>
      </c>
      <c r="G909" s="170" t="s">
        <v>372</v>
      </c>
      <c r="H909" s="171">
        <v>21</v>
      </c>
      <c r="I909" s="133"/>
      <c r="J909" s="133"/>
      <c r="K909" s="133">
        <f t="shared" si="318"/>
        <v>0</v>
      </c>
      <c r="L909" s="130" t="s">
        <v>1</v>
      </c>
      <c r="M909" s="26"/>
      <c r="N909" s="134" t="s">
        <v>1</v>
      </c>
      <c r="O909" s="135" t="s">
        <v>39</v>
      </c>
      <c r="P909" s="136">
        <f t="shared" si="319"/>
        <v>0</v>
      </c>
      <c r="Q909" s="136">
        <f t="shared" si="320"/>
        <v>0</v>
      </c>
      <c r="R909" s="136">
        <f t="shared" si="321"/>
        <v>0</v>
      </c>
      <c r="S909" s="137">
        <v>0</v>
      </c>
      <c r="T909" s="137">
        <f t="shared" si="322"/>
        <v>0</v>
      </c>
      <c r="U909" s="137">
        <v>0</v>
      </c>
      <c r="V909" s="137">
        <f t="shared" si="323"/>
        <v>0</v>
      </c>
      <c r="W909" s="137">
        <v>0</v>
      </c>
      <c r="X909" s="137">
        <f t="shared" si="324"/>
        <v>0</v>
      </c>
      <c r="Y909" s="138" t="s">
        <v>1</v>
      </c>
      <c r="AR909" s="139" t="s">
        <v>187</v>
      </c>
      <c r="AT909" s="139" t="s">
        <v>147</v>
      </c>
      <c r="AU909" s="139" t="s">
        <v>84</v>
      </c>
      <c r="AY909" s="14" t="s">
        <v>145</v>
      </c>
      <c r="BE909" s="140">
        <f t="shared" si="325"/>
        <v>0</v>
      </c>
      <c r="BF909" s="140">
        <f t="shared" si="326"/>
        <v>0</v>
      </c>
      <c r="BG909" s="140">
        <f t="shared" si="327"/>
        <v>0</v>
      </c>
      <c r="BH909" s="140">
        <f t="shared" si="328"/>
        <v>0</v>
      </c>
      <c r="BI909" s="140">
        <f t="shared" si="329"/>
        <v>0</v>
      </c>
      <c r="BJ909" s="14" t="s">
        <v>84</v>
      </c>
      <c r="BK909" s="140">
        <f t="shared" si="330"/>
        <v>0</v>
      </c>
      <c r="BL909" s="14" t="s">
        <v>187</v>
      </c>
      <c r="BM909" s="139" t="s">
        <v>202</v>
      </c>
    </row>
    <row r="910" spans="2:65" s="1" customFormat="1" ht="16.5" customHeight="1">
      <c r="B910" s="127"/>
      <c r="C910" s="128"/>
      <c r="D910" s="167" t="s">
        <v>147</v>
      </c>
      <c r="E910" s="168" t="s">
        <v>1456</v>
      </c>
      <c r="F910" s="169" t="s">
        <v>1457</v>
      </c>
      <c r="G910" s="170" t="s">
        <v>372</v>
      </c>
      <c r="H910" s="171">
        <v>21</v>
      </c>
      <c r="I910" s="133"/>
      <c r="J910" s="133"/>
      <c r="K910" s="133">
        <f t="shared" si="318"/>
        <v>0</v>
      </c>
      <c r="L910" s="130" t="s">
        <v>1</v>
      </c>
      <c r="M910" s="26"/>
      <c r="N910" s="134" t="s">
        <v>1</v>
      </c>
      <c r="O910" s="135" t="s">
        <v>39</v>
      </c>
      <c r="P910" s="136">
        <f t="shared" si="319"/>
        <v>0</v>
      </c>
      <c r="Q910" s="136">
        <f t="shared" si="320"/>
        <v>0</v>
      </c>
      <c r="R910" s="136">
        <f t="shared" si="321"/>
        <v>0</v>
      </c>
      <c r="S910" s="137">
        <v>0</v>
      </c>
      <c r="T910" s="137">
        <f t="shared" si="322"/>
        <v>0</v>
      </c>
      <c r="U910" s="137">
        <v>0</v>
      </c>
      <c r="V910" s="137">
        <f t="shared" si="323"/>
        <v>0</v>
      </c>
      <c r="W910" s="137">
        <v>0</v>
      </c>
      <c r="X910" s="137">
        <f t="shared" si="324"/>
        <v>0</v>
      </c>
      <c r="Y910" s="138" t="s">
        <v>1</v>
      </c>
      <c r="AR910" s="139" t="s">
        <v>187</v>
      </c>
      <c r="AT910" s="139" t="s">
        <v>147</v>
      </c>
      <c r="AU910" s="139" t="s">
        <v>84</v>
      </c>
      <c r="AY910" s="14" t="s">
        <v>145</v>
      </c>
      <c r="BE910" s="140">
        <f t="shared" si="325"/>
        <v>0</v>
      </c>
      <c r="BF910" s="140">
        <f t="shared" si="326"/>
        <v>0</v>
      </c>
      <c r="BG910" s="140">
        <f t="shared" si="327"/>
        <v>0</v>
      </c>
      <c r="BH910" s="140">
        <f t="shared" si="328"/>
        <v>0</v>
      </c>
      <c r="BI910" s="140">
        <f t="shared" si="329"/>
        <v>0</v>
      </c>
      <c r="BJ910" s="14" t="s">
        <v>84</v>
      </c>
      <c r="BK910" s="140">
        <f t="shared" si="330"/>
        <v>0</v>
      </c>
      <c r="BL910" s="14" t="s">
        <v>187</v>
      </c>
      <c r="BM910" s="139" t="s">
        <v>202</v>
      </c>
    </row>
    <row r="911" spans="2:65" s="1" customFormat="1" ht="24">
      <c r="B911" s="127"/>
      <c r="C911" s="128"/>
      <c r="D911" s="167" t="s">
        <v>1366</v>
      </c>
      <c r="E911" s="168" t="s">
        <v>1458</v>
      </c>
      <c r="F911" s="169" t="s">
        <v>1459</v>
      </c>
      <c r="G911" s="170" t="s">
        <v>343</v>
      </c>
      <c r="H911" s="171">
        <v>7</v>
      </c>
      <c r="I911" s="133"/>
      <c r="J911" s="133"/>
      <c r="K911" s="133">
        <f t="shared" si="318"/>
        <v>0</v>
      </c>
      <c r="L911" s="130" t="s">
        <v>1</v>
      </c>
      <c r="M911" s="26"/>
      <c r="N911" s="134" t="s">
        <v>1</v>
      </c>
      <c r="O911" s="135" t="s">
        <v>39</v>
      </c>
      <c r="P911" s="136">
        <f t="shared" si="319"/>
        <v>0</v>
      </c>
      <c r="Q911" s="136">
        <f t="shared" si="320"/>
        <v>0</v>
      </c>
      <c r="R911" s="136">
        <f t="shared" si="321"/>
        <v>0</v>
      </c>
      <c r="S911" s="137">
        <v>0</v>
      </c>
      <c r="T911" s="137">
        <f t="shared" si="322"/>
        <v>0</v>
      </c>
      <c r="U911" s="137">
        <v>0</v>
      </c>
      <c r="V911" s="137">
        <f t="shared" si="323"/>
        <v>0</v>
      </c>
      <c r="W911" s="137">
        <v>0</v>
      </c>
      <c r="X911" s="137">
        <f t="shared" si="324"/>
        <v>0</v>
      </c>
      <c r="Y911" s="138" t="s">
        <v>1</v>
      </c>
      <c r="AR911" s="139" t="s">
        <v>187</v>
      </c>
      <c r="AT911" s="139" t="s">
        <v>147</v>
      </c>
      <c r="AU911" s="139" t="s">
        <v>84</v>
      </c>
      <c r="AY911" s="14" t="s">
        <v>145</v>
      </c>
      <c r="BE911" s="140">
        <f t="shared" si="325"/>
        <v>0</v>
      </c>
      <c r="BF911" s="140">
        <f t="shared" si="326"/>
        <v>0</v>
      </c>
      <c r="BG911" s="140">
        <f t="shared" si="327"/>
        <v>0</v>
      </c>
      <c r="BH911" s="140">
        <f t="shared" si="328"/>
        <v>0</v>
      </c>
      <c r="BI911" s="140">
        <f t="shared" si="329"/>
        <v>0</v>
      </c>
      <c r="BJ911" s="14" t="s">
        <v>84</v>
      </c>
      <c r="BK911" s="140">
        <f t="shared" si="330"/>
        <v>0</v>
      </c>
      <c r="BL911" s="14" t="s">
        <v>187</v>
      </c>
      <c r="BM911" s="139" t="s">
        <v>202</v>
      </c>
    </row>
    <row r="912" spans="2:65" s="1" customFormat="1" ht="15.75" customHeight="1">
      <c r="B912" s="127"/>
      <c r="C912" s="128"/>
      <c r="D912" s="167" t="s">
        <v>147</v>
      </c>
      <c r="E912" s="168" t="s">
        <v>1460</v>
      </c>
      <c r="F912" s="169" t="s">
        <v>1461</v>
      </c>
      <c r="G912" s="170" t="s">
        <v>372</v>
      </c>
      <c r="H912" s="171">
        <v>7</v>
      </c>
      <c r="I912" s="133"/>
      <c r="J912" s="133"/>
      <c r="K912" s="133">
        <f t="shared" si="318"/>
        <v>0</v>
      </c>
      <c r="L912" s="130" t="s">
        <v>1</v>
      </c>
      <c r="M912" s="26"/>
      <c r="N912" s="134" t="s">
        <v>1</v>
      </c>
      <c r="O912" s="135" t="s">
        <v>39</v>
      </c>
      <c r="P912" s="136">
        <f t="shared" si="319"/>
        <v>0</v>
      </c>
      <c r="Q912" s="136">
        <f t="shared" si="320"/>
        <v>0</v>
      </c>
      <c r="R912" s="136">
        <f t="shared" si="321"/>
        <v>0</v>
      </c>
      <c r="S912" s="137">
        <v>0</v>
      </c>
      <c r="T912" s="137">
        <f t="shared" si="322"/>
        <v>0</v>
      </c>
      <c r="U912" s="137">
        <v>0</v>
      </c>
      <c r="V912" s="137">
        <f t="shared" si="323"/>
        <v>0</v>
      </c>
      <c r="W912" s="137">
        <v>0</v>
      </c>
      <c r="X912" s="137">
        <f t="shared" si="324"/>
        <v>0</v>
      </c>
      <c r="Y912" s="138" t="s">
        <v>1</v>
      </c>
      <c r="AR912" s="139" t="s">
        <v>187</v>
      </c>
      <c r="AT912" s="139" t="s">
        <v>147</v>
      </c>
      <c r="AU912" s="139" t="s">
        <v>84</v>
      </c>
      <c r="AY912" s="14" t="s">
        <v>145</v>
      </c>
      <c r="BE912" s="140">
        <f t="shared" si="325"/>
        <v>0</v>
      </c>
      <c r="BF912" s="140">
        <f t="shared" si="326"/>
        <v>0</v>
      </c>
      <c r="BG912" s="140">
        <f t="shared" si="327"/>
        <v>0</v>
      </c>
      <c r="BH912" s="140">
        <f t="shared" si="328"/>
        <v>0</v>
      </c>
      <c r="BI912" s="140">
        <f t="shared" si="329"/>
        <v>0</v>
      </c>
      <c r="BJ912" s="14" t="s">
        <v>84</v>
      </c>
      <c r="BK912" s="140">
        <f t="shared" si="330"/>
        <v>0</v>
      </c>
      <c r="BL912" s="14" t="s">
        <v>187</v>
      </c>
      <c r="BM912" s="139" t="s">
        <v>202</v>
      </c>
    </row>
    <row r="913" spans="2:65" s="1" customFormat="1" ht="24">
      <c r="B913" s="127"/>
      <c r="C913" s="128"/>
      <c r="D913" s="167" t="s">
        <v>1366</v>
      </c>
      <c r="E913" s="168" t="s">
        <v>1462</v>
      </c>
      <c r="F913" s="169" t="s">
        <v>1463</v>
      </c>
      <c r="G913" s="170" t="s">
        <v>343</v>
      </c>
      <c r="H913" s="171">
        <v>4</v>
      </c>
      <c r="I913" s="133"/>
      <c r="J913" s="133"/>
      <c r="K913" s="133">
        <f t="shared" si="318"/>
        <v>0</v>
      </c>
      <c r="L913" s="130" t="s">
        <v>1</v>
      </c>
      <c r="M913" s="26"/>
      <c r="N913" s="134" t="s">
        <v>1</v>
      </c>
      <c r="O913" s="135" t="s">
        <v>39</v>
      </c>
      <c r="P913" s="136">
        <f t="shared" si="319"/>
        <v>0</v>
      </c>
      <c r="Q913" s="136">
        <f t="shared" si="320"/>
        <v>0</v>
      </c>
      <c r="R913" s="136">
        <f t="shared" si="321"/>
        <v>0</v>
      </c>
      <c r="S913" s="137">
        <v>0</v>
      </c>
      <c r="T913" s="137">
        <f t="shared" si="322"/>
        <v>0</v>
      </c>
      <c r="U913" s="137">
        <v>0</v>
      </c>
      <c r="V913" s="137">
        <f t="shared" si="323"/>
        <v>0</v>
      </c>
      <c r="W913" s="137">
        <v>0</v>
      </c>
      <c r="X913" s="137">
        <f t="shared" si="324"/>
        <v>0</v>
      </c>
      <c r="Y913" s="138" t="s">
        <v>1</v>
      </c>
      <c r="AR913" s="139" t="s">
        <v>187</v>
      </c>
      <c r="AT913" s="139" t="s">
        <v>147</v>
      </c>
      <c r="AU913" s="139" t="s">
        <v>84</v>
      </c>
      <c r="AY913" s="14" t="s">
        <v>145</v>
      </c>
      <c r="BE913" s="140">
        <f t="shared" si="325"/>
        <v>0</v>
      </c>
      <c r="BF913" s="140">
        <f t="shared" si="326"/>
        <v>0</v>
      </c>
      <c r="BG913" s="140">
        <f t="shared" si="327"/>
        <v>0</v>
      </c>
      <c r="BH913" s="140">
        <f t="shared" si="328"/>
        <v>0</v>
      </c>
      <c r="BI913" s="140">
        <f t="shared" si="329"/>
        <v>0</v>
      </c>
      <c r="BJ913" s="14" t="s">
        <v>84</v>
      </c>
      <c r="BK913" s="140">
        <f t="shared" si="330"/>
        <v>0</v>
      </c>
      <c r="BL913" s="14" t="s">
        <v>187</v>
      </c>
      <c r="BM913" s="139" t="s">
        <v>202</v>
      </c>
    </row>
    <row r="914" spans="2:65" s="1" customFormat="1" ht="24">
      <c r="B914" s="127"/>
      <c r="C914" s="128"/>
      <c r="D914" s="167" t="s">
        <v>147</v>
      </c>
      <c r="E914" s="168" t="s">
        <v>1464</v>
      </c>
      <c r="F914" s="169" t="s">
        <v>1465</v>
      </c>
      <c r="G914" s="170" t="s">
        <v>372</v>
      </c>
      <c r="H914" s="171">
        <v>4</v>
      </c>
      <c r="I914" s="133"/>
      <c r="J914" s="133"/>
      <c r="K914" s="133">
        <f t="shared" si="318"/>
        <v>0</v>
      </c>
      <c r="L914" s="130" t="s">
        <v>1</v>
      </c>
      <c r="M914" s="26"/>
      <c r="N914" s="134" t="s">
        <v>1</v>
      </c>
      <c r="O914" s="135" t="s">
        <v>39</v>
      </c>
      <c r="P914" s="136">
        <f t="shared" si="319"/>
        <v>0</v>
      </c>
      <c r="Q914" s="136">
        <f t="shared" si="320"/>
        <v>0</v>
      </c>
      <c r="R914" s="136">
        <f t="shared" si="321"/>
        <v>0</v>
      </c>
      <c r="S914" s="137">
        <v>0</v>
      </c>
      <c r="T914" s="137">
        <f t="shared" si="322"/>
        <v>0</v>
      </c>
      <c r="U914" s="137">
        <v>0</v>
      </c>
      <c r="V914" s="137">
        <f t="shared" si="323"/>
        <v>0</v>
      </c>
      <c r="W914" s="137">
        <v>0</v>
      </c>
      <c r="X914" s="137">
        <f t="shared" si="324"/>
        <v>0</v>
      </c>
      <c r="Y914" s="138" t="s">
        <v>1</v>
      </c>
      <c r="AR914" s="139" t="s">
        <v>187</v>
      </c>
      <c r="AT914" s="139" t="s">
        <v>147</v>
      </c>
      <c r="AU914" s="139" t="s">
        <v>84</v>
      </c>
      <c r="AY914" s="14" t="s">
        <v>145</v>
      </c>
      <c r="BE914" s="140">
        <f t="shared" si="325"/>
        <v>0</v>
      </c>
      <c r="BF914" s="140">
        <f t="shared" si="326"/>
        <v>0</v>
      </c>
      <c r="BG914" s="140">
        <f t="shared" si="327"/>
        <v>0</v>
      </c>
      <c r="BH914" s="140">
        <f t="shared" si="328"/>
        <v>0</v>
      </c>
      <c r="BI914" s="140">
        <f t="shared" si="329"/>
        <v>0</v>
      </c>
      <c r="BJ914" s="14" t="s">
        <v>84</v>
      </c>
      <c r="BK914" s="140">
        <f t="shared" si="330"/>
        <v>0</v>
      </c>
      <c r="BL914" s="14" t="s">
        <v>187</v>
      </c>
      <c r="BM914" s="139" t="s">
        <v>202</v>
      </c>
    </row>
    <row r="915" spans="2:65" s="1" customFormat="1" ht="24">
      <c r="B915" s="127"/>
      <c r="C915" s="128"/>
      <c r="D915" s="167" t="s">
        <v>1366</v>
      </c>
      <c r="E915" s="168" t="s">
        <v>1466</v>
      </c>
      <c r="F915" s="169" t="s">
        <v>1467</v>
      </c>
      <c r="G915" s="170" t="s">
        <v>343</v>
      </c>
      <c r="H915" s="171">
        <v>5</v>
      </c>
      <c r="I915" s="133"/>
      <c r="J915" s="133"/>
      <c r="K915" s="133">
        <f t="shared" si="318"/>
        <v>0</v>
      </c>
      <c r="L915" s="130" t="s">
        <v>1</v>
      </c>
      <c r="M915" s="26"/>
      <c r="N915" s="134" t="s">
        <v>1</v>
      </c>
      <c r="O915" s="135" t="s">
        <v>39</v>
      </c>
      <c r="P915" s="136">
        <f t="shared" si="319"/>
        <v>0</v>
      </c>
      <c r="Q915" s="136">
        <f t="shared" si="320"/>
        <v>0</v>
      </c>
      <c r="R915" s="136">
        <f t="shared" si="321"/>
        <v>0</v>
      </c>
      <c r="S915" s="137">
        <v>0</v>
      </c>
      <c r="T915" s="137">
        <f t="shared" si="322"/>
        <v>0</v>
      </c>
      <c r="U915" s="137">
        <v>0</v>
      </c>
      <c r="V915" s="137">
        <f t="shared" si="323"/>
        <v>0</v>
      </c>
      <c r="W915" s="137">
        <v>0</v>
      </c>
      <c r="X915" s="137">
        <f t="shared" si="324"/>
        <v>0</v>
      </c>
      <c r="Y915" s="138" t="s">
        <v>1</v>
      </c>
      <c r="AR915" s="139" t="s">
        <v>187</v>
      </c>
      <c r="AT915" s="139" t="s">
        <v>147</v>
      </c>
      <c r="AU915" s="139" t="s">
        <v>84</v>
      </c>
      <c r="AY915" s="14" t="s">
        <v>145</v>
      </c>
      <c r="BE915" s="140">
        <f t="shared" si="325"/>
        <v>0</v>
      </c>
      <c r="BF915" s="140">
        <f t="shared" si="326"/>
        <v>0</v>
      </c>
      <c r="BG915" s="140">
        <f t="shared" si="327"/>
        <v>0</v>
      </c>
      <c r="BH915" s="140">
        <f t="shared" si="328"/>
        <v>0</v>
      </c>
      <c r="BI915" s="140">
        <f t="shared" si="329"/>
        <v>0</v>
      </c>
      <c r="BJ915" s="14" t="s">
        <v>84</v>
      </c>
      <c r="BK915" s="140">
        <f t="shared" si="330"/>
        <v>0</v>
      </c>
      <c r="BL915" s="14" t="s">
        <v>187</v>
      </c>
      <c r="BM915" s="139" t="s">
        <v>202</v>
      </c>
    </row>
    <row r="916" spans="2:65" s="1" customFormat="1" ht="16.5" customHeight="1">
      <c r="B916" s="127"/>
      <c r="C916" s="128"/>
      <c r="D916" s="167" t="s">
        <v>147</v>
      </c>
      <c r="E916" s="168" t="s">
        <v>1468</v>
      </c>
      <c r="F916" s="169" t="s">
        <v>1469</v>
      </c>
      <c r="G916" s="170" t="s">
        <v>372</v>
      </c>
      <c r="H916" s="171">
        <v>5</v>
      </c>
      <c r="I916" s="133"/>
      <c r="J916" s="133"/>
      <c r="K916" s="133">
        <f t="shared" si="318"/>
        <v>0</v>
      </c>
      <c r="L916" s="130" t="s">
        <v>1</v>
      </c>
      <c r="M916" s="26"/>
      <c r="N916" s="134" t="s">
        <v>1</v>
      </c>
      <c r="O916" s="135" t="s">
        <v>39</v>
      </c>
      <c r="P916" s="136">
        <f t="shared" si="319"/>
        <v>0</v>
      </c>
      <c r="Q916" s="136">
        <f t="shared" si="320"/>
        <v>0</v>
      </c>
      <c r="R916" s="136">
        <f t="shared" si="321"/>
        <v>0</v>
      </c>
      <c r="S916" s="137">
        <v>0</v>
      </c>
      <c r="T916" s="137">
        <f t="shared" si="322"/>
        <v>0</v>
      </c>
      <c r="U916" s="137">
        <v>0</v>
      </c>
      <c r="V916" s="137">
        <f t="shared" si="323"/>
        <v>0</v>
      </c>
      <c r="W916" s="137">
        <v>0</v>
      </c>
      <c r="X916" s="137">
        <f t="shared" si="324"/>
        <v>0</v>
      </c>
      <c r="Y916" s="138" t="s">
        <v>1</v>
      </c>
      <c r="AR916" s="139" t="s">
        <v>187</v>
      </c>
      <c r="AT916" s="139" t="s">
        <v>147</v>
      </c>
      <c r="AU916" s="139" t="s">
        <v>84</v>
      </c>
      <c r="AY916" s="14" t="s">
        <v>145</v>
      </c>
      <c r="BE916" s="140">
        <f t="shared" si="325"/>
        <v>0</v>
      </c>
      <c r="BF916" s="140">
        <f t="shared" si="326"/>
        <v>0</v>
      </c>
      <c r="BG916" s="140">
        <f t="shared" si="327"/>
        <v>0</v>
      </c>
      <c r="BH916" s="140">
        <f t="shared" si="328"/>
        <v>0</v>
      </c>
      <c r="BI916" s="140">
        <f t="shared" si="329"/>
        <v>0</v>
      </c>
      <c r="BJ916" s="14" t="s">
        <v>84</v>
      </c>
      <c r="BK916" s="140">
        <f t="shared" si="330"/>
        <v>0</v>
      </c>
      <c r="BL916" s="14" t="s">
        <v>187</v>
      </c>
      <c r="BM916" s="139" t="s">
        <v>202</v>
      </c>
    </row>
    <row r="917" spans="2:65" s="1" customFormat="1" ht="24">
      <c r="B917" s="127"/>
      <c r="C917" s="128"/>
      <c r="D917" s="167" t="s">
        <v>1366</v>
      </c>
      <c r="E917" s="168"/>
      <c r="F917" s="169" t="s">
        <v>1470</v>
      </c>
      <c r="G917" s="170" t="s">
        <v>458</v>
      </c>
      <c r="H917" s="171">
        <v>80</v>
      </c>
      <c r="I917" s="133"/>
      <c r="J917" s="133"/>
      <c r="K917" s="133">
        <f t="shared" si="318"/>
        <v>0</v>
      </c>
      <c r="L917" s="130" t="s">
        <v>1</v>
      </c>
      <c r="M917" s="26"/>
      <c r="N917" s="134" t="s">
        <v>1</v>
      </c>
      <c r="O917" s="135" t="s">
        <v>39</v>
      </c>
      <c r="P917" s="136">
        <f t="shared" si="319"/>
        <v>0</v>
      </c>
      <c r="Q917" s="136">
        <f t="shared" si="320"/>
        <v>0</v>
      </c>
      <c r="R917" s="136">
        <f t="shared" si="321"/>
        <v>0</v>
      </c>
      <c r="S917" s="137">
        <v>0</v>
      </c>
      <c r="T917" s="137">
        <f t="shared" si="322"/>
        <v>0</v>
      </c>
      <c r="U917" s="137">
        <v>0</v>
      </c>
      <c r="V917" s="137">
        <f t="shared" si="323"/>
        <v>0</v>
      </c>
      <c r="W917" s="137">
        <v>0</v>
      </c>
      <c r="X917" s="137">
        <f t="shared" si="324"/>
        <v>0</v>
      </c>
      <c r="Y917" s="138" t="s">
        <v>1</v>
      </c>
      <c r="AR917" s="139" t="s">
        <v>187</v>
      </c>
      <c r="AT917" s="139" t="s">
        <v>147</v>
      </c>
      <c r="AU917" s="139" t="s">
        <v>84</v>
      </c>
      <c r="AY917" s="14" t="s">
        <v>145</v>
      </c>
      <c r="BE917" s="140">
        <f t="shared" si="325"/>
        <v>0</v>
      </c>
      <c r="BF917" s="140">
        <f t="shared" si="326"/>
        <v>0</v>
      </c>
      <c r="BG917" s="140">
        <f t="shared" si="327"/>
        <v>0</v>
      </c>
      <c r="BH917" s="140">
        <f t="shared" si="328"/>
        <v>0</v>
      </c>
      <c r="BI917" s="140">
        <f t="shared" si="329"/>
        <v>0</v>
      </c>
      <c r="BJ917" s="14" t="s">
        <v>84</v>
      </c>
      <c r="BK917" s="140">
        <f t="shared" si="330"/>
        <v>0</v>
      </c>
      <c r="BL917" s="14" t="s">
        <v>187</v>
      </c>
      <c r="BM917" s="139" t="s">
        <v>202</v>
      </c>
    </row>
    <row r="918" spans="2:65" s="1" customFormat="1" ht="24">
      <c r="B918" s="127"/>
      <c r="C918" s="128"/>
      <c r="D918" s="167" t="s">
        <v>1366</v>
      </c>
      <c r="E918" s="168"/>
      <c r="F918" s="169" t="s">
        <v>1471</v>
      </c>
      <c r="G918" s="170" t="s">
        <v>458</v>
      </c>
      <c r="H918" s="171">
        <v>2280</v>
      </c>
      <c r="I918" s="133"/>
      <c r="J918" s="133"/>
      <c r="K918" s="133">
        <f t="shared" si="318"/>
        <v>0</v>
      </c>
      <c r="L918" s="130" t="s">
        <v>1</v>
      </c>
      <c r="M918" s="26"/>
      <c r="N918" s="134" t="s">
        <v>1</v>
      </c>
      <c r="O918" s="135" t="s">
        <v>39</v>
      </c>
      <c r="P918" s="136">
        <f t="shared" si="319"/>
        <v>0</v>
      </c>
      <c r="Q918" s="136">
        <f t="shared" si="320"/>
        <v>0</v>
      </c>
      <c r="R918" s="136">
        <f t="shared" si="321"/>
        <v>0</v>
      </c>
      <c r="S918" s="137">
        <v>0</v>
      </c>
      <c r="T918" s="137">
        <f t="shared" si="322"/>
        <v>0</v>
      </c>
      <c r="U918" s="137">
        <v>0</v>
      </c>
      <c r="V918" s="137">
        <f t="shared" si="323"/>
        <v>0</v>
      </c>
      <c r="W918" s="137">
        <v>0</v>
      </c>
      <c r="X918" s="137">
        <f t="shared" si="324"/>
        <v>0</v>
      </c>
      <c r="Y918" s="138" t="s">
        <v>1</v>
      </c>
      <c r="AR918" s="139" t="s">
        <v>187</v>
      </c>
      <c r="AT918" s="139" t="s">
        <v>147</v>
      </c>
      <c r="AU918" s="139" t="s">
        <v>84</v>
      </c>
      <c r="AY918" s="14" t="s">
        <v>145</v>
      </c>
      <c r="BE918" s="140">
        <f t="shared" si="325"/>
        <v>0</v>
      </c>
      <c r="BF918" s="140">
        <f t="shared" si="326"/>
        <v>0</v>
      </c>
      <c r="BG918" s="140">
        <f t="shared" si="327"/>
        <v>0</v>
      </c>
      <c r="BH918" s="140">
        <f t="shared" si="328"/>
        <v>0</v>
      </c>
      <c r="BI918" s="140">
        <f t="shared" si="329"/>
        <v>0</v>
      </c>
      <c r="BJ918" s="14" t="s">
        <v>84</v>
      </c>
      <c r="BK918" s="140">
        <f t="shared" si="330"/>
        <v>0</v>
      </c>
      <c r="BL918" s="14" t="s">
        <v>187</v>
      </c>
      <c r="BM918" s="139" t="s">
        <v>202</v>
      </c>
    </row>
    <row r="919" spans="2:65" s="1" customFormat="1" ht="24">
      <c r="B919" s="127"/>
      <c r="C919" s="128"/>
      <c r="D919" s="167" t="s">
        <v>1366</v>
      </c>
      <c r="E919" s="168" t="s">
        <v>1472</v>
      </c>
      <c r="F919" s="169" t="s">
        <v>1473</v>
      </c>
      <c r="G919" s="170" t="s">
        <v>458</v>
      </c>
      <c r="H919" s="171">
        <v>450</v>
      </c>
      <c r="I919" s="133"/>
      <c r="J919" s="133"/>
      <c r="K919" s="133">
        <f t="shared" si="318"/>
        <v>0</v>
      </c>
      <c r="L919" s="130" t="s">
        <v>1</v>
      </c>
      <c r="M919" s="26"/>
      <c r="N919" s="134" t="s">
        <v>1</v>
      </c>
      <c r="O919" s="135" t="s">
        <v>39</v>
      </c>
      <c r="P919" s="136">
        <f t="shared" si="319"/>
        <v>0</v>
      </c>
      <c r="Q919" s="136">
        <f t="shared" si="320"/>
        <v>0</v>
      </c>
      <c r="R919" s="136">
        <f t="shared" si="321"/>
        <v>0</v>
      </c>
      <c r="S919" s="137">
        <v>0</v>
      </c>
      <c r="T919" s="137">
        <f t="shared" si="322"/>
        <v>0</v>
      </c>
      <c r="U919" s="137">
        <v>0</v>
      </c>
      <c r="V919" s="137">
        <f t="shared" si="323"/>
        <v>0</v>
      </c>
      <c r="W919" s="137">
        <v>0</v>
      </c>
      <c r="X919" s="137">
        <f t="shared" si="324"/>
        <v>0</v>
      </c>
      <c r="Y919" s="138" t="s">
        <v>1</v>
      </c>
      <c r="AR919" s="139" t="s">
        <v>187</v>
      </c>
      <c r="AT919" s="139" t="s">
        <v>147</v>
      </c>
      <c r="AU919" s="139" t="s">
        <v>84</v>
      </c>
      <c r="AY919" s="14" t="s">
        <v>145</v>
      </c>
      <c r="BE919" s="140">
        <f t="shared" si="325"/>
        <v>0</v>
      </c>
      <c r="BF919" s="140">
        <f t="shared" si="326"/>
        <v>0</v>
      </c>
      <c r="BG919" s="140">
        <f t="shared" si="327"/>
        <v>0</v>
      </c>
      <c r="BH919" s="140">
        <f t="shared" si="328"/>
        <v>0</v>
      </c>
      <c r="BI919" s="140">
        <f t="shared" si="329"/>
        <v>0</v>
      </c>
      <c r="BJ919" s="14" t="s">
        <v>84</v>
      </c>
      <c r="BK919" s="140">
        <f t="shared" si="330"/>
        <v>0</v>
      </c>
      <c r="BL919" s="14" t="s">
        <v>187</v>
      </c>
      <c r="BM919" s="139" t="s">
        <v>202</v>
      </c>
    </row>
    <row r="920" spans="2:65" s="1" customFormat="1" ht="16.5" customHeight="1">
      <c r="B920" s="127"/>
      <c r="C920" s="128"/>
      <c r="D920" s="167" t="s">
        <v>1366</v>
      </c>
      <c r="E920" s="168" t="s">
        <v>1474</v>
      </c>
      <c r="F920" s="169" t="s">
        <v>1475</v>
      </c>
      <c r="G920" s="170" t="s">
        <v>343</v>
      </c>
      <c r="H920" s="171">
        <v>2810</v>
      </c>
      <c r="I920" s="133"/>
      <c r="J920" s="133"/>
      <c r="K920" s="133">
        <f t="shared" si="318"/>
        <v>0</v>
      </c>
      <c r="L920" s="130" t="s">
        <v>1</v>
      </c>
      <c r="M920" s="26"/>
      <c r="N920" s="134" t="s">
        <v>1</v>
      </c>
      <c r="O920" s="135" t="s">
        <v>39</v>
      </c>
      <c r="P920" s="136">
        <f t="shared" si="319"/>
        <v>0</v>
      </c>
      <c r="Q920" s="136">
        <f t="shared" si="320"/>
        <v>0</v>
      </c>
      <c r="R920" s="136">
        <f t="shared" si="321"/>
        <v>0</v>
      </c>
      <c r="S920" s="137">
        <v>0</v>
      </c>
      <c r="T920" s="137">
        <f t="shared" si="322"/>
        <v>0</v>
      </c>
      <c r="U920" s="137">
        <v>0</v>
      </c>
      <c r="V920" s="137">
        <f t="shared" si="323"/>
        <v>0</v>
      </c>
      <c r="W920" s="137">
        <v>0</v>
      </c>
      <c r="X920" s="137">
        <f t="shared" si="324"/>
        <v>0</v>
      </c>
      <c r="Y920" s="138" t="s">
        <v>1</v>
      </c>
      <c r="AR920" s="139" t="s">
        <v>187</v>
      </c>
      <c r="AT920" s="139" t="s">
        <v>147</v>
      </c>
      <c r="AU920" s="139" t="s">
        <v>84</v>
      </c>
      <c r="AY920" s="14" t="s">
        <v>145</v>
      </c>
      <c r="BE920" s="140">
        <f t="shared" si="325"/>
        <v>0</v>
      </c>
      <c r="BF920" s="140">
        <f t="shared" si="326"/>
        <v>0</v>
      </c>
      <c r="BG920" s="140">
        <f t="shared" si="327"/>
        <v>0</v>
      </c>
      <c r="BH920" s="140">
        <f t="shared" si="328"/>
        <v>0</v>
      </c>
      <c r="BI920" s="140">
        <f t="shared" si="329"/>
        <v>0</v>
      </c>
      <c r="BJ920" s="14" t="s">
        <v>84</v>
      </c>
      <c r="BK920" s="140">
        <f t="shared" si="330"/>
        <v>0</v>
      </c>
      <c r="BL920" s="14" t="s">
        <v>187</v>
      </c>
      <c r="BM920" s="139" t="s">
        <v>202</v>
      </c>
    </row>
    <row r="921" spans="2:65" s="1" customFormat="1" ht="24">
      <c r="B921" s="127"/>
      <c r="C921" s="128"/>
      <c r="D921" s="167" t="s">
        <v>147</v>
      </c>
      <c r="E921" s="168" t="s">
        <v>1476</v>
      </c>
      <c r="F921" s="169" t="s">
        <v>1477</v>
      </c>
      <c r="G921" s="170" t="s">
        <v>372</v>
      </c>
      <c r="H921" s="171">
        <v>2810</v>
      </c>
      <c r="I921" s="133"/>
      <c r="J921" s="133"/>
      <c r="K921" s="133">
        <f t="shared" si="318"/>
        <v>0</v>
      </c>
      <c r="L921" s="130" t="s">
        <v>1</v>
      </c>
      <c r="M921" s="26"/>
      <c r="N921" s="134" t="s">
        <v>1</v>
      </c>
      <c r="O921" s="135" t="s">
        <v>39</v>
      </c>
      <c r="P921" s="136">
        <f t="shared" si="319"/>
        <v>0</v>
      </c>
      <c r="Q921" s="136">
        <f t="shared" si="320"/>
        <v>0</v>
      </c>
      <c r="R921" s="136">
        <f t="shared" si="321"/>
        <v>0</v>
      </c>
      <c r="S921" s="137">
        <v>0</v>
      </c>
      <c r="T921" s="137">
        <f t="shared" si="322"/>
        <v>0</v>
      </c>
      <c r="U921" s="137">
        <v>0</v>
      </c>
      <c r="V921" s="137">
        <f t="shared" si="323"/>
        <v>0</v>
      </c>
      <c r="W921" s="137">
        <v>0</v>
      </c>
      <c r="X921" s="137">
        <f t="shared" si="324"/>
        <v>0</v>
      </c>
      <c r="Y921" s="138" t="s">
        <v>1</v>
      </c>
      <c r="AR921" s="139" t="s">
        <v>187</v>
      </c>
      <c r="AT921" s="139" t="s">
        <v>147</v>
      </c>
      <c r="AU921" s="139" t="s">
        <v>84</v>
      </c>
      <c r="AY921" s="14" t="s">
        <v>145</v>
      </c>
      <c r="BE921" s="140">
        <f t="shared" si="325"/>
        <v>0</v>
      </c>
      <c r="BF921" s="140">
        <f t="shared" si="326"/>
        <v>0</v>
      </c>
      <c r="BG921" s="140">
        <f t="shared" si="327"/>
        <v>0</v>
      </c>
      <c r="BH921" s="140">
        <f t="shared" si="328"/>
        <v>0</v>
      </c>
      <c r="BI921" s="140">
        <f t="shared" si="329"/>
        <v>0</v>
      </c>
      <c r="BJ921" s="14" t="s">
        <v>84</v>
      </c>
      <c r="BK921" s="140">
        <f t="shared" si="330"/>
        <v>0</v>
      </c>
      <c r="BL921" s="14" t="s">
        <v>187</v>
      </c>
      <c r="BM921" s="139" t="s">
        <v>202</v>
      </c>
    </row>
    <row r="922" spans="2:65" s="1" customFormat="1" ht="24">
      <c r="B922" s="127"/>
      <c r="C922" s="128"/>
      <c r="D922" s="167" t="s">
        <v>147</v>
      </c>
      <c r="E922" s="168" t="s">
        <v>1478</v>
      </c>
      <c r="F922" s="169" t="s">
        <v>1479</v>
      </c>
      <c r="G922" s="170" t="s">
        <v>458</v>
      </c>
      <c r="H922" s="171">
        <v>2705</v>
      </c>
      <c r="I922" s="133"/>
      <c r="J922" s="133"/>
      <c r="K922" s="133">
        <f t="shared" si="318"/>
        <v>0</v>
      </c>
      <c r="L922" s="130" t="s">
        <v>1</v>
      </c>
      <c r="M922" s="26"/>
      <c r="N922" s="134" t="s">
        <v>1</v>
      </c>
      <c r="O922" s="135" t="s">
        <v>39</v>
      </c>
      <c r="P922" s="136">
        <f t="shared" si="319"/>
        <v>0</v>
      </c>
      <c r="Q922" s="136">
        <f t="shared" si="320"/>
        <v>0</v>
      </c>
      <c r="R922" s="136">
        <f t="shared" si="321"/>
        <v>0</v>
      </c>
      <c r="S922" s="137">
        <v>0</v>
      </c>
      <c r="T922" s="137">
        <f t="shared" si="322"/>
        <v>0</v>
      </c>
      <c r="U922" s="137">
        <v>0</v>
      </c>
      <c r="V922" s="137">
        <f t="shared" si="323"/>
        <v>0</v>
      </c>
      <c r="W922" s="137">
        <v>0</v>
      </c>
      <c r="X922" s="137">
        <f t="shared" si="324"/>
        <v>0</v>
      </c>
      <c r="Y922" s="138" t="s">
        <v>1</v>
      </c>
      <c r="AR922" s="139" t="s">
        <v>187</v>
      </c>
      <c r="AT922" s="139" t="s">
        <v>147</v>
      </c>
      <c r="AU922" s="139" t="s">
        <v>84</v>
      </c>
      <c r="AY922" s="14" t="s">
        <v>145</v>
      </c>
      <c r="BE922" s="140">
        <f t="shared" si="325"/>
        <v>0</v>
      </c>
      <c r="BF922" s="140">
        <f t="shared" si="326"/>
        <v>0</v>
      </c>
      <c r="BG922" s="140">
        <f t="shared" si="327"/>
        <v>0</v>
      </c>
      <c r="BH922" s="140">
        <f t="shared" si="328"/>
        <v>0</v>
      </c>
      <c r="BI922" s="140">
        <f t="shared" si="329"/>
        <v>0</v>
      </c>
      <c r="BJ922" s="14" t="s">
        <v>84</v>
      </c>
      <c r="BK922" s="140">
        <f t="shared" si="330"/>
        <v>0</v>
      </c>
      <c r="BL922" s="14" t="s">
        <v>187</v>
      </c>
      <c r="BM922" s="139" t="s">
        <v>202</v>
      </c>
    </row>
    <row r="923" spans="2:65" s="1" customFormat="1" ht="16.5" customHeight="1">
      <c r="B923" s="127"/>
      <c r="C923" s="128"/>
      <c r="D923" s="167" t="s">
        <v>1366</v>
      </c>
      <c r="E923" s="168" t="s">
        <v>1480</v>
      </c>
      <c r="F923" s="169" t="s">
        <v>1481</v>
      </c>
      <c r="G923" s="170" t="s">
        <v>458</v>
      </c>
      <c r="H923" s="171">
        <v>120</v>
      </c>
      <c r="I923" s="133"/>
      <c r="J923" s="133"/>
      <c r="K923" s="133">
        <f t="shared" si="318"/>
        <v>0</v>
      </c>
      <c r="L923" s="130" t="s">
        <v>1</v>
      </c>
      <c r="M923" s="26"/>
      <c r="N923" s="134" t="s">
        <v>1</v>
      </c>
      <c r="O923" s="135" t="s">
        <v>39</v>
      </c>
      <c r="P923" s="136">
        <f t="shared" si="319"/>
        <v>0</v>
      </c>
      <c r="Q923" s="136">
        <f t="shared" si="320"/>
        <v>0</v>
      </c>
      <c r="R923" s="136">
        <f t="shared" si="321"/>
        <v>0</v>
      </c>
      <c r="S923" s="137">
        <v>0</v>
      </c>
      <c r="T923" s="137">
        <f t="shared" si="322"/>
        <v>0</v>
      </c>
      <c r="U923" s="137">
        <v>0</v>
      </c>
      <c r="V923" s="137">
        <f t="shared" si="323"/>
        <v>0</v>
      </c>
      <c r="W923" s="137">
        <v>0</v>
      </c>
      <c r="X923" s="137">
        <f t="shared" si="324"/>
        <v>0</v>
      </c>
      <c r="Y923" s="138" t="s">
        <v>1</v>
      </c>
      <c r="AR923" s="139" t="s">
        <v>187</v>
      </c>
      <c r="AT923" s="139" t="s">
        <v>147</v>
      </c>
      <c r="AU923" s="139" t="s">
        <v>84</v>
      </c>
      <c r="AY923" s="14" t="s">
        <v>145</v>
      </c>
      <c r="BE923" s="140">
        <f t="shared" si="325"/>
        <v>0</v>
      </c>
      <c r="BF923" s="140">
        <f t="shared" si="326"/>
        <v>0</v>
      </c>
      <c r="BG923" s="140">
        <f t="shared" si="327"/>
        <v>0</v>
      </c>
      <c r="BH923" s="140">
        <f t="shared" si="328"/>
        <v>0</v>
      </c>
      <c r="BI923" s="140">
        <f t="shared" si="329"/>
        <v>0</v>
      </c>
      <c r="BJ923" s="14" t="s">
        <v>84</v>
      </c>
      <c r="BK923" s="140">
        <f t="shared" si="330"/>
        <v>0</v>
      </c>
      <c r="BL923" s="14" t="s">
        <v>187</v>
      </c>
      <c r="BM923" s="139" t="s">
        <v>202</v>
      </c>
    </row>
    <row r="924" spans="2:65" s="1" customFormat="1" ht="24">
      <c r="B924" s="127"/>
      <c r="C924" s="128"/>
      <c r="D924" s="167" t="s">
        <v>147</v>
      </c>
      <c r="E924" s="168" t="s">
        <v>1482</v>
      </c>
      <c r="F924" s="169" t="s">
        <v>1483</v>
      </c>
      <c r="G924" s="170" t="s">
        <v>458</v>
      </c>
      <c r="H924" s="171">
        <v>120</v>
      </c>
      <c r="I924" s="133"/>
      <c r="J924" s="133"/>
      <c r="K924" s="133">
        <f t="shared" si="318"/>
        <v>0</v>
      </c>
      <c r="L924" s="130" t="s">
        <v>1</v>
      </c>
      <c r="M924" s="26"/>
      <c r="N924" s="134" t="s">
        <v>1</v>
      </c>
      <c r="O924" s="135" t="s">
        <v>39</v>
      </c>
      <c r="P924" s="136">
        <f t="shared" si="319"/>
        <v>0</v>
      </c>
      <c r="Q924" s="136">
        <f t="shared" si="320"/>
        <v>0</v>
      </c>
      <c r="R924" s="136">
        <f t="shared" si="321"/>
        <v>0</v>
      </c>
      <c r="S924" s="137">
        <v>0</v>
      </c>
      <c r="T924" s="137">
        <f t="shared" si="322"/>
        <v>0</v>
      </c>
      <c r="U924" s="137">
        <v>0</v>
      </c>
      <c r="V924" s="137">
        <f t="shared" si="323"/>
        <v>0</v>
      </c>
      <c r="W924" s="137">
        <v>0</v>
      </c>
      <c r="X924" s="137">
        <f t="shared" si="324"/>
        <v>0</v>
      </c>
      <c r="Y924" s="138" t="s">
        <v>1</v>
      </c>
      <c r="AR924" s="139" t="s">
        <v>187</v>
      </c>
      <c r="AT924" s="139" t="s">
        <v>147</v>
      </c>
      <c r="AU924" s="139" t="s">
        <v>84</v>
      </c>
      <c r="AY924" s="14" t="s">
        <v>145</v>
      </c>
      <c r="BE924" s="140">
        <f t="shared" si="325"/>
        <v>0</v>
      </c>
      <c r="BF924" s="140">
        <f t="shared" si="326"/>
        <v>0</v>
      </c>
      <c r="BG924" s="140">
        <f t="shared" si="327"/>
        <v>0</v>
      </c>
      <c r="BH924" s="140">
        <f t="shared" si="328"/>
        <v>0</v>
      </c>
      <c r="BI924" s="140">
        <f t="shared" si="329"/>
        <v>0</v>
      </c>
      <c r="BJ924" s="14" t="s">
        <v>84</v>
      </c>
      <c r="BK924" s="140">
        <f t="shared" si="330"/>
        <v>0</v>
      </c>
      <c r="BL924" s="14" t="s">
        <v>187</v>
      </c>
      <c r="BM924" s="139" t="s">
        <v>202</v>
      </c>
    </row>
    <row r="925" spans="2:65" s="1" customFormat="1" ht="16.5" customHeight="1">
      <c r="B925" s="127"/>
      <c r="C925" s="128"/>
      <c r="D925" s="167" t="s">
        <v>147</v>
      </c>
      <c r="E925" s="168" t="s">
        <v>1484</v>
      </c>
      <c r="F925" s="169" t="s">
        <v>1485</v>
      </c>
      <c r="G925" s="170" t="s">
        <v>372</v>
      </c>
      <c r="H925" s="171">
        <v>58</v>
      </c>
      <c r="I925" s="133"/>
      <c r="J925" s="133"/>
      <c r="K925" s="133">
        <f t="shared" si="318"/>
        <v>0</v>
      </c>
      <c r="L925" s="130" t="s">
        <v>1</v>
      </c>
      <c r="M925" s="26"/>
      <c r="N925" s="134" t="s">
        <v>1</v>
      </c>
      <c r="O925" s="135" t="s">
        <v>39</v>
      </c>
      <c r="P925" s="136">
        <f t="shared" si="319"/>
        <v>0</v>
      </c>
      <c r="Q925" s="136">
        <f t="shared" si="320"/>
        <v>0</v>
      </c>
      <c r="R925" s="136">
        <f t="shared" si="321"/>
        <v>0</v>
      </c>
      <c r="S925" s="137">
        <v>0</v>
      </c>
      <c r="T925" s="137">
        <f t="shared" si="322"/>
        <v>0</v>
      </c>
      <c r="U925" s="137">
        <v>0</v>
      </c>
      <c r="V925" s="137">
        <f t="shared" si="323"/>
        <v>0</v>
      </c>
      <c r="W925" s="137">
        <v>0</v>
      </c>
      <c r="X925" s="137">
        <f t="shared" si="324"/>
        <v>0</v>
      </c>
      <c r="Y925" s="138" t="s">
        <v>1</v>
      </c>
      <c r="AR925" s="139" t="s">
        <v>187</v>
      </c>
      <c r="AT925" s="139" t="s">
        <v>147</v>
      </c>
      <c r="AU925" s="139" t="s">
        <v>84</v>
      </c>
      <c r="AY925" s="14" t="s">
        <v>145</v>
      </c>
      <c r="BE925" s="140">
        <f t="shared" si="325"/>
        <v>0</v>
      </c>
      <c r="BF925" s="140">
        <f t="shared" si="326"/>
        <v>0</v>
      </c>
      <c r="BG925" s="140">
        <f t="shared" si="327"/>
        <v>0</v>
      </c>
      <c r="BH925" s="140">
        <f t="shared" si="328"/>
        <v>0</v>
      </c>
      <c r="BI925" s="140">
        <f t="shared" si="329"/>
        <v>0</v>
      </c>
      <c r="BJ925" s="14" t="s">
        <v>84</v>
      </c>
      <c r="BK925" s="140">
        <f t="shared" si="330"/>
        <v>0</v>
      </c>
      <c r="BL925" s="14" t="s">
        <v>187</v>
      </c>
      <c r="BM925" s="139" t="s">
        <v>202</v>
      </c>
    </row>
    <row r="926" spans="2:65" s="1" customFormat="1" ht="16.5" customHeight="1">
      <c r="B926" s="127"/>
      <c r="C926" s="128"/>
      <c r="D926" s="167" t="s">
        <v>147</v>
      </c>
      <c r="E926" s="168" t="s">
        <v>1486</v>
      </c>
      <c r="F926" s="169" t="s">
        <v>1487</v>
      </c>
      <c r="G926" s="170" t="s">
        <v>372</v>
      </c>
      <c r="H926" s="171">
        <v>1</v>
      </c>
      <c r="I926" s="133"/>
      <c r="J926" s="133"/>
      <c r="K926" s="133">
        <f t="shared" si="318"/>
        <v>0</v>
      </c>
      <c r="L926" s="130" t="s">
        <v>1</v>
      </c>
      <c r="M926" s="26"/>
      <c r="N926" s="134" t="s">
        <v>1</v>
      </c>
      <c r="O926" s="135" t="s">
        <v>39</v>
      </c>
      <c r="P926" s="136">
        <f t="shared" si="319"/>
        <v>0</v>
      </c>
      <c r="Q926" s="136">
        <f t="shared" si="320"/>
        <v>0</v>
      </c>
      <c r="R926" s="136">
        <f t="shared" si="321"/>
        <v>0</v>
      </c>
      <c r="S926" s="137">
        <v>0</v>
      </c>
      <c r="T926" s="137">
        <f t="shared" si="322"/>
        <v>0</v>
      </c>
      <c r="U926" s="137">
        <v>0</v>
      </c>
      <c r="V926" s="137">
        <f t="shared" si="323"/>
        <v>0</v>
      </c>
      <c r="W926" s="137">
        <v>0</v>
      </c>
      <c r="X926" s="137">
        <f t="shared" si="324"/>
        <v>0</v>
      </c>
      <c r="Y926" s="138" t="s">
        <v>1</v>
      </c>
      <c r="AR926" s="139" t="s">
        <v>187</v>
      </c>
      <c r="AT926" s="139" t="s">
        <v>147</v>
      </c>
      <c r="AU926" s="139" t="s">
        <v>84</v>
      </c>
      <c r="AY926" s="14" t="s">
        <v>145</v>
      </c>
      <c r="BE926" s="140">
        <f t="shared" si="325"/>
        <v>0</v>
      </c>
      <c r="BF926" s="140">
        <f t="shared" si="326"/>
        <v>0</v>
      </c>
      <c r="BG926" s="140">
        <f t="shared" si="327"/>
        <v>0</v>
      </c>
      <c r="BH926" s="140">
        <f t="shared" si="328"/>
        <v>0</v>
      </c>
      <c r="BI926" s="140">
        <f t="shared" si="329"/>
        <v>0</v>
      </c>
      <c r="BJ926" s="14" t="s">
        <v>84</v>
      </c>
      <c r="BK926" s="140">
        <f t="shared" si="330"/>
        <v>0</v>
      </c>
      <c r="BL926" s="14" t="s">
        <v>187</v>
      </c>
      <c r="BM926" s="139" t="s">
        <v>202</v>
      </c>
    </row>
    <row r="927" spans="2:65" s="1" customFormat="1" ht="24">
      <c r="B927" s="127"/>
      <c r="C927" s="128"/>
      <c r="D927" s="167" t="s">
        <v>147</v>
      </c>
      <c r="E927" s="168" t="s">
        <v>1488</v>
      </c>
      <c r="F927" s="169" t="s">
        <v>1489</v>
      </c>
      <c r="G927" s="170" t="s">
        <v>372</v>
      </c>
      <c r="H927" s="171">
        <v>28</v>
      </c>
      <c r="I927" s="133"/>
      <c r="J927" s="133"/>
      <c r="K927" s="133">
        <f t="shared" si="318"/>
        <v>0</v>
      </c>
      <c r="L927" s="130" t="s">
        <v>1</v>
      </c>
      <c r="M927" s="26"/>
      <c r="N927" s="134" t="s">
        <v>1</v>
      </c>
      <c r="O927" s="135" t="s">
        <v>39</v>
      </c>
      <c r="P927" s="136">
        <f t="shared" si="319"/>
        <v>0</v>
      </c>
      <c r="Q927" s="136">
        <f t="shared" si="320"/>
        <v>0</v>
      </c>
      <c r="R927" s="136">
        <f t="shared" si="321"/>
        <v>0</v>
      </c>
      <c r="S927" s="137">
        <v>0</v>
      </c>
      <c r="T927" s="137">
        <f t="shared" si="322"/>
        <v>0</v>
      </c>
      <c r="U927" s="137">
        <v>0</v>
      </c>
      <c r="V927" s="137">
        <f t="shared" si="323"/>
        <v>0</v>
      </c>
      <c r="W927" s="137">
        <v>0</v>
      </c>
      <c r="X927" s="137">
        <f t="shared" si="324"/>
        <v>0</v>
      </c>
      <c r="Y927" s="138" t="s">
        <v>1</v>
      </c>
      <c r="AR927" s="139" t="s">
        <v>187</v>
      </c>
      <c r="AT927" s="139" t="s">
        <v>147</v>
      </c>
      <c r="AU927" s="139" t="s">
        <v>84</v>
      </c>
      <c r="AY927" s="14" t="s">
        <v>145</v>
      </c>
      <c r="BE927" s="140">
        <f t="shared" si="325"/>
        <v>0</v>
      </c>
      <c r="BF927" s="140">
        <f t="shared" si="326"/>
        <v>0</v>
      </c>
      <c r="BG927" s="140">
        <f t="shared" si="327"/>
        <v>0</v>
      </c>
      <c r="BH927" s="140">
        <f t="shared" si="328"/>
        <v>0</v>
      </c>
      <c r="BI927" s="140">
        <f t="shared" si="329"/>
        <v>0</v>
      </c>
      <c r="BJ927" s="14" t="s">
        <v>84</v>
      </c>
      <c r="BK927" s="140">
        <f t="shared" si="330"/>
        <v>0</v>
      </c>
      <c r="BL927" s="14" t="s">
        <v>187</v>
      </c>
      <c r="BM927" s="139" t="s">
        <v>202</v>
      </c>
    </row>
    <row r="928" spans="2:65" s="1" customFormat="1" ht="24">
      <c r="B928" s="127"/>
      <c r="C928" s="128"/>
      <c r="D928" s="167" t="s">
        <v>147</v>
      </c>
      <c r="E928" s="168" t="s">
        <v>1490</v>
      </c>
      <c r="F928" s="169" t="s">
        <v>1493</v>
      </c>
      <c r="G928" s="170" t="s">
        <v>372</v>
      </c>
      <c r="H928" s="171">
        <v>1</v>
      </c>
      <c r="I928" s="133"/>
      <c r="J928" s="133"/>
      <c r="K928" s="133">
        <f t="shared" si="318"/>
        <v>0</v>
      </c>
      <c r="L928" s="130" t="s">
        <v>1</v>
      </c>
      <c r="M928" s="26"/>
      <c r="N928" s="134" t="s">
        <v>1</v>
      </c>
      <c r="O928" s="135" t="s">
        <v>39</v>
      </c>
      <c r="P928" s="136">
        <f t="shared" si="319"/>
        <v>0</v>
      </c>
      <c r="Q928" s="136">
        <f t="shared" si="320"/>
        <v>0</v>
      </c>
      <c r="R928" s="136">
        <f t="shared" si="321"/>
        <v>0</v>
      </c>
      <c r="S928" s="137">
        <v>0</v>
      </c>
      <c r="T928" s="137">
        <f t="shared" si="322"/>
        <v>0</v>
      </c>
      <c r="U928" s="137">
        <v>0</v>
      </c>
      <c r="V928" s="137">
        <f t="shared" si="323"/>
        <v>0</v>
      </c>
      <c r="W928" s="137">
        <v>0</v>
      </c>
      <c r="X928" s="137">
        <f t="shared" si="324"/>
        <v>0</v>
      </c>
      <c r="Y928" s="138" t="s">
        <v>1</v>
      </c>
      <c r="AR928" s="139" t="s">
        <v>187</v>
      </c>
      <c r="AT928" s="139" t="s">
        <v>147</v>
      </c>
      <c r="AU928" s="139" t="s">
        <v>84</v>
      </c>
      <c r="AY928" s="14" t="s">
        <v>145</v>
      </c>
      <c r="BE928" s="140">
        <f t="shared" si="325"/>
        <v>0</v>
      </c>
      <c r="BF928" s="140">
        <f t="shared" si="326"/>
        <v>0</v>
      </c>
      <c r="BG928" s="140">
        <f t="shared" si="327"/>
        <v>0</v>
      </c>
      <c r="BH928" s="140">
        <f t="shared" si="328"/>
        <v>0</v>
      </c>
      <c r="BI928" s="140">
        <f t="shared" si="329"/>
        <v>0</v>
      </c>
      <c r="BJ928" s="14" t="s">
        <v>84</v>
      </c>
      <c r="BK928" s="140">
        <f t="shared" si="330"/>
        <v>0</v>
      </c>
      <c r="BL928" s="14" t="s">
        <v>187</v>
      </c>
      <c r="BM928" s="139" t="s">
        <v>202</v>
      </c>
    </row>
    <row r="929" spans="2:65" s="1" customFormat="1" ht="16.5" customHeight="1">
      <c r="B929" s="127"/>
      <c r="C929" s="128"/>
      <c r="D929" s="167" t="s">
        <v>147</v>
      </c>
      <c r="E929" s="168" t="s">
        <v>1491</v>
      </c>
      <c r="F929" s="169" t="s">
        <v>1492</v>
      </c>
      <c r="G929" s="170" t="s">
        <v>372</v>
      </c>
      <c r="H929" s="171">
        <v>1</v>
      </c>
      <c r="I929" s="133"/>
      <c r="J929" s="133"/>
      <c r="K929" s="133">
        <f t="shared" si="318"/>
        <v>0</v>
      </c>
      <c r="L929" s="130" t="s">
        <v>1</v>
      </c>
      <c r="M929" s="26"/>
      <c r="N929" s="134" t="s">
        <v>1</v>
      </c>
      <c r="O929" s="135" t="s">
        <v>39</v>
      </c>
      <c r="P929" s="136">
        <f t="shared" si="319"/>
        <v>0</v>
      </c>
      <c r="Q929" s="136">
        <f t="shared" si="320"/>
        <v>0</v>
      </c>
      <c r="R929" s="136">
        <f t="shared" si="321"/>
        <v>0</v>
      </c>
      <c r="S929" s="137">
        <v>0</v>
      </c>
      <c r="T929" s="137">
        <f t="shared" si="322"/>
        <v>0</v>
      </c>
      <c r="U929" s="137">
        <v>0</v>
      </c>
      <c r="V929" s="137">
        <f t="shared" si="323"/>
        <v>0</v>
      </c>
      <c r="W929" s="137">
        <v>0</v>
      </c>
      <c r="X929" s="137">
        <f t="shared" si="324"/>
        <v>0</v>
      </c>
      <c r="Y929" s="138" t="s">
        <v>1</v>
      </c>
      <c r="AR929" s="139" t="s">
        <v>187</v>
      </c>
      <c r="AT929" s="139" t="s">
        <v>147</v>
      </c>
      <c r="AU929" s="139" t="s">
        <v>84</v>
      </c>
      <c r="AY929" s="14" t="s">
        <v>145</v>
      </c>
      <c r="BE929" s="140">
        <f t="shared" si="325"/>
        <v>0</v>
      </c>
      <c r="BF929" s="140">
        <f t="shared" si="326"/>
        <v>0</v>
      </c>
      <c r="BG929" s="140">
        <f t="shared" si="327"/>
        <v>0</v>
      </c>
      <c r="BH929" s="140">
        <f t="shared" si="328"/>
        <v>0</v>
      </c>
      <c r="BI929" s="140">
        <f t="shared" si="329"/>
        <v>0</v>
      </c>
      <c r="BJ929" s="14" t="s">
        <v>84</v>
      </c>
      <c r="BK929" s="140">
        <f t="shared" si="330"/>
        <v>0</v>
      </c>
      <c r="BL929" s="14" t="s">
        <v>187</v>
      </c>
      <c r="BM929" s="139" t="s">
        <v>202</v>
      </c>
    </row>
    <row r="930" spans="2:65" s="1" customFormat="1" ht="12">
      <c r="B930" s="127"/>
      <c r="C930" s="151"/>
      <c r="D930" s="151"/>
      <c r="E930" s="152"/>
      <c r="F930" s="153" t="s">
        <v>1397</v>
      </c>
      <c r="G930" s="154"/>
      <c r="H930" s="155"/>
      <c r="I930" s="156"/>
      <c r="J930" s="156"/>
      <c r="K930" s="156"/>
      <c r="L930" s="153"/>
      <c r="M930" s="26"/>
      <c r="N930" s="134" t="s">
        <v>1</v>
      </c>
      <c r="O930" s="135" t="s">
        <v>39</v>
      </c>
      <c r="P930" s="136">
        <f t="shared" ref="P930" si="331">I930+J930</f>
        <v>0</v>
      </c>
      <c r="Q930" s="136">
        <f t="shared" ref="Q930" si="332">ROUND(I930*H930,2)</f>
        <v>0</v>
      </c>
      <c r="R930" s="136">
        <f t="shared" ref="R930" si="333">ROUND(J930*H930,2)</f>
        <v>0</v>
      </c>
      <c r="S930" s="137">
        <v>0</v>
      </c>
      <c r="T930" s="137">
        <f t="shared" ref="T930" si="334">S930*H930</f>
        <v>0</v>
      </c>
      <c r="U930" s="137">
        <v>0</v>
      </c>
      <c r="V930" s="137">
        <f t="shared" ref="V930" si="335">U930*H930</f>
        <v>0</v>
      </c>
      <c r="W930" s="137">
        <v>0</v>
      </c>
      <c r="X930" s="137">
        <f t="shared" ref="X930" si="336">W930*H930</f>
        <v>0</v>
      </c>
      <c r="Y930" s="138" t="s">
        <v>1</v>
      </c>
      <c r="AR930" s="139" t="s">
        <v>149</v>
      </c>
      <c r="AT930" s="139" t="s">
        <v>147</v>
      </c>
      <c r="AU930" s="139" t="s">
        <v>84</v>
      </c>
      <c r="AY930" s="14" t="s">
        <v>145</v>
      </c>
      <c r="BE930" s="140">
        <f t="shared" ref="BE930" si="337">IF(O930="základní",K930,0)</f>
        <v>0</v>
      </c>
      <c r="BF930" s="140">
        <f t="shared" ref="BF930" si="338">IF(O930="snížená",K930,0)</f>
        <v>0</v>
      </c>
      <c r="BG930" s="140">
        <f t="shared" ref="BG930" si="339">IF(O930="zákl. přenesená",K930,0)</f>
        <v>0</v>
      </c>
      <c r="BH930" s="140">
        <f t="shared" ref="BH930" si="340">IF(O930="sníž. přenesená",K930,0)</f>
        <v>0</v>
      </c>
      <c r="BI930" s="140">
        <f t="shared" ref="BI930" si="341">IF(O930="nulová",K930,0)</f>
        <v>0</v>
      </c>
      <c r="BJ930" s="14" t="s">
        <v>84</v>
      </c>
      <c r="BK930" s="140">
        <f t="shared" ref="BK930" si="342">ROUND(P930*H930,2)</f>
        <v>0</v>
      </c>
      <c r="BL930" s="14" t="s">
        <v>149</v>
      </c>
      <c r="BM930" s="139" t="s">
        <v>169</v>
      </c>
    </row>
    <row r="931" spans="2:65" s="12" customFormat="1" ht="67.5">
      <c r="B931" s="141"/>
      <c r="D931" s="142" t="s">
        <v>151</v>
      </c>
      <c r="E931" s="143" t="s">
        <v>1</v>
      </c>
      <c r="F931" s="144" t="s">
        <v>1398</v>
      </c>
      <c r="H931" s="143" t="s">
        <v>1</v>
      </c>
      <c r="M931" s="141"/>
      <c r="N931" s="145"/>
      <c r="Y931" s="146"/>
      <c r="AT931" s="143" t="s">
        <v>151</v>
      </c>
      <c r="AU931" s="143" t="s">
        <v>84</v>
      </c>
      <c r="AV931" s="12" t="s">
        <v>84</v>
      </c>
      <c r="AW931" s="12" t="s">
        <v>4</v>
      </c>
      <c r="AX931" s="12" t="s">
        <v>76</v>
      </c>
      <c r="AY931" s="143" t="s">
        <v>145</v>
      </c>
    </row>
    <row r="932" spans="2:65" s="1" customFormat="1" ht="16.5" customHeight="1">
      <c r="B932" s="127"/>
      <c r="C932" s="128"/>
      <c r="D932" s="166" t="s">
        <v>1366</v>
      </c>
      <c r="E932" s="129"/>
      <c r="F932" s="158" t="s">
        <v>1399</v>
      </c>
      <c r="G932" s="159" t="s">
        <v>343</v>
      </c>
      <c r="H932" s="132">
        <v>1</v>
      </c>
      <c r="I932" s="133"/>
      <c r="J932" s="133"/>
      <c r="K932" s="133">
        <f>ROUND(P932*H932,2)</f>
        <v>0</v>
      </c>
      <c r="L932" s="130" t="s">
        <v>1</v>
      </c>
      <c r="M932" s="26"/>
      <c r="N932" s="134" t="s">
        <v>1</v>
      </c>
      <c r="O932" s="135" t="s">
        <v>39</v>
      </c>
      <c r="P932" s="136">
        <f>I932+J932</f>
        <v>0</v>
      </c>
      <c r="Q932" s="136">
        <f>ROUND(I932*H932,2)</f>
        <v>0</v>
      </c>
      <c r="R932" s="136">
        <f>ROUND(J932*H932,2)</f>
        <v>0</v>
      </c>
      <c r="S932" s="137">
        <v>0</v>
      </c>
      <c r="T932" s="137">
        <f>S932*H932</f>
        <v>0</v>
      </c>
      <c r="U932" s="137">
        <v>0</v>
      </c>
      <c r="V932" s="137">
        <f>U932*H932</f>
        <v>0</v>
      </c>
      <c r="W932" s="137">
        <v>0</v>
      </c>
      <c r="X932" s="137">
        <f>W932*H932</f>
        <v>0</v>
      </c>
      <c r="Y932" s="138" t="s">
        <v>1</v>
      </c>
      <c r="AR932" s="139" t="s">
        <v>187</v>
      </c>
      <c r="AT932" s="139" t="s">
        <v>147</v>
      </c>
      <c r="AU932" s="139" t="s">
        <v>84</v>
      </c>
      <c r="AY932" s="14" t="s">
        <v>145</v>
      </c>
      <c r="BE932" s="140">
        <f>IF(O932="základní",K932,0)</f>
        <v>0</v>
      </c>
      <c r="BF932" s="140">
        <f>IF(O932="snížená",K932,0)</f>
        <v>0</v>
      </c>
      <c r="BG932" s="140">
        <f>IF(O932="zákl. přenesená",K932,0)</f>
        <v>0</v>
      </c>
      <c r="BH932" s="140">
        <f>IF(O932="sníž. přenesená",K932,0)</f>
        <v>0</v>
      </c>
      <c r="BI932" s="140">
        <f>IF(O932="nulová",K932,0)</f>
        <v>0</v>
      </c>
      <c r="BJ932" s="14" t="s">
        <v>84</v>
      </c>
      <c r="BK932" s="140">
        <f>ROUND(P932*H932,2)</f>
        <v>0</v>
      </c>
      <c r="BL932" s="14" t="s">
        <v>187</v>
      </c>
      <c r="BM932" s="139" t="s">
        <v>202</v>
      </c>
    </row>
    <row r="933" spans="2:65" s="12" customFormat="1" ht="33.75">
      <c r="B933" s="141"/>
      <c r="D933" s="142" t="s">
        <v>151</v>
      </c>
      <c r="E933" s="143" t="s">
        <v>1</v>
      </c>
      <c r="F933" s="144" t="s">
        <v>1400</v>
      </c>
      <c r="H933" s="143" t="s">
        <v>1</v>
      </c>
      <c r="M933" s="141"/>
      <c r="N933" s="145"/>
      <c r="Y933" s="146"/>
      <c r="AT933" s="143" t="s">
        <v>151</v>
      </c>
      <c r="AU933" s="143" t="s">
        <v>84</v>
      </c>
      <c r="AV933" s="12" t="s">
        <v>84</v>
      </c>
      <c r="AW933" s="12" t="s">
        <v>4</v>
      </c>
      <c r="AX933" s="12" t="s">
        <v>76</v>
      </c>
      <c r="AY933" s="143" t="s">
        <v>145</v>
      </c>
    </row>
    <row r="934" spans="2:65" s="1" customFormat="1" ht="16.5" customHeight="1">
      <c r="B934" s="127"/>
      <c r="C934" s="128"/>
      <c r="D934" s="166" t="s">
        <v>1366</v>
      </c>
      <c r="E934" s="129"/>
      <c r="F934" s="158" t="s">
        <v>1401</v>
      </c>
      <c r="G934" s="159" t="s">
        <v>343</v>
      </c>
      <c r="H934" s="132">
        <v>1</v>
      </c>
      <c r="I934" s="133"/>
      <c r="J934" s="133"/>
      <c r="K934" s="133">
        <f>ROUND(P934*H934,2)</f>
        <v>0</v>
      </c>
      <c r="L934" s="130" t="s">
        <v>1</v>
      </c>
      <c r="M934" s="26"/>
      <c r="N934" s="134" t="s">
        <v>1</v>
      </c>
      <c r="O934" s="135" t="s">
        <v>39</v>
      </c>
      <c r="P934" s="136">
        <f>I934+J934</f>
        <v>0</v>
      </c>
      <c r="Q934" s="136">
        <f>ROUND(I934*H934,2)</f>
        <v>0</v>
      </c>
      <c r="R934" s="136">
        <f>ROUND(J934*H934,2)</f>
        <v>0</v>
      </c>
      <c r="S934" s="137">
        <v>0</v>
      </c>
      <c r="T934" s="137">
        <f>S934*H934</f>
        <v>0</v>
      </c>
      <c r="U934" s="137">
        <v>0</v>
      </c>
      <c r="V934" s="137">
        <f>U934*H934</f>
        <v>0</v>
      </c>
      <c r="W934" s="137">
        <v>0</v>
      </c>
      <c r="X934" s="137">
        <f>W934*H934</f>
        <v>0</v>
      </c>
      <c r="Y934" s="138" t="s">
        <v>1</v>
      </c>
      <c r="AR934" s="139" t="s">
        <v>187</v>
      </c>
      <c r="AT934" s="139" t="s">
        <v>147</v>
      </c>
      <c r="AU934" s="139" t="s">
        <v>84</v>
      </c>
      <c r="AY934" s="14" t="s">
        <v>145</v>
      </c>
      <c r="BE934" s="140">
        <f>IF(O934="základní",K934,0)</f>
        <v>0</v>
      </c>
      <c r="BF934" s="140">
        <f>IF(O934="snížená",K934,0)</f>
        <v>0</v>
      </c>
      <c r="BG934" s="140">
        <f>IF(O934="zákl. přenesená",K934,0)</f>
        <v>0</v>
      </c>
      <c r="BH934" s="140">
        <f>IF(O934="sníž. přenesená",K934,0)</f>
        <v>0</v>
      </c>
      <c r="BI934" s="140">
        <f>IF(O934="nulová",K934,0)</f>
        <v>0</v>
      </c>
      <c r="BJ934" s="14" t="s">
        <v>84</v>
      </c>
      <c r="BK934" s="140">
        <f>ROUND(P934*H934,2)</f>
        <v>0</v>
      </c>
      <c r="BL934" s="14" t="s">
        <v>187</v>
      </c>
      <c r="BM934" s="139" t="s">
        <v>202</v>
      </c>
    </row>
    <row r="935" spans="2:65" s="1" customFormat="1" ht="16.5" customHeight="1">
      <c r="B935" s="127"/>
      <c r="C935" s="128"/>
      <c r="D935" s="166" t="s">
        <v>1366</v>
      </c>
      <c r="E935" s="129"/>
      <c r="F935" s="158" t="s">
        <v>1402</v>
      </c>
      <c r="G935" s="159" t="s">
        <v>343</v>
      </c>
      <c r="H935" s="132">
        <v>6</v>
      </c>
      <c r="I935" s="133"/>
      <c r="J935" s="133"/>
      <c r="K935" s="133">
        <f>ROUND(P935*H935,2)</f>
        <v>0</v>
      </c>
      <c r="L935" s="130" t="s">
        <v>1</v>
      </c>
      <c r="M935" s="26"/>
      <c r="N935" s="134" t="s">
        <v>1</v>
      </c>
      <c r="O935" s="135" t="s">
        <v>39</v>
      </c>
      <c r="P935" s="136">
        <f>I935+J935</f>
        <v>0</v>
      </c>
      <c r="Q935" s="136">
        <f>ROUND(I935*H935,2)</f>
        <v>0</v>
      </c>
      <c r="R935" s="136">
        <f>ROUND(J935*H935,2)</f>
        <v>0</v>
      </c>
      <c r="S935" s="137">
        <v>0</v>
      </c>
      <c r="T935" s="137">
        <f>S935*H935</f>
        <v>0</v>
      </c>
      <c r="U935" s="137">
        <v>0</v>
      </c>
      <c r="V935" s="137">
        <f>U935*H935</f>
        <v>0</v>
      </c>
      <c r="W935" s="137">
        <v>0</v>
      </c>
      <c r="X935" s="137">
        <f>W935*H935</f>
        <v>0</v>
      </c>
      <c r="Y935" s="138" t="s">
        <v>1</v>
      </c>
      <c r="AR935" s="139" t="s">
        <v>187</v>
      </c>
      <c r="AT935" s="139" t="s">
        <v>147</v>
      </c>
      <c r="AU935" s="139" t="s">
        <v>84</v>
      </c>
      <c r="AY935" s="14" t="s">
        <v>145</v>
      </c>
      <c r="BE935" s="140">
        <f>IF(O935="základní",K935,0)</f>
        <v>0</v>
      </c>
      <c r="BF935" s="140">
        <f>IF(O935="snížená",K935,0)</f>
        <v>0</v>
      </c>
      <c r="BG935" s="140">
        <f>IF(O935="zákl. přenesená",K935,0)</f>
        <v>0</v>
      </c>
      <c r="BH935" s="140">
        <f>IF(O935="sníž. přenesená",K935,0)</f>
        <v>0</v>
      </c>
      <c r="BI935" s="140">
        <f>IF(O935="nulová",K935,0)</f>
        <v>0</v>
      </c>
      <c r="BJ935" s="14" t="s">
        <v>84</v>
      </c>
      <c r="BK935" s="140">
        <f>ROUND(P935*H935,2)</f>
        <v>0</v>
      </c>
      <c r="BL935" s="14" t="s">
        <v>187</v>
      </c>
      <c r="BM935" s="139" t="s">
        <v>202</v>
      </c>
    </row>
    <row r="936" spans="2:65" s="12" customFormat="1" ht="33.75">
      <c r="B936" s="141"/>
      <c r="D936" s="142" t="s">
        <v>151</v>
      </c>
      <c r="E936" s="143" t="s">
        <v>1</v>
      </c>
      <c r="F936" s="144" t="s">
        <v>1403</v>
      </c>
      <c r="H936" s="143" t="s">
        <v>1</v>
      </c>
      <c r="M936" s="141"/>
      <c r="N936" s="145"/>
      <c r="Y936" s="146"/>
      <c r="AT936" s="143" t="s">
        <v>151</v>
      </c>
      <c r="AU936" s="143" t="s">
        <v>84</v>
      </c>
      <c r="AV936" s="12" t="s">
        <v>84</v>
      </c>
      <c r="AW936" s="12" t="s">
        <v>4</v>
      </c>
      <c r="AX936" s="12" t="s">
        <v>76</v>
      </c>
      <c r="AY936" s="143" t="s">
        <v>145</v>
      </c>
    </row>
    <row r="937" spans="2:65" s="1" customFormat="1" ht="24">
      <c r="B937" s="127"/>
      <c r="C937" s="128"/>
      <c r="D937" s="166" t="s">
        <v>1366</v>
      </c>
      <c r="E937" s="129"/>
      <c r="F937" s="158" t="s">
        <v>1404</v>
      </c>
      <c r="G937" s="159" t="s">
        <v>343</v>
      </c>
      <c r="H937" s="132">
        <v>6</v>
      </c>
      <c r="I937" s="133"/>
      <c r="J937" s="133"/>
      <c r="K937" s="133">
        <f>ROUND(P937*H937,2)</f>
        <v>0</v>
      </c>
      <c r="L937" s="130" t="s">
        <v>1</v>
      </c>
      <c r="M937" s="26"/>
      <c r="N937" s="134" t="s">
        <v>1</v>
      </c>
      <c r="O937" s="135" t="s">
        <v>39</v>
      </c>
      <c r="P937" s="136">
        <f>I937+J937</f>
        <v>0</v>
      </c>
      <c r="Q937" s="136">
        <f>ROUND(I937*H937,2)</f>
        <v>0</v>
      </c>
      <c r="R937" s="136">
        <f>ROUND(J937*H937,2)</f>
        <v>0</v>
      </c>
      <c r="S937" s="137">
        <v>0</v>
      </c>
      <c r="T937" s="137">
        <f>S937*H937</f>
        <v>0</v>
      </c>
      <c r="U937" s="137">
        <v>0</v>
      </c>
      <c r="V937" s="137">
        <f>U937*H937</f>
        <v>0</v>
      </c>
      <c r="W937" s="137">
        <v>0</v>
      </c>
      <c r="X937" s="137">
        <f>W937*H937</f>
        <v>0</v>
      </c>
      <c r="Y937" s="138" t="s">
        <v>1</v>
      </c>
      <c r="AR937" s="139" t="s">
        <v>187</v>
      </c>
      <c r="AT937" s="139" t="s">
        <v>147</v>
      </c>
      <c r="AU937" s="139" t="s">
        <v>84</v>
      </c>
      <c r="AY937" s="14" t="s">
        <v>145</v>
      </c>
      <c r="BE937" s="140">
        <f>IF(O937="základní",K937,0)</f>
        <v>0</v>
      </c>
      <c r="BF937" s="140">
        <f>IF(O937="snížená",K937,0)</f>
        <v>0</v>
      </c>
      <c r="BG937" s="140">
        <f>IF(O937="zákl. přenesená",K937,0)</f>
        <v>0</v>
      </c>
      <c r="BH937" s="140">
        <f>IF(O937="sníž. přenesená",K937,0)</f>
        <v>0</v>
      </c>
      <c r="BI937" s="140">
        <f>IF(O937="nulová",K937,0)</f>
        <v>0</v>
      </c>
      <c r="BJ937" s="14" t="s">
        <v>84</v>
      </c>
      <c r="BK937" s="140">
        <f>ROUND(P937*H937,2)</f>
        <v>0</v>
      </c>
      <c r="BL937" s="14" t="s">
        <v>187</v>
      </c>
      <c r="BM937" s="139" t="s">
        <v>202</v>
      </c>
    </row>
    <row r="938" spans="2:65" s="1" customFormat="1" ht="16.5" customHeight="1">
      <c r="B938" s="127"/>
      <c r="C938" s="128"/>
      <c r="D938" s="166" t="s">
        <v>1366</v>
      </c>
      <c r="E938" s="129"/>
      <c r="F938" s="158" t="s">
        <v>1405</v>
      </c>
      <c r="G938" s="159" t="s">
        <v>343</v>
      </c>
      <c r="H938" s="132">
        <v>1</v>
      </c>
      <c r="I938" s="133"/>
      <c r="J938" s="133"/>
      <c r="K938" s="133">
        <f>ROUND(P938*H938,2)</f>
        <v>0</v>
      </c>
      <c r="L938" s="130" t="s">
        <v>1</v>
      </c>
      <c r="M938" s="26"/>
      <c r="N938" s="134" t="s">
        <v>1</v>
      </c>
      <c r="O938" s="135" t="s">
        <v>39</v>
      </c>
      <c r="P938" s="136">
        <f>I938+J938</f>
        <v>0</v>
      </c>
      <c r="Q938" s="136">
        <f>ROUND(I938*H938,2)</f>
        <v>0</v>
      </c>
      <c r="R938" s="136">
        <f>ROUND(J938*H938,2)</f>
        <v>0</v>
      </c>
      <c r="S938" s="137">
        <v>0</v>
      </c>
      <c r="T938" s="137">
        <f>S938*H938</f>
        <v>0</v>
      </c>
      <c r="U938" s="137">
        <v>0</v>
      </c>
      <c r="V938" s="137">
        <f>U938*H938</f>
        <v>0</v>
      </c>
      <c r="W938" s="137">
        <v>0</v>
      </c>
      <c r="X938" s="137">
        <f>W938*H938</f>
        <v>0</v>
      </c>
      <c r="Y938" s="138" t="s">
        <v>1</v>
      </c>
      <c r="AR938" s="139" t="s">
        <v>187</v>
      </c>
      <c r="AT938" s="139" t="s">
        <v>147</v>
      </c>
      <c r="AU938" s="139" t="s">
        <v>84</v>
      </c>
      <c r="AY938" s="14" t="s">
        <v>145</v>
      </c>
      <c r="BE938" s="140">
        <f>IF(O938="základní",K938,0)</f>
        <v>0</v>
      </c>
      <c r="BF938" s="140">
        <f>IF(O938="snížená",K938,0)</f>
        <v>0</v>
      </c>
      <c r="BG938" s="140">
        <f>IF(O938="zákl. přenesená",K938,0)</f>
        <v>0</v>
      </c>
      <c r="BH938" s="140">
        <f>IF(O938="sníž. přenesená",K938,0)</f>
        <v>0</v>
      </c>
      <c r="BI938" s="140">
        <f>IF(O938="nulová",K938,0)</f>
        <v>0</v>
      </c>
      <c r="BJ938" s="14" t="s">
        <v>84</v>
      </c>
      <c r="BK938" s="140">
        <f>ROUND(P938*H938,2)</f>
        <v>0</v>
      </c>
      <c r="BL938" s="14" t="s">
        <v>187</v>
      </c>
      <c r="BM938" s="139" t="s">
        <v>202</v>
      </c>
    </row>
    <row r="939" spans="2:65" s="12" customFormat="1" ht="22.5">
      <c r="B939" s="141"/>
      <c r="D939" s="142" t="s">
        <v>151</v>
      </c>
      <c r="E939" s="143" t="s">
        <v>1</v>
      </c>
      <c r="F939" s="144" t="s">
        <v>1406</v>
      </c>
      <c r="H939" s="143" t="s">
        <v>1</v>
      </c>
      <c r="M939" s="141"/>
      <c r="N939" s="145"/>
      <c r="Y939" s="146"/>
      <c r="AT939" s="143" t="s">
        <v>151</v>
      </c>
      <c r="AU939" s="143" t="s">
        <v>84</v>
      </c>
      <c r="AV939" s="12" t="s">
        <v>84</v>
      </c>
      <c r="AW939" s="12" t="s">
        <v>4</v>
      </c>
      <c r="AX939" s="12" t="s">
        <v>76</v>
      </c>
      <c r="AY939" s="143" t="s">
        <v>145</v>
      </c>
    </row>
    <row r="940" spans="2:65" s="1" customFormat="1" ht="16.5" customHeight="1">
      <c r="B940" s="127"/>
      <c r="C940" s="128"/>
      <c r="D940" s="166" t="s">
        <v>1366</v>
      </c>
      <c r="E940" s="129"/>
      <c r="F940" s="158" t="s">
        <v>1407</v>
      </c>
      <c r="G940" s="159" t="s">
        <v>343</v>
      </c>
      <c r="H940" s="132">
        <v>1</v>
      </c>
      <c r="I940" s="133"/>
      <c r="J940" s="133"/>
      <c r="K940" s="133">
        <f>ROUND(P940*H940,2)</f>
        <v>0</v>
      </c>
      <c r="L940" s="130" t="s">
        <v>1</v>
      </c>
      <c r="M940" s="26"/>
      <c r="N940" s="134" t="s">
        <v>1</v>
      </c>
      <c r="O940" s="135" t="s">
        <v>39</v>
      </c>
      <c r="P940" s="136">
        <f>I940+J940</f>
        <v>0</v>
      </c>
      <c r="Q940" s="136">
        <f>ROUND(I940*H940,2)</f>
        <v>0</v>
      </c>
      <c r="R940" s="136">
        <f>ROUND(J940*H940,2)</f>
        <v>0</v>
      </c>
      <c r="S940" s="137">
        <v>0</v>
      </c>
      <c r="T940" s="137">
        <f>S940*H940</f>
        <v>0</v>
      </c>
      <c r="U940" s="137">
        <v>0</v>
      </c>
      <c r="V940" s="137">
        <f>U940*H940</f>
        <v>0</v>
      </c>
      <c r="W940" s="137">
        <v>0</v>
      </c>
      <c r="X940" s="137">
        <f>W940*H940</f>
        <v>0</v>
      </c>
      <c r="Y940" s="138" t="s">
        <v>1</v>
      </c>
      <c r="AR940" s="139" t="s">
        <v>187</v>
      </c>
      <c r="AT940" s="139" t="s">
        <v>147</v>
      </c>
      <c r="AU940" s="139" t="s">
        <v>84</v>
      </c>
      <c r="AY940" s="14" t="s">
        <v>145</v>
      </c>
      <c r="BE940" s="140">
        <f>IF(O940="základní",K940,0)</f>
        <v>0</v>
      </c>
      <c r="BF940" s="140">
        <f>IF(O940="snížená",K940,0)</f>
        <v>0</v>
      </c>
      <c r="BG940" s="140">
        <f>IF(O940="zákl. přenesená",K940,0)</f>
        <v>0</v>
      </c>
      <c r="BH940" s="140">
        <f>IF(O940="sníž. přenesená",K940,0)</f>
        <v>0</v>
      </c>
      <c r="BI940" s="140">
        <f>IF(O940="nulová",K940,0)</f>
        <v>0</v>
      </c>
      <c r="BJ940" s="14" t="s">
        <v>84</v>
      </c>
      <c r="BK940" s="140">
        <f>ROUND(P940*H940,2)</f>
        <v>0</v>
      </c>
      <c r="BL940" s="14" t="s">
        <v>187</v>
      </c>
      <c r="BM940" s="139" t="s">
        <v>202</v>
      </c>
    </row>
    <row r="941" spans="2:65" s="12" customFormat="1" ht="22.5">
      <c r="B941" s="141"/>
      <c r="D941" s="142" t="s">
        <v>151</v>
      </c>
      <c r="E941" s="143" t="s">
        <v>1</v>
      </c>
      <c r="F941" s="144" t="s">
        <v>1408</v>
      </c>
      <c r="H941" s="143" t="s">
        <v>1</v>
      </c>
      <c r="M941" s="141"/>
      <c r="N941" s="145"/>
      <c r="Y941" s="146"/>
      <c r="AT941" s="143" t="s">
        <v>151</v>
      </c>
      <c r="AU941" s="143" t="s">
        <v>84</v>
      </c>
      <c r="AV941" s="12" t="s">
        <v>84</v>
      </c>
      <c r="AW941" s="12" t="s">
        <v>4</v>
      </c>
      <c r="AX941" s="12" t="s">
        <v>76</v>
      </c>
      <c r="AY941" s="143" t="s">
        <v>145</v>
      </c>
    </row>
    <row r="942" spans="2:65" s="1" customFormat="1" ht="24">
      <c r="B942" s="127"/>
      <c r="C942" s="128"/>
      <c r="D942" s="166" t="s">
        <v>1366</v>
      </c>
      <c r="E942" s="129"/>
      <c r="F942" s="158" t="s">
        <v>1409</v>
      </c>
      <c r="G942" s="159" t="s">
        <v>343</v>
      </c>
      <c r="H942" s="132">
        <v>1</v>
      </c>
      <c r="I942" s="133"/>
      <c r="J942" s="133"/>
      <c r="K942" s="133">
        <f t="shared" ref="K942:K959" si="343">ROUND(P942*H942,2)</f>
        <v>0</v>
      </c>
      <c r="L942" s="130" t="s">
        <v>1</v>
      </c>
      <c r="M942" s="26"/>
      <c r="N942" s="134" t="s">
        <v>1</v>
      </c>
      <c r="O942" s="135" t="s">
        <v>39</v>
      </c>
      <c r="P942" s="136">
        <f t="shared" ref="P942:P959" si="344">I942+J942</f>
        <v>0</v>
      </c>
      <c r="Q942" s="136">
        <f t="shared" ref="Q942:Q959" si="345">ROUND(I942*H942,2)</f>
        <v>0</v>
      </c>
      <c r="R942" s="136">
        <f t="shared" ref="R942:R959" si="346">ROUND(J942*H942,2)</f>
        <v>0</v>
      </c>
      <c r="S942" s="137">
        <v>0</v>
      </c>
      <c r="T942" s="137">
        <f t="shared" ref="T942:T959" si="347">S942*H942</f>
        <v>0</v>
      </c>
      <c r="U942" s="137">
        <v>0</v>
      </c>
      <c r="V942" s="137">
        <f t="shared" ref="V942:V959" si="348">U942*H942</f>
        <v>0</v>
      </c>
      <c r="W942" s="137">
        <v>0</v>
      </c>
      <c r="X942" s="137">
        <f t="shared" ref="X942:X959" si="349">W942*H942</f>
        <v>0</v>
      </c>
      <c r="Y942" s="138" t="s">
        <v>1</v>
      </c>
      <c r="AR942" s="139" t="s">
        <v>187</v>
      </c>
      <c r="AT942" s="139" t="s">
        <v>147</v>
      </c>
      <c r="AU942" s="139" t="s">
        <v>84</v>
      </c>
      <c r="AY942" s="14" t="s">
        <v>145</v>
      </c>
      <c r="BE942" s="140">
        <f t="shared" ref="BE942:BE959" si="350">IF(O942="základní",K942,0)</f>
        <v>0</v>
      </c>
      <c r="BF942" s="140">
        <f t="shared" ref="BF942:BF959" si="351">IF(O942="snížená",K942,0)</f>
        <v>0</v>
      </c>
      <c r="BG942" s="140">
        <f t="shared" ref="BG942:BG959" si="352">IF(O942="zákl. přenesená",K942,0)</f>
        <v>0</v>
      </c>
      <c r="BH942" s="140">
        <f t="shared" ref="BH942:BH959" si="353">IF(O942="sníž. přenesená",K942,0)</f>
        <v>0</v>
      </c>
      <c r="BI942" s="140">
        <f t="shared" ref="BI942:BI959" si="354">IF(O942="nulová",K942,0)</f>
        <v>0</v>
      </c>
      <c r="BJ942" s="14" t="s">
        <v>84</v>
      </c>
      <c r="BK942" s="140">
        <f t="shared" ref="BK942:BK959" si="355">ROUND(P942*H942,2)</f>
        <v>0</v>
      </c>
      <c r="BL942" s="14" t="s">
        <v>187</v>
      </c>
      <c r="BM942" s="139" t="s">
        <v>202</v>
      </c>
    </row>
    <row r="943" spans="2:65" s="1" customFormat="1" ht="16.5" customHeight="1">
      <c r="B943" s="127"/>
      <c r="C943" s="128"/>
      <c r="D943" s="166" t="s">
        <v>1366</v>
      </c>
      <c r="E943" s="129"/>
      <c r="F943" s="158" t="s">
        <v>1410</v>
      </c>
      <c r="G943" s="159" t="s">
        <v>343</v>
      </c>
      <c r="H943" s="132">
        <v>1</v>
      </c>
      <c r="I943" s="133"/>
      <c r="J943" s="133"/>
      <c r="K943" s="133">
        <f t="shared" si="343"/>
        <v>0</v>
      </c>
      <c r="L943" s="130" t="s">
        <v>1</v>
      </c>
      <c r="M943" s="26"/>
      <c r="N943" s="134" t="s">
        <v>1</v>
      </c>
      <c r="O943" s="135" t="s">
        <v>39</v>
      </c>
      <c r="P943" s="136">
        <f t="shared" si="344"/>
        <v>0</v>
      </c>
      <c r="Q943" s="136">
        <f t="shared" si="345"/>
        <v>0</v>
      </c>
      <c r="R943" s="136">
        <f t="shared" si="346"/>
        <v>0</v>
      </c>
      <c r="S943" s="137">
        <v>0</v>
      </c>
      <c r="T943" s="137">
        <f t="shared" si="347"/>
        <v>0</v>
      </c>
      <c r="U943" s="137">
        <v>0</v>
      </c>
      <c r="V943" s="137">
        <f t="shared" si="348"/>
        <v>0</v>
      </c>
      <c r="W943" s="137">
        <v>0</v>
      </c>
      <c r="X943" s="137">
        <f t="shared" si="349"/>
        <v>0</v>
      </c>
      <c r="Y943" s="138" t="s">
        <v>1</v>
      </c>
      <c r="AR943" s="139" t="s">
        <v>187</v>
      </c>
      <c r="AT943" s="139" t="s">
        <v>147</v>
      </c>
      <c r="AU943" s="139" t="s">
        <v>84</v>
      </c>
      <c r="AY943" s="14" t="s">
        <v>145</v>
      </c>
      <c r="BE943" s="140">
        <f t="shared" si="350"/>
        <v>0</v>
      </c>
      <c r="BF943" s="140">
        <f t="shared" si="351"/>
        <v>0</v>
      </c>
      <c r="BG943" s="140">
        <f t="shared" si="352"/>
        <v>0</v>
      </c>
      <c r="BH943" s="140">
        <f t="shared" si="353"/>
        <v>0</v>
      </c>
      <c r="BI943" s="140">
        <f t="shared" si="354"/>
        <v>0</v>
      </c>
      <c r="BJ943" s="14" t="s">
        <v>84</v>
      </c>
      <c r="BK943" s="140">
        <f t="shared" si="355"/>
        <v>0</v>
      </c>
      <c r="BL943" s="14" t="s">
        <v>187</v>
      </c>
      <c r="BM943" s="139" t="s">
        <v>202</v>
      </c>
    </row>
    <row r="944" spans="2:65" s="1" customFormat="1" ht="16.5" customHeight="1">
      <c r="B944" s="127"/>
      <c r="C944" s="128"/>
      <c r="D944" s="166" t="s">
        <v>1366</v>
      </c>
      <c r="E944" s="129"/>
      <c r="F944" s="158" t="s">
        <v>1411</v>
      </c>
      <c r="G944" s="159" t="s">
        <v>343</v>
      </c>
      <c r="H944" s="132">
        <v>1</v>
      </c>
      <c r="I944" s="133"/>
      <c r="J944" s="133"/>
      <c r="K944" s="133">
        <f t="shared" si="343"/>
        <v>0</v>
      </c>
      <c r="L944" s="130" t="s">
        <v>1</v>
      </c>
      <c r="M944" s="26"/>
      <c r="N944" s="134" t="s">
        <v>1</v>
      </c>
      <c r="O944" s="135" t="s">
        <v>39</v>
      </c>
      <c r="P944" s="136">
        <f t="shared" si="344"/>
        <v>0</v>
      </c>
      <c r="Q944" s="136">
        <f t="shared" si="345"/>
        <v>0</v>
      </c>
      <c r="R944" s="136">
        <f t="shared" si="346"/>
        <v>0</v>
      </c>
      <c r="S944" s="137">
        <v>0</v>
      </c>
      <c r="T944" s="137">
        <f t="shared" si="347"/>
        <v>0</v>
      </c>
      <c r="U944" s="137">
        <v>0</v>
      </c>
      <c r="V944" s="137">
        <f t="shared" si="348"/>
        <v>0</v>
      </c>
      <c r="W944" s="137">
        <v>0</v>
      </c>
      <c r="X944" s="137">
        <f t="shared" si="349"/>
        <v>0</v>
      </c>
      <c r="Y944" s="138" t="s">
        <v>1</v>
      </c>
      <c r="AR944" s="139" t="s">
        <v>187</v>
      </c>
      <c r="AT944" s="139" t="s">
        <v>147</v>
      </c>
      <c r="AU944" s="139" t="s">
        <v>84</v>
      </c>
      <c r="AY944" s="14" t="s">
        <v>145</v>
      </c>
      <c r="BE944" s="140">
        <f t="shared" si="350"/>
        <v>0</v>
      </c>
      <c r="BF944" s="140">
        <f t="shared" si="351"/>
        <v>0</v>
      </c>
      <c r="BG944" s="140">
        <f t="shared" si="352"/>
        <v>0</v>
      </c>
      <c r="BH944" s="140">
        <f t="shared" si="353"/>
        <v>0</v>
      </c>
      <c r="BI944" s="140">
        <f t="shared" si="354"/>
        <v>0</v>
      </c>
      <c r="BJ944" s="14" t="s">
        <v>84</v>
      </c>
      <c r="BK944" s="140">
        <f t="shared" si="355"/>
        <v>0</v>
      </c>
      <c r="BL944" s="14" t="s">
        <v>187</v>
      </c>
      <c r="BM944" s="139" t="s">
        <v>202</v>
      </c>
    </row>
    <row r="945" spans="2:65" s="1" customFormat="1" ht="16.5" customHeight="1">
      <c r="B945" s="127"/>
      <c r="C945" s="128"/>
      <c r="D945" s="166" t="s">
        <v>1366</v>
      </c>
      <c r="E945" s="129"/>
      <c r="F945" s="158" t="s">
        <v>1412</v>
      </c>
      <c r="G945" s="131" t="s">
        <v>343</v>
      </c>
      <c r="H945" s="132">
        <v>6</v>
      </c>
      <c r="I945" s="133"/>
      <c r="J945" s="133"/>
      <c r="K945" s="133">
        <f t="shared" si="343"/>
        <v>0</v>
      </c>
      <c r="L945" s="130" t="s">
        <v>1</v>
      </c>
      <c r="M945" s="26"/>
      <c r="N945" s="134" t="s">
        <v>1</v>
      </c>
      <c r="O945" s="135" t="s">
        <v>39</v>
      </c>
      <c r="P945" s="136">
        <f t="shared" si="344"/>
        <v>0</v>
      </c>
      <c r="Q945" s="136">
        <f t="shared" si="345"/>
        <v>0</v>
      </c>
      <c r="R945" s="136">
        <f t="shared" si="346"/>
        <v>0</v>
      </c>
      <c r="S945" s="137">
        <v>0</v>
      </c>
      <c r="T945" s="137">
        <f t="shared" si="347"/>
        <v>0</v>
      </c>
      <c r="U945" s="137">
        <v>0</v>
      </c>
      <c r="V945" s="137">
        <f t="shared" si="348"/>
        <v>0</v>
      </c>
      <c r="W945" s="137">
        <v>0</v>
      </c>
      <c r="X945" s="137">
        <f t="shared" si="349"/>
        <v>0</v>
      </c>
      <c r="Y945" s="138" t="s">
        <v>1</v>
      </c>
      <c r="AR945" s="139" t="s">
        <v>187</v>
      </c>
      <c r="AT945" s="139" t="s">
        <v>147</v>
      </c>
      <c r="AU945" s="139" t="s">
        <v>84</v>
      </c>
      <c r="AY945" s="14" t="s">
        <v>145</v>
      </c>
      <c r="BE945" s="140">
        <f t="shared" si="350"/>
        <v>0</v>
      </c>
      <c r="BF945" s="140">
        <f t="shared" si="351"/>
        <v>0</v>
      </c>
      <c r="BG945" s="140">
        <f t="shared" si="352"/>
        <v>0</v>
      </c>
      <c r="BH945" s="140">
        <f t="shared" si="353"/>
        <v>0</v>
      </c>
      <c r="BI945" s="140">
        <f t="shared" si="354"/>
        <v>0</v>
      </c>
      <c r="BJ945" s="14" t="s">
        <v>84</v>
      </c>
      <c r="BK945" s="140">
        <f t="shared" si="355"/>
        <v>0</v>
      </c>
      <c r="BL945" s="14" t="s">
        <v>187</v>
      </c>
      <c r="BM945" s="139" t="s">
        <v>202</v>
      </c>
    </row>
    <row r="946" spans="2:65" s="1" customFormat="1" ht="16.5" customHeight="1">
      <c r="B946" s="127"/>
      <c r="C946" s="128"/>
      <c r="D946" s="166" t="s">
        <v>1366</v>
      </c>
      <c r="E946" s="129"/>
      <c r="F946" s="158" t="s">
        <v>1413</v>
      </c>
      <c r="G946" s="159" t="s">
        <v>343</v>
      </c>
      <c r="H946" s="132">
        <v>6</v>
      </c>
      <c r="I946" s="133"/>
      <c r="J946" s="133"/>
      <c r="K946" s="133">
        <f t="shared" si="343"/>
        <v>0</v>
      </c>
      <c r="L946" s="130" t="s">
        <v>1</v>
      </c>
      <c r="M946" s="26"/>
      <c r="N946" s="134" t="s">
        <v>1</v>
      </c>
      <c r="O946" s="135" t="s">
        <v>39</v>
      </c>
      <c r="P946" s="136">
        <f t="shared" si="344"/>
        <v>0</v>
      </c>
      <c r="Q946" s="136">
        <f t="shared" si="345"/>
        <v>0</v>
      </c>
      <c r="R946" s="136">
        <f t="shared" si="346"/>
        <v>0</v>
      </c>
      <c r="S946" s="137">
        <v>0</v>
      </c>
      <c r="T946" s="137">
        <f t="shared" si="347"/>
        <v>0</v>
      </c>
      <c r="U946" s="137">
        <v>0</v>
      </c>
      <c r="V946" s="137">
        <f t="shared" si="348"/>
        <v>0</v>
      </c>
      <c r="W946" s="137">
        <v>0</v>
      </c>
      <c r="X946" s="137">
        <f t="shared" si="349"/>
        <v>0</v>
      </c>
      <c r="Y946" s="138" t="s">
        <v>1</v>
      </c>
      <c r="AR946" s="139" t="s">
        <v>187</v>
      </c>
      <c r="AT946" s="139" t="s">
        <v>147</v>
      </c>
      <c r="AU946" s="139" t="s">
        <v>84</v>
      </c>
      <c r="AY946" s="14" t="s">
        <v>145</v>
      </c>
      <c r="BE946" s="140">
        <f t="shared" si="350"/>
        <v>0</v>
      </c>
      <c r="BF946" s="140">
        <f t="shared" si="351"/>
        <v>0</v>
      </c>
      <c r="BG946" s="140">
        <f t="shared" si="352"/>
        <v>0</v>
      </c>
      <c r="BH946" s="140">
        <f t="shared" si="353"/>
        <v>0</v>
      </c>
      <c r="BI946" s="140">
        <f t="shared" si="354"/>
        <v>0</v>
      </c>
      <c r="BJ946" s="14" t="s">
        <v>84</v>
      </c>
      <c r="BK946" s="140">
        <f t="shared" si="355"/>
        <v>0</v>
      </c>
      <c r="BL946" s="14" t="s">
        <v>187</v>
      </c>
      <c r="BM946" s="139" t="s">
        <v>202</v>
      </c>
    </row>
    <row r="947" spans="2:65" s="1" customFormat="1" ht="24">
      <c r="B947" s="127"/>
      <c r="C947" s="128"/>
      <c r="D947" s="166" t="s">
        <v>1366</v>
      </c>
      <c r="E947" s="129"/>
      <c r="F947" s="158" t="s">
        <v>1414</v>
      </c>
      <c r="G947" s="159" t="s">
        <v>458</v>
      </c>
      <c r="H947" s="132">
        <v>90</v>
      </c>
      <c r="I947" s="133"/>
      <c r="J947" s="133"/>
      <c r="K947" s="133">
        <f t="shared" si="343"/>
        <v>0</v>
      </c>
      <c r="L947" s="130" t="s">
        <v>1</v>
      </c>
      <c r="M947" s="26"/>
      <c r="N947" s="134" t="s">
        <v>1</v>
      </c>
      <c r="O947" s="135" t="s">
        <v>39</v>
      </c>
      <c r="P947" s="136">
        <f t="shared" si="344"/>
        <v>0</v>
      </c>
      <c r="Q947" s="136">
        <f t="shared" si="345"/>
        <v>0</v>
      </c>
      <c r="R947" s="136">
        <f t="shared" si="346"/>
        <v>0</v>
      </c>
      <c r="S947" s="137">
        <v>0</v>
      </c>
      <c r="T947" s="137">
        <f t="shared" si="347"/>
        <v>0</v>
      </c>
      <c r="U947" s="137">
        <v>0</v>
      </c>
      <c r="V947" s="137">
        <f t="shared" si="348"/>
        <v>0</v>
      </c>
      <c r="W947" s="137">
        <v>0</v>
      </c>
      <c r="X947" s="137">
        <f t="shared" si="349"/>
        <v>0</v>
      </c>
      <c r="Y947" s="138" t="s">
        <v>1</v>
      </c>
      <c r="AR947" s="139" t="s">
        <v>187</v>
      </c>
      <c r="AT947" s="139" t="s">
        <v>147</v>
      </c>
      <c r="AU947" s="139" t="s">
        <v>84</v>
      </c>
      <c r="AY947" s="14" t="s">
        <v>145</v>
      </c>
      <c r="BE947" s="140">
        <f t="shared" si="350"/>
        <v>0</v>
      </c>
      <c r="BF947" s="140">
        <f t="shared" si="351"/>
        <v>0</v>
      </c>
      <c r="BG947" s="140">
        <f t="shared" si="352"/>
        <v>0</v>
      </c>
      <c r="BH947" s="140">
        <f t="shared" si="353"/>
        <v>0</v>
      </c>
      <c r="BI947" s="140">
        <f t="shared" si="354"/>
        <v>0</v>
      </c>
      <c r="BJ947" s="14" t="s">
        <v>84</v>
      </c>
      <c r="BK947" s="140">
        <f t="shared" si="355"/>
        <v>0</v>
      </c>
      <c r="BL947" s="14" t="s">
        <v>187</v>
      </c>
      <c r="BM947" s="139" t="s">
        <v>202</v>
      </c>
    </row>
    <row r="948" spans="2:65" s="1" customFormat="1" ht="24">
      <c r="B948" s="127"/>
      <c r="C948" s="128"/>
      <c r="D948" s="166" t="s">
        <v>1366</v>
      </c>
      <c r="E948" s="129"/>
      <c r="F948" s="158" t="s">
        <v>1415</v>
      </c>
      <c r="G948" s="159" t="s">
        <v>458</v>
      </c>
      <c r="H948" s="132">
        <v>120</v>
      </c>
      <c r="I948" s="133"/>
      <c r="J948" s="133"/>
      <c r="K948" s="133">
        <f t="shared" si="343"/>
        <v>0</v>
      </c>
      <c r="L948" s="130" t="s">
        <v>1</v>
      </c>
      <c r="M948" s="26"/>
      <c r="N948" s="134" t="s">
        <v>1</v>
      </c>
      <c r="O948" s="135" t="s">
        <v>39</v>
      </c>
      <c r="P948" s="136">
        <f t="shared" si="344"/>
        <v>0</v>
      </c>
      <c r="Q948" s="136">
        <f t="shared" si="345"/>
        <v>0</v>
      </c>
      <c r="R948" s="136">
        <f t="shared" si="346"/>
        <v>0</v>
      </c>
      <c r="S948" s="137">
        <v>0</v>
      </c>
      <c r="T948" s="137">
        <f t="shared" si="347"/>
        <v>0</v>
      </c>
      <c r="U948" s="137">
        <v>0</v>
      </c>
      <c r="V948" s="137">
        <f t="shared" si="348"/>
        <v>0</v>
      </c>
      <c r="W948" s="137">
        <v>0</v>
      </c>
      <c r="X948" s="137">
        <f t="shared" si="349"/>
        <v>0</v>
      </c>
      <c r="Y948" s="138" t="s">
        <v>1</v>
      </c>
      <c r="AR948" s="139" t="s">
        <v>187</v>
      </c>
      <c r="AT948" s="139" t="s">
        <v>147</v>
      </c>
      <c r="AU948" s="139" t="s">
        <v>84</v>
      </c>
      <c r="AY948" s="14" t="s">
        <v>145</v>
      </c>
      <c r="BE948" s="140">
        <f t="shared" si="350"/>
        <v>0</v>
      </c>
      <c r="BF948" s="140">
        <f t="shared" si="351"/>
        <v>0</v>
      </c>
      <c r="BG948" s="140">
        <f t="shared" si="352"/>
        <v>0</v>
      </c>
      <c r="BH948" s="140">
        <f t="shared" si="353"/>
        <v>0</v>
      </c>
      <c r="BI948" s="140">
        <f t="shared" si="354"/>
        <v>0</v>
      </c>
      <c r="BJ948" s="14" t="s">
        <v>84</v>
      </c>
      <c r="BK948" s="140">
        <f t="shared" si="355"/>
        <v>0</v>
      </c>
      <c r="BL948" s="14" t="s">
        <v>187</v>
      </c>
      <c r="BM948" s="139" t="s">
        <v>202</v>
      </c>
    </row>
    <row r="949" spans="2:65" s="1" customFormat="1" ht="24">
      <c r="B949" s="127"/>
      <c r="C949" s="128"/>
      <c r="D949" s="166" t="s">
        <v>1366</v>
      </c>
      <c r="E949" s="129"/>
      <c r="F949" s="158" t="s">
        <v>1383</v>
      </c>
      <c r="G949" s="159" t="s">
        <v>458</v>
      </c>
      <c r="H949" s="132">
        <v>68</v>
      </c>
      <c r="I949" s="133"/>
      <c r="J949" s="133"/>
      <c r="K949" s="133">
        <f t="shared" si="343"/>
        <v>0</v>
      </c>
      <c r="L949" s="130" t="s">
        <v>1</v>
      </c>
      <c r="M949" s="26"/>
      <c r="N949" s="134" t="s">
        <v>1</v>
      </c>
      <c r="O949" s="135" t="s">
        <v>39</v>
      </c>
      <c r="P949" s="136">
        <f t="shared" si="344"/>
        <v>0</v>
      </c>
      <c r="Q949" s="136">
        <f t="shared" si="345"/>
        <v>0</v>
      </c>
      <c r="R949" s="136">
        <f t="shared" si="346"/>
        <v>0</v>
      </c>
      <c r="S949" s="137">
        <v>0</v>
      </c>
      <c r="T949" s="137">
        <f t="shared" si="347"/>
        <v>0</v>
      </c>
      <c r="U949" s="137">
        <v>0</v>
      </c>
      <c r="V949" s="137">
        <f t="shared" si="348"/>
        <v>0</v>
      </c>
      <c r="W949" s="137">
        <v>0</v>
      </c>
      <c r="X949" s="137">
        <f t="shared" si="349"/>
        <v>0</v>
      </c>
      <c r="Y949" s="138" t="s">
        <v>1</v>
      </c>
      <c r="AR949" s="139" t="s">
        <v>187</v>
      </c>
      <c r="AT949" s="139" t="s">
        <v>147</v>
      </c>
      <c r="AU949" s="139" t="s">
        <v>84</v>
      </c>
      <c r="AY949" s="14" t="s">
        <v>145</v>
      </c>
      <c r="BE949" s="140">
        <f t="shared" si="350"/>
        <v>0</v>
      </c>
      <c r="BF949" s="140">
        <f t="shared" si="351"/>
        <v>0</v>
      </c>
      <c r="BG949" s="140">
        <f t="shared" si="352"/>
        <v>0</v>
      </c>
      <c r="BH949" s="140">
        <f t="shared" si="353"/>
        <v>0</v>
      </c>
      <c r="BI949" s="140">
        <f t="shared" si="354"/>
        <v>0</v>
      </c>
      <c r="BJ949" s="14" t="s">
        <v>84</v>
      </c>
      <c r="BK949" s="140">
        <f t="shared" si="355"/>
        <v>0</v>
      </c>
      <c r="BL949" s="14" t="s">
        <v>187</v>
      </c>
      <c r="BM949" s="139" t="s">
        <v>202</v>
      </c>
    </row>
    <row r="950" spans="2:65" s="1" customFormat="1" ht="24">
      <c r="B950" s="127"/>
      <c r="C950" s="128"/>
      <c r="D950" s="166" t="s">
        <v>1366</v>
      </c>
      <c r="E950" s="129"/>
      <c r="F950" s="158" t="s">
        <v>1384</v>
      </c>
      <c r="G950" s="159" t="s">
        <v>343</v>
      </c>
      <c r="H950" s="132">
        <v>126</v>
      </c>
      <c r="I950" s="133"/>
      <c r="J950" s="133"/>
      <c r="K950" s="133">
        <f t="shared" si="343"/>
        <v>0</v>
      </c>
      <c r="L950" s="130" t="s">
        <v>1</v>
      </c>
      <c r="M950" s="26"/>
      <c r="N950" s="134" t="s">
        <v>1</v>
      </c>
      <c r="O950" s="135" t="s">
        <v>39</v>
      </c>
      <c r="P950" s="136">
        <f t="shared" si="344"/>
        <v>0</v>
      </c>
      <c r="Q950" s="136">
        <f t="shared" si="345"/>
        <v>0</v>
      </c>
      <c r="R950" s="136">
        <f t="shared" si="346"/>
        <v>0</v>
      </c>
      <c r="S950" s="137">
        <v>0</v>
      </c>
      <c r="T950" s="137">
        <f t="shared" si="347"/>
        <v>0</v>
      </c>
      <c r="U950" s="137">
        <v>0</v>
      </c>
      <c r="V950" s="137">
        <f t="shared" si="348"/>
        <v>0</v>
      </c>
      <c r="W950" s="137">
        <v>0</v>
      </c>
      <c r="X950" s="137">
        <f t="shared" si="349"/>
        <v>0</v>
      </c>
      <c r="Y950" s="138" t="s">
        <v>1</v>
      </c>
      <c r="AR950" s="139" t="s">
        <v>187</v>
      </c>
      <c r="AT950" s="139" t="s">
        <v>147</v>
      </c>
      <c r="AU950" s="139" t="s">
        <v>84</v>
      </c>
      <c r="AY950" s="14" t="s">
        <v>145</v>
      </c>
      <c r="BE950" s="140">
        <f t="shared" si="350"/>
        <v>0</v>
      </c>
      <c r="BF950" s="140">
        <f t="shared" si="351"/>
        <v>0</v>
      </c>
      <c r="BG950" s="140">
        <f t="shared" si="352"/>
        <v>0</v>
      </c>
      <c r="BH950" s="140">
        <f t="shared" si="353"/>
        <v>0</v>
      </c>
      <c r="BI950" s="140">
        <f t="shared" si="354"/>
        <v>0</v>
      </c>
      <c r="BJ950" s="14" t="s">
        <v>84</v>
      </c>
      <c r="BK950" s="140">
        <f t="shared" si="355"/>
        <v>0</v>
      </c>
      <c r="BL950" s="14" t="s">
        <v>187</v>
      </c>
      <c r="BM950" s="139" t="s">
        <v>202</v>
      </c>
    </row>
    <row r="951" spans="2:65" s="1" customFormat="1" ht="24">
      <c r="B951" s="127"/>
      <c r="C951" s="128"/>
      <c r="D951" s="166" t="s">
        <v>1366</v>
      </c>
      <c r="E951" s="129"/>
      <c r="F951" s="158" t="s">
        <v>1385</v>
      </c>
      <c r="G951" s="159" t="s">
        <v>458</v>
      </c>
      <c r="H951" s="132">
        <v>40</v>
      </c>
      <c r="I951" s="133"/>
      <c r="J951" s="133"/>
      <c r="K951" s="133">
        <f t="shared" si="343"/>
        <v>0</v>
      </c>
      <c r="L951" s="130" t="s">
        <v>1</v>
      </c>
      <c r="M951" s="26"/>
      <c r="N951" s="134" t="s">
        <v>1</v>
      </c>
      <c r="O951" s="135" t="s">
        <v>39</v>
      </c>
      <c r="P951" s="136">
        <f t="shared" si="344"/>
        <v>0</v>
      </c>
      <c r="Q951" s="136">
        <f t="shared" si="345"/>
        <v>0</v>
      </c>
      <c r="R951" s="136">
        <f t="shared" si="346"/>
        <v>0</v>
      </c>
      <c r="S951" s="137">
        <v>0</v>
      </c>
      <c r="T951" s="137">
        <f t="shared" si="347"/>
        <v>0</v>
      </c>
      <c r="U951" s="137">
        <v>0</v>
      </c>
      <c r="V951" s="137">
        <f t="shared" si="348"/>
        <v>0</v>
      </c>
      <c r="W951" s="137">
        <v>0</v>
      </c>
      <c r="X951" s="137">
        <f t="shared" si="349"/>
        <v>0</v>
      </c>
      <c r="Y951" s="138" t="s">
        <v>1</v>
      </c>
      <c r="AR951" s="139" t="s">
        <v>187</v>
      </c>
      <c r="AT951" s="139" t="s">
        <v>147</v>
      </c>
      <c r="AU951" s="139" t="s">
        <v>84</v>
      </c>
      <c r="AY951" s="14" t="s">
        <v>145</v>
      </c>
      <c r="BE951" s="140">
        <f t="shared" si="350"/>
        <v>0</v>
      </c>
      <c r="BF951" s="140">
        <f t="shared" si="351"/>
        <v>0</v>
      </c>
      <c r="BG951" s="140">
        <f t="shared" si="352"/>
        <v>0</v>
      </c>
      <c r="BH951" s="140">
        <f t="shared" si="353"/>
        <v>0</v>
      </c>
      <c r="BI951" s="140">
        <f t="shared" si="354"/>
        <v>0</v>
      </c>
      <c r="BJ951" s="14" t="s">
        <v>84</v>
      </c>
      <c r="BK951" s="140">
        <f t="shared" si="355"/>
        <v>0</v>
      </c>
      <c r="BL951" s="14" t="s">
        <v>187</v>
      </c>
      <c r="BM951" s="139" t="s">
        <v>202</v>
      </c>
    </row>
    <row r="952" spans="2:65" s="1" customFormat="1" ht="16.5" customHeight="1">
      <c r="B952" s="127"/>
      <c r="C952" s="128"/>
      <c r="D952" s="166" t="s">
        <v>1366</v>
      </c>
      <c r="E952" s="129"/>
      <c r="F952" s="158" t="s">
        <v>1387</v>
      </c>
      <c r="G952" s="159" t="s">
        <v>1008</v>
      </c>
      <c r="H952" s="132">
        <v>1</v>
      </c>
      <c r="I952" s="133"/>
      <c r="J952" s="133"/>
      <c r="K952" s="133">
        <f t="shared" si="343"/>
        <v>0</v>
      </c>
      <c r="L952" s="130" t="s">
        <v>1</v>
      </c>
      <c r="M952" s="26"/>
      <c r="N952" s="134" t="s">
        <v>1</v>
      </c>
      <c r="O952" s="135" t="s">
        <v>39</v>
      </c>
      <c r="P952" s="136">
        <f t="shared" si="344"/>
        <v>0</v>
      </c>
      <c r="Q952" s="136">
        <f t="shared" si="345"/>
        <v>0</v>
      </c>
      <c r="R952" s="136">
        <f t="shared" si="346"/>
        <v>0</v>
      </c>
      <c r="S952" s="137">
        <v>0</v>
      </c>
      <c r="T952" s="137">
        <f t="shared" si="347"/>
        <v>0</v>
      </c>
      <c r="U952" s="137">
        <v>0</v>
      </c>
      <c r="V952" s="137">
        <f t="shared" si="348"/>
        <v>0</v>
      </c>
      <c r="W952" s="137">
        <v>0</v>
      </c>
      <c r="X952" s="137">
        <f t="shared" si="349"/>
        <v>0</v>
      </c>
      <c r="Y952" s="138" t="s">
        <v>1</v>
      </c>
      <c r="AR952" s="139" t="s">
        <v>187</v>
      </c>
      <c r="AT952" s="139" t="s">
        <v>147</v>
      </c>
      <c r="AU952" s="139" t="s">
        <v>84</v>
      </c>
      <c r="AY952" s="14" t="s">
        <v>145</v>
      </c>
      <c r="BE952" s="140">
        <f t="shared" si="350"/>
        <v>0</v>
      </c>
      <c r="BF952" s="140">
        <f t="shared" si="351"/>
        <v>0</v>
      </c>
      <c r="BG952" s="140">
        <f t="shared" si="352"/>
        <v>0</v>
      </c>
      <c r="BH952" s="140">
        <f t="shared" si="353"/>
        <v>0</v>
      </c>
      <c r="BI952" s="140">
        <f t="shared" si="354"/>
        <v>0</v>
      </c>
      <c r="BJ952" s="14" t="s">
        <v>84</v>
      </c>
      <c r="BK952" s="140">
        <f t="shared" si="355"/>
        <v>0</v>
      </c>
      <c r="BL952" s="14" t="s">
        <v>187</v>
      </c>
      <c r="BM952" s="139" t="s">
        <v>202</v>
      </c>
    </row>
    <row r="953" spans="2:65" s="1" customFormat="1" ht="24">
      <c r="B953" s="127"/>
      <c r="C953" s="128"/>
      <c r="D953" s="166" t="s">
        <v>147</v>
      </c>
      <c r="E953" s="129"/>
      <c r="F953" s="158" t="s">
        <v>1389</v>
      </c>
      <c r="G953" s="159" t="s">
        <v>1008</v>
      </c>
      <c r="H953" s="132">
        <v>1</v>
      </c>
      <c r="I953" s="133"/>
      <c r="J953" s="133"/>
      <c r="K953" s="133">
        <f t="shared" si="343"/>
        <v>0</v>
      </c>
      <c r="L953" s="130" t="s">
        <v>1</v>
      </c>
      <c r="M953" s="26"/>
      <c r="N953" s="134" t="s">
        <v>1</v>
      </c>
      <c r="O953" s="135" t="s">
        <v>39</v>
      </c>
      <c r="P953" s="136">
        <f t="shared" si="344"/>
        <v>0</v>
      </c>
      <c r="Q953" s="136">
        <f t="shared" si="345"/>
        <v>0</v>
      </c>
      <c r="R953" s="136">
        <f t="shared" si="346"/>
        <v>0</v>
      </c>
      <c r="S953" s="137">
        <v>0</v>
      </c>
      <c r="T953" s="137">
        <f t="shared" si="347"/>
        <v>0</v>
      </c>
      <c r="U953" s="137">
        <v>0</v>
      </c>
      <c r="V953" s="137">
        <f t="shared" si="348"/>
        <v>0</v>
      </c>
      <c r="W953" s="137">
        <v>0</v>
      </c>
      <c r="X953" s="137">
        <f t="shared" si="349"/>
        <v>0</v>
      </c>
      <c r="Y953" s="138" t="s">
        <v>1</v>
      </c>
      <c r="AR953" s="139" t="s">
        <v>187</v>
      </c>
      <c r="AT953" s="139" t="s">
        <v>147</v>
      </c>
      <c r="AU953" s="139" t="s">
        <v>84</v>
      </c>
      <c r="AY953" s="14" t="s">
        <v>145</v>
      </c>
      <c r="BE953" s="140">
        <f t="shared" si="350"/>
        <v>0</v>
      </c>
      <c r="BF953" s="140">
        <f t="shared" si="351"/>
        <v>0</v>
      </c>
      <c r="BG953" s="140">
        <f t="shared" si="352"/>
        <v>0</v>
      </c>
      <c r="BH953" s="140">
        <f t="shared" si="353"/>
        <v>0</v>
      </c>
      <c r="BI953" s="140">
        <f t="shared" si="354"/>
        <v>0</v>
      </c>
      <c r="BJ953" s="14" t="s">
        <v>84</v>
      </c>
      <c r="BK953" s="140">
        <f t="shared" si="355"/>
        <v>0</v>
      </c>
      <c r="BL953" s="14" t="s">
        <v>187</v>
      </c>
      <c r="BM953" s="139" t="s">
        <v>202</v>
      </c>
    </row>
    <row r="954" spans="2:65" s="1" customFormat="1" ht="16.5" customHeight="1">
      <c r="B954" s="127"/>
      <c r="C954" s="128"/>
      <c r="D954" s="166" t="s">
        <v>147</v>
      </c>
      <c r="E954" s="129"/>
      <c r="F954" s="158" t="s">
        <v>1391</v>
      </c>
      <c r="G954" s="159" t="s">
        <v>1392</v>
      </c>
      <c r="H954" s="132">
        <v>2</v>
      </c>
      <c r="I954" s="133"/>
      <c r="J954" s="133"/>
      <c r="K954" s="133">
        <f t="shared" si="343"/>
        <v>0</v>
      </c>
      <c r="L954" s="130" t="s">
        <v>1</v>
      </c>
      <c r="M954" s="26"/>
      <c r="N954" s="134" t="s">
        <v>1</v>
      </c>
      <c r="O954" s="135" t="s">
        <v>39</v>
      </c>
      <c r="P954" s="136">
        <f t="shared" si="344"/>
        <v>0</v>
      </c>
      <c r="Q954" s="136">
        <f t="shared" si="345"/>
        <v>0</v>
      </c>
      <c r="R954" s="136">
        <f t="shared" si="346"/>
        <v>0</v>
      </c>
      <c r="S954" s="137">
        <v>0</v>
      </c>
      <c r="T954" s="137">
        <f t="shared" si="347"/>
        <v>0</v>
      </c>
      <c r="U954" s="137">
        <v>0</v>
      </c>
      <c r="V954" s="137">
        <f t="shared" si="348"/>
        <v>0</v>
      </c>
      <c r="W954" s="137">
        <v>0</v>
      </c>
      <c r="X954" s="137">
        <f t="shared" si="349"/>
        <v>0</v>
      </c>
      <c r="Y954" s="138" t="s">
        <v>1</v>
      </c>
      <c r="AR954" s="139" t="s">
        <v>187</v>
      </c>
      <c r="AT954" s="139" t="s">
        <v>147</v>
      </c>
      <c r="AU954" s="139" t="s">
        <v>84</v>
      </c>
      <c r="AY954" s="14" t="s">
        <v>145</v>
      </c>
      <c r="BE954" s="140">
        <f t="shared" si="350"/>
        <v>0</v>
      </c>
      <c r="BF954" s="140">
        <f t="shared" si="351"/>
        <v>0</v>
      </c>
      <c r="BG954" s="140">
        <f t="shared" si="352"/>
        <v>0</v>
      </c>
      <c r="BH954" s="140">
        <f t="shared" si="353"/>
        <v>0</v>
      </c>
      <c r="BI954" s="140">
        <f t="shared" si="354"/>
        <v>0</v>
      </c>
      <c r="BJ954" s="14" t="s">
        <v>84</v>
      </c>
      <c r="BK954" s="140">
        <f t="shared" si="355"/>
        <v>0</v>
      </c>
      <c r="BL954" s="14" t="s">
        <v>187</v>
      </c>
      <c r="BM954" s="139" t="s">
        <v>202</v>
      </c>
    </row>
    <row r="955" spans="2:65" s="1" customFormat="1" ht="16.5" customHeight="1">
      <c r="B955" s="127"/>
      <c r="C955" s="128"/>
      <c r="D955" s="166" t="s">
        <v>147</v>
      </c>
      <c r="E955" s="129"/>
      <c r="F955" s="158" t="s">
        <v>1393</v>
      </c>
      <c r="G955" s="159" t="s">
        <v>1392</v>
      </c>
      <c r="H955" s="132">
        <v>4</v>
      </c>
      <c r="I955" s="133"/>
      <c r="J955" s="133"/>
      <c r="K955" s="133">
        <f t="shared" si="343"/>
        <v>0</v>
      </c>
      <c r="L955" s="130" t="s">
        <v>1</v>
      </c>
      <c r="M955" s="26"/>
      <c r="N955" s="134" t="s">
        <v>1</v>
      </c>
      <c r="O955" s="135" t="s">
        <v>39</v>
      </c>
      <c r="P955" s="136">
        <f t="shared" si="344"/>
        <v>0</v>
      </c>
      <c r="Q955" s="136">
        <f t="shared" si="345"/>
        <v>0</v>
      </c>
      <c r="R955" s="136">
        <f t="shared" si="346"/>
        <v>0</v>
      </c>
      <c r="S955" s="137">
        <v>0</v>
      </c>
      <c r="T955" s="137">
        <f t="shared" si="347"/>
        <v>0</v>
      </c>
      <c r="U955" s="137">
        <v>0</v>
      </c>
      <c r="V955" s="137">
        <f t="shared" si="348"/>
        <v>0</v>
      </c>
      <c r="W955" s="137">
        <v>0</v>
      </c>
      <c r="X955" s="137">
        <f t="shared" si="349"/>
        <v>0</v>
      </c>
      <c r="Y955" s="138" t="s">
        <v>1</v>
      </c>
      <c r="AR955" s="139" t="s">
        <v>187</v>
      </c>
      <c r="AT955" s="139" t="s">
        <v>147</v>
      </c>
      <c r="AU955" s="139" t="s">
        <v>84</v>
      </c>
      <c r="AY955" s="14" t="s">
        <v>145</v>
      </c>
      <c r="BE955" s="140">
        <f t="shared" si="350"/>
        <v>0</v>
      </c>
      <c r="BF955" s="140">
        <f t="shared" si="351"/>
        <v>0</v>
      </c>
      <c r="BG955" s="140">
        <f t="shared" si="352"/>
        <v>0</v>
      </c>
      <c r="BH955" s="140">
        <f t="shared" si="353"/>
        <v>0</v>
      </c>
      <c r="BI955" s="140">
        <f t="shared" si="354"/>
        <v>0</v>
      </c>
      <c r="BJ955" s="14" t="s">
        <v>84</v>
      </c>
      <c r="BK955" s="140">
        <f t="shared" si="355"/>
        <v>0</v>
      </c>
      <c r="BL955" s="14" t="s">
        <v>187</v>
      </c>
      <c r="BM955" s="139" t="s">
        <v>202</v>
      </c>
    </row>
    <row r="956" spans="2:65" s="1" customFormat="1" ht="16.5" customHeight="1">
      <c r="B956" s="127"/>
      <c r="C956" s="128"/>
      <c r="D956" s="166" t="s">
        <v>147</v>
      </c>
      <c r="E956" s="129"/>
      <c r="F956" s="158" t="s">
        <v>1394</v>
      </c>
      <c r="G956" s="159" t="s">
        <v>1392</v>
      </c>
      <c r="H956" s="132">
        <v>2</v>
      </c>
      <c r="I956" s="133"/>
      <c r="J956" s="133"/>
      <c r="K956" s="133">
        <f t="shared" si="343"/>
        <v>0</v>
      </c>
      <c r="L956" s="130" t="s">
        <v>1</v>
      </c>
      <c r="M956" s="26"/>
      <c r="N956" s="134" t="s">
        <v>1</v>
      </c>
      <c r="O956" s="135" t="s">
        <v>39</v>
      </c>
      <c r="P956" s="136">
        <f t="shared" si="344"/>
        <v>0</v>
      </c>
      <c r="Q956" s="136">
        <f t="shared" si="345"/>
        <v>0</v>
      </c>
      <c r="R956" s="136">
        <f t="shared" si="346"/>
        <v>0</v>
      </c>
      <c r="S956" s="137">
        <v>0</v>
      </c>
      <c r="T956" s="137">
        <f t="shared" si="347"/>
        <v>0</v>
      </c>
      <c r="U956" s="137">
        <v>0</v>
      </c>
      <c r="V956" s="137">
        <f t="shared" si="348"/>
        <v>0</v>
      </c>
      <c r="W956" s="137">
        <v>0</v>
      </c>
      <c r="X956" s="137">
        <f t="shared" si="349"/>
        <v>0</v>
      </c>
      <c r="Y956" s="138" t="s">
        <v>1</v>
      </c>
      <c r="AR956" s="139" t="s">
        <v>187</v>
      </c>
      <c r="AT956" s="139" t="s">
        <v>147</v>
      </c>
      <c r="AU956" s="139" t="s">
        <v>84</v>
      </c>
      <c r="AY956" s="14" t="s">
        <v>145</v>
      </c>
      <c r="BE956" s="140">
        <f t="shared" si="350"/>
        <v>0</v>
      </c>
      <c r="BF956" s="140">
        <f t="shared" si="351"/>
        <v>0</v>
      </c>
      <c r="BG956" s="140">
        <f t="shared" si="352"/>
        <v>0</v>
      </c>
      <c r="BH956" s="140">
        <f t="shared" si="353"/>
        <v>0</v>
      </c>
      <c r="BI956" s="140">
        <f t="shared" si="354"/>
        <v>0</v>
      </c>
      <c r="BJ956" s="14" t="s">
        <v>84</v>
      </c>
      <c r="BK956" s="140">
        <f t="shared" si="355"/>
        <v>0</v>
      </c>
      <c r="BL956" s="14" t="s">
        <v>187</v>
      </c>
      <c r="BM956" s="139" t="s">
        <v>202</v>
      </c>
    </row>
    <row r="957" spans="2:65" s="1" customFormat="1" ht="16.5" customHeight="1">
      <c r="B957" s="127"/>
      <c r="C957" s="128"/>
      <c r="D957" s="166" t="s">
        <v>147</v>
      </c>
      <c r="E957" s="129"/>
      <c r="F957" s="158" t="s">
        <v>308</v>
      </c>
      <c r="G957" s="159" t="s">
        <v>1392</v>
      </c>
      <c r="H957" s="132">
        <v>2</v>
      </c>
      <c r="I957" s="133"/>
      <c r="J957" s="133"/>
      <c r="K957" s="133">
        <f t="shared" si="343"/>
        <v>0</v>
      </c>
      <c r="L957" s="130" t="s">
        <v>1</v>
      </c>
      <c r="M957" s="26"/>
      <c r="N957" s="134" t="s">
        <v>1</v>
      </c>
      <c r="O957" s="135" t="s">
        <v>39</v>
      </c>
      <c r="P957" s="136">
        <f t="shared" si="344"/>
        <v>0</v>
      </c>
      <c r="Q957" s="136">
        <f t="shared" si="345"/>
        <v>0</v>
      </c>
      <c r="R957" s="136">
        <f t="shared" si="346"/>
        <v>0</v>
      </c>
      <c r="S957" s="137">
        <v>0</v>
      </c>
      <c r="T957" s="137">
        <f t="shared" si="347"/>
        <v>0</v>
      </c>
      <c r="U957" s="137">
        <v>0</v>
      </c>
      <c r="V957" s="137">
        <f t="shared" si="348"/>
        <v>0</v>
      </c>
      <c r="W957" s="137">
        <v>0</v>
      </c>
      <c r="X957" s="137">
        <f t="shared" si="349"/>
        <v>0</v>
      </c>
      <c r="Y957" s="138" t="s">
        <v>1</v>
      </c>
      <c r="AR957" s="139" t="s">
        <v>187</v>
      </c>
      <c r="AT957" s="139" t="s">
        <v>147</v>
      </c>
      <c r="AU957" s="139" t="s">
        <v>84</v>
      </c>
      <c r="AY957" s="14" t="s">
        <v>145</v>
      </c>
      <c r="BE957" s="140">
        <f t="shared" si="350"/>
        <v>0</v>
      </c>
      <c r="BF957" s="140">
        <f t="shared" si="351"/>
        <v>0</v>
      </c>
      <c r="BG957" s="140">
        <f t="shared" si="352"/>
        <v>0</v>
      </c>
      <c r="BH957" s="140">
        <f t="shared" si="353"/>
        <v>0</v>
      </c>
      <c r="BI957" s="140">
        <f t="shared" si="354"/>
        <v>0</v>
      </c>
      <c r="BJ957" s="14" t="s">
        <v>84</v>
      </c>
      <c r="BK957" s="140">
        <f t="shared" si="355"/>
        <v>0</v>
      </c>
      <c r="BL957" s="14" t="s">
        <v>187</v>
      </c>
      <c r="BM957" s="139" t="s">
        <v>202</v>
      </c>
    </row>
    <row r="958" spans="2:65" s="1" customFormat="1" ht="24">
      <c r="B958" s="127"/>
      <c r="C958" s="128"/>
      <c r="D958" s="166" t="s">
        <v>147</v>
      </c>
      <c r="E958" s="129"/>
      <c r="F958" s="158" t="s">
        <v>1416</v>
      </c>
      <c r="G958" s="159" t="s">
        <v>1392</v>
      </c>
      <c r="H958" s="132">
        <v>1</v>
      </c>
      <c r="I958" s="133"/>
      <c r="J958" s="133"/>
      <c r="K958" s="133">
        <f t="shared" si="343"/>
        <v>0</v>
      </c>
      <c r="L958" s="130" t="s">
        <v>1</v>
      </c>
      <c r="M958" s="26"/>
      <c r="N958" s="134" t="s">
        <v>1</v>
      </c>
      <c r="O958" s="135" t="s">
        <v>39</v>
      </c>
      <c r="P958" s="136">
        <f t="shared" si="344"/>
        <v>0</v>
      </c>
      <c r="Q958" s="136">
        <f t="shared" si="345"/>
        <v>0</v>
      </c>
      <c r="R958" s="136">
        <f t="shared" si="346"/>
        <v>0</v>
      </c>
      <c r="S958" s="137">
        <v>0</v>
      </c>
      <c r="T958" s="137">
        <f t="shared" si="347"/>
        <v>0</v>
      </c>
      <c r="U958" s="137">
        <v>0</v>
      </c>
      <c r="V958" s="137">
        <f t="shared" si="348"/>
        <v>0</v>
      </c>
      <c r="W958" s="137">
        <v>0</v>
      </c>
      <c r="X958" s="137">
        <f t="shared" si="349"/>
        <v>0</v>
      </c>
      <c r="Y958" s="138" t="s">
        <v>1</v>
      </c>
      <c r="AR958" s="139" t="s">
        <v>187</v>
      </c>
      <c r="AT958" s="139" t="s">
        <v>147</v>
      </c>
      <c r="AU958" s="139" t="s">
        <v>84</v>
      </c>
      <c r="AY958" s="14" t="s">
        <v>145</v>
      </c>
      <c r="BE958" s="140">
        <f t="shared" si="350"/>
        <v>0</v>
      </c>
      <c r="BF958" s="140">
        <f t="shared" si="351"/>
        <v>0</v>
      </c>
      <c r="BG958" s="140">
        <f t="shared" si="352"/>
        <v>0</v>
      </c>
      <c r="BH958" s="140">
        <f t="shared" si="353"/>
        <v>0</v>
      </c>
      <c r="BI958" s="140">
        <f t="shared" si="354"/>
        <v>0</v>
      </c>
      <c r="BJ958" s="14" t="s">
        <v>84</v>
      </c>
      <c r="BK958" s="140">
        <f t="shared" si="355"/>
        <v>0</v>
      </c>
      <c r="BL958" s="14" t="s">
        <v>187</v>
      </c>
      <c r="BM958" s="139" t="s">
        <v>202</v>
      </c>
    </row>
    <row r="959" spans="2:65" s="1" customFormat="1" ht="16.5" customHeight="1">
      <c r="B959" s="127"/>
      <c r="C959" s="128"/>
      <c r="D959" s="166" t="s">
        <v>147</v>
      </c>
      <c r="E959" s="129"/>
      <c r="F959" s="158" t="s">
        <v>1396</v>
      </c>
      <c r="G959" s="159" t="s">
        <v>1008</v>
      </c>
      <c r="H959" s="132">
        <v>1</v>
      </c>
      <c r="I959" s="133"/>
      <c r="J959" s="133"/>
      <c r="K959" s="133">
        <f t="shared" si="343"/>
        <v>0</v>
      </c>
      <c r="L959" s="130" t="s">
        <v>1</v>
      </c>
      <c r="M959" s="26"/>
      <c r="N959" s="134" t="s">
        <v>1</v>
      </c>
      <c r="O959" s="135" t="s">
        <v>39</v>
      </c>
      <c r="P959" s="136">
        <f t="shared" si="344"/>
        <v>0</v>
      </c>
      <c r="Q959" s="136">
        <f t="shared" si="345"/>
        <v>0</v>
      </c>
      <c r="R959" s="136">
        <f t="shared" si="346"/>
        <v>0</v>
      </c>
      <c r="S959" s="137">
        <v>0</v>
      </c>
      <c r="T959" s="137">
        <f t="shared" si="347"/>
        <v>0</v>
      </c>
      <c r="U959" s="137">
        <v>0</v>
      </c>
      <c r="V959" s="137">
        <f t="shared" si="348"/>
        <v>0</v>
      </c>
      <c r="W959" s="137">
        <v>0</v>
      </c>
      <c r="X959" s="137">
        <f t="shared" si="349"/>
        <v>0</v>
      </c>
      <c r="Y959" s="138" t="s">
        <v>1</v>
      </c>
      <c r="AR959" s="139" t="s">
        <v>187</v>
      </c>
      <c r="AT959" s="139" t="s">
        <v>147</v>
      </c>
      <c r="AU959" s="139" t="s">
        <v>84</v>
      </c>
      <c r="AY959" s="14" t="s">
        <v>145</v>
      </c>
      <c r="BE959" s="140">
        <f t="shared" si="350"/>
        <v>0</v>
      </c>
      <c r="BF959" s="140">
        <f t="shared" si="351"/>
        <v>0</v>
      </c>
      <c r="BG959" s="140">
        <f t="shared" si="352"/>
        <v>0</v>
      </c>
      <c r="BH959" s="140">
        <f t="shared" si="353"/>
        <v>0</v>
      </c>
      <c r="BI959" s="140">
        <f t="shared" si="354"/>
        <v>0</v>
      </c>
      <c r="BJ959" s="14" t="s">
        <v>84</v>
      </c>
      <c r="BK959" s="140">
        <f t="shared" si="355"/>
        <v>0</v>
      </c>
      <c r="BL959" s="14" t="s">
        <v>187</v>
      </c>
      <c r="BM959" s="139" t="s">
        <v>202</v>
      </c>
    </row>
    <row r="960" spans="2:65" s="1" customFormat="1" ht="12">
      <c r="B960" s="127"/>
      <c r="C960" s="151"/>
      <c r="D960" s="151"/>
      <c r="E960" s="152"/>
      <c r="F960" s="153" t="s">
        <v>1365</v>
      </c>
      <c r="G960" s="154"/>
      <c r="H960" s="155"/>
      <c r="I960" s="156"/>
      <c r="J960" s="156"/>
      <c r="K960" s="156"/>
      <c r="L960" s="153"/>
      <c r="M960" s="26"/>
      <c r="N960" s="134" t="s">
        <v>1</v>
      </c>
      <c r="O960" s="135" t="s">
        <v>39</v>
      </c>
      <c r="P960" s="136">
        <f t="shared" ref="P960" si="356">I960+J960</f>
        <v>0</v>
      </c>
      <c r="Q960" s="136">
        <f t="shared" ref="Q960" si="357">ROUND(I960*H960,2)</f>
        <v>0</v>
      </c>
      <c r="R960" s="136">
        <f t="shared" ref="R960" si="358">ROUND(J960*H960,2)</f>
        <v>0</v>
      </c>
      <c r="S960" s="137">
        <v>0</v>
      </c>
      <c r="T960" s="137">
        <f t="shared" ref="T960" si="359">S960*H960</f>
        <v>0</v>
      </c>
      <c r="U960" s="137">
        <v>0</v>
      </c>
      <c r="V960" s="137">
        <f t="shared" ref="V960" si="360">U960*H960</f>
        <v>0</v>
      </c>
      <c r="W960" s="137">
        <v>0</v>
      </c>
      <c r="X960" s="137">
        <f t="shared" ref="X960" si="361">W960*H960</f>
        <v>0</v>
      </c>
      <c r="Y960" s="138" t="s">
        <v>1</v>
      </c>
      <c r="AR960" s="139" t="s">
        <v>149</v>
      </c>
      <c r="AT960" s="139" t="s">
        <v>147</v>
      </c>
      <c r="AU960" s="139" t="s">
        <v>84</v>
      </c>
      <c r="AY960" s="14" t="s">
        <v>145</v>
      </c>
      <c r="BE960" s="140">
        <f t="shared" ref="BE960" si="362">IF(O960="základní",K960,0)</f>
        <v>0</v>
      </c>
      <c r="BF960" s="140">
        <f t="shared" ref="BF960" si="363">IF(O960="snížená",K960,0)</f>
        <v>0</v>
      </c>
      <c r="BG960" s="140">
        <f t="shared" ref="BG960" si="364">IF(O960="zákl. přenesená",K960,0)</f>
        <v>0</v>
      </c>
      <c r="BH960" s="140">
        <f t="shared" ref="BH960" si="365">IF(O960="sníž. přenesená",K960,0)</f>
        <v>0</v>
      </c>
      <c r="BI960" s="140">
        <f t="shared" ref="BI960" si="366">IF(O960="nulová",K960,0)</f>
        <v>0</v>
      </c>
      <c r="BJ960" s="14" t="s">
        <v>84</v>
      </c>
      <c r="BK960" s="140">
        <f t="shared" ref="BK960" si="367">ROUND(P960*H960,2)</f>
        <v>0</v>
      </c>
      <c r="BL960" s="14" t="s">
        <v>149</v>
      </c>
      <c r="BM960" s="139" t="s">
        <v>169</v>
      </c>
    </row>
    <row r="961" spans="2:65" s="1" customFormat="1" ht="48">
      <c r="B961" s="127"/>
      <c r="C961" s="128"/>
      <c r="D961" s="166" t="s">
        <v>1366</v>
      </c>
      <c r="E961" s="129"/>
      <c r="F961" s="158" t="s">
        <v>1379</v>
      </c>
      <c r="G961" s="159" t="s">
        <v>343</v>
      </c>
      <c r="H961" s="132">
        <v>1</v>
      </c>
      <c r="I961" s="133"/>
      <c r="J961" s="133"/>
      <c r="K961" s="133">
        <f t="shared" ref="K961:K990" si="368">ROUND(P961*H961,2)</f>
        <v>0</v>
      </c>
      <c r="L961" s="130" t="s">
        <v>1</v>
      </c>
      <c r="M961" s="26"/>
      <c r="N961" s="134" t="s">
        <v>1</v>
      </c>
      <c r="O961" s="135" t="s">
        <v>39</v>
      </c>
      <c r="P961" s="136">
        <f t="shared" ref="P961:P990" si="369">I961+J961</f>
        <v>0</v>
      </c>
      <c r="Q961" s="136">
        <f t="shared" ref="Q961:Q990" si="370">ROUND(I961*H961,2)</f>
        <v>0</v>
      </c>
      <c r="R961" s="136">
        <f t="shared" ref="R961:R990" si="371">ROUND(J961*H961,2)</f>
        <v>0</v>
      </c>
      <c r="S961" s="137">
        <v>0</v>
      </c>
      <c r="T961" s="137">
        <f t="shared" ref="T961:T990" si="372">S961*H961</f>
        <v>0</v>
      </c>
      <c r="U961" s="137">
        <v>0</v>
      </c>
      <c r="V961" s="137">
        <f t="shared" ref="V961:V990" si="373">U961*H961</f>
        <v>0</v>
      </c>
      <c r="W961" s="137">
        <v>0</v>
      </c>
      <c r="X961" s="137">
        <f t="shared" ref="X961:X990" si="374">W961*H961</f>
        <v>0</v>
      </c>
      <c r="Y961" s="138" t="s">
        <v>1</v>
      </c>
      <c r="AR961" s="139" t="s">
        <v>187</v>
      </c>
      <c r="AT961" s="139" t="s">
        <v>147</v>
      </c>
      <c r="AU961" s="139" t="s">
        <v>84</v>
      </c>
      <c r="AY961" s="14" t="s">
        <v>145</v>
      </c>
      <c r="BE961" s="140">
        <f t="shared" ref="BE961:BE990" si="375">IF(O961="základní",K961,0)</f>
        <v>0</v>
      </c>
      <c r="BF961" s="140">
        <f t="shared" ref="BF961:BF990" si="376">IF(O961="snížená",K961,0)</f>
        <v>0</v>
      </c>
      <c r="BG961" s="140">
        <f t="shared" ref="BG961:BG990" si="377">IF(O961="zákl. přenesená",K961,0)</f>
        <v>0</v>
      </c>
      <c r="BH961" s="140">
        <f t="shared" ref="BH961:BH990" si="378">IF(O961="sníž. přenesená",K961,0)</f>
        <v>0</v>
      </c>
      <c r="BI961" s="140">
        <f t="shared" ref="BI961:BI990" si="379">IF(O961="nulová",K961,0)</f>
        <v>0</v>
      </c>
      <c r="BJ961" s="14" t="s">
        <v>84</v>
      </c>
      <c r="BK961" s="140">
        <f t="shared" ref="BK961:BK990" si="380">ROUND(P961*H961,2)</f>
        <v>0</v>
      </c>
      <c r="BL961" s="14" t="s">
        <v>187</v>
      </c>
      <c r="BM961" s="139" t="s">
        <v>202</v>
      </c>
    </row>
    <row r="962" spans="2:65" s="1" customFormat="1" ht="12">
      <c r="B962" s="127"/>
      <c r="C962" s="128"/>
      <c r="D962" s="166" t="s">
        <v>1366</v>
      </c>
      <c r="E962" s="129"/>
      <c r="F962" s="158" t="s">
        <v>1367</v>
      </c>
      <c r="G962" s="159" t="s">
        <v>343</v>
      </c>
      <c r="H962" s="132">
        <v>1</v>
      </c>
      <c r="I962" s="133"/>
      <c r="J962" s="133"/>
      <c r="K962" s="133">
        <f t="shared" si="368"/>
        <v>0</v>
      </c>
      <c r="L962" s="130" t="s">
        <v>1</v>
      </c>
      <c r="M962" s="26"/>
      <c r="N962" s="134" t="s">
        <v>1</v>
      </c>
      <c r="O962" s="135" t="s">
        <v>39</v>
      </c>
      <c r="P962" s="136">
        <f t="shared" si="369"/>
        <v>0</v>
      </c>
      <c r="Q962" s="136">
        <f t="shared" si="370"/>
        <v>0</v>
      </c>
      <c r="R962" s="136">
        <f t="shared" si="371"/>
        <v>0</v>
      </c>
      <c r="S962" s="137">
        <v>0</v>
      </c>
      <c r="T962" s="137">
        <f t="shared" si="372"/>
        <v>0</v>
      </c>
      <c r="U962" s="137">
        <v>0</v>
      </c>
      <c r="V962" s="137">
        <f t="shared" si="373"/>
        <v>0</v>
      </c>
      <c r="W962" s="137">
        <v>0</v>
      </c>
      <c r="X962" s="137">
        <f t="shared" si="374"/>
        <v>0</v>
      </c>
      <c r="Y962" s="138" t="s">
        <v>1</v>
      </c>
      <c r="AR962" s="139" t="s">
        <v>187</v>
      </c>
      <c r="AT962" s="139" t="s">
        <v>147</v>
      </c>
      <c r="AU962" s="139" t="s">
        <v>84</v>
      </c>
      <c r="AY962" s="14" t="s">
        <v>145</v>
      </c>
      <c r="BE962" s="140">
        <f t="shared" si="375"/>
        <v>0</v>
      </c>
      <c r="BF962" s="140">
        <f t="shared" si="376"/>
        <v>0</v>
      </c>
      <c r="BG962" s="140">
        <f t="shared" si="377"/>
        <v>0</v>
      </c>
      <c r="BH962" s="140">
        <f t="shared" si="378"/>
        <v>0</v>
      </c>
      <c r="BI962" s="140">
        <f t="shared" si="379"/>
        <v>0</v>
      </c>
      <c r="BJ962" s="14" t="s">
        <v>84</v>
      </c>
      <c r="BK962" s="140">
        <f t="shared" si="380"/>
        <v>0</v>
      </c>
      <c r="BL962" s="14" t="s">
        <v>187</v>
      </c>
      <c r="BM962" s="139" t="s">
        <v>202</v>
      </c>
    </row>
    <row r="963" spans="2:65" s="1" customFormat="1" ht="24">
      <c r="B963" s="127"/>
      <c r="C963" s="128"/>
      <c r="D963" s="166" t="s">
        <v>1366</v>
      </c>
      <c r="E963" s="129"/>
      <c r="F963" s="158" t="s">
        <v>1368</v>
      </c>
      <c r="G963" s="159" t="s">
        <v>343</v>
      </c>
      <c r="H963" s="132">
        <v>3</v>
      </c>
      <c r="I963" s="133"/>
      <c r="J963" s="133"/>
      <c r="K963" s="133">
        <f t="shared" si="368"/>
        <v>0</v>
      </c>
      <c r="L963" s="130" t="s">
        <v>1</v>
      </c>
      <c r="M963" s="26"/>
      <c r="N963" s="134" t="s">
        <v>1</v>
      </c>
      <c r="O963" s="135" t="s">
        <v>39</v>
      </c>
      <c r="P963" s="136">
        <f t="shared" si="369"/>
        <v>0</v>
      </c>
      <c r="Q963" s="136">
        <f t="shared" si="370"/>
        <v>0</v>
      </c>
      <c r="R963" s="136">
        <f t="shared" si="371"/>
        <v>0</v>
      </c>
      <c r="S963" s="137">
        <v>0</v>
      </c>
      <c r="T963" s="137">
        <f t="shared" si="372"/>
        <v>0</v>
      </c>
      <c r="U963" s="137">
        <v>0</v>
      </c>
      <c r="V963" s="137">
        <f t="shared" si="373"/>
        <v>0</v>
      </c>
      <c r="W963" s="137">
        <v>0</v>
      </c>
      <c r="X963" s="137">
        <f t="shared" si="374"/>
        <v>0</v>
      </c>
      <c r="Y963" s="138" t="s">
        <v>1</v>
      </c>
      <c r="AR963" s="139" t="s">
        <v>187</v>
      </c>
      <c r="AT963" s="139" t="s">
        <v>147</v>
      </c>
      <c r="AU963" s="139" t="s">
        <v>84</v>
      </c>
      <c r="AY963" s="14" t="s">
        <v>145</v>
      </c>
      <c r="BE963" s="140">
        <f t="shared" si="375"/>
        <v>0</v>
      </c>
      <c r="BF963" s="140">
        <f t="shared" si="376"/>
        <v>0</v>
      </c>
      <c r="BG963" s="140">
        <f t="shared" si="377"/>
        <v>0</v>
      </c>
      <c r="BH963" s="140">
        <f t="shared" si="378"/>
        <v>0</v>
      </c>
      <c r="BI963" s="140">
        <f t="shared" si="379"/>
        <v>0</v>
      </c>
      <c r="BJ963" s="14" t="s">
        <v>84</v>
      </c>
      <c r="BK963" s="140">
        <f t="shared" si="380"/>
        <v>0</v>
      </c>
      <c r="BL963" s="14" t="s">
        <v>187</v>
      </c>
      <c r="BM963" s="139" t="s">
        <v>202</v>
      </c>
    </row>
    <row r="964" spans="2:65" s="1" customFormat="1" ht="16.5" customHeight="1">
      <c r="B964" s="127"/>
      <c r="C964" s="128"/>
      <c r="D964" s="166" t="s">
        <v>1366</v>
      </c>
      <c r="E964" s="129"/>
      <c r="F964" s="158" t="s">
        <v>1369</v>
      </c>
      <c r="G964" s="159" t="s">
        <v>343</v>
      </c>
      <c r="H964" s="132">
        <v>1</v>
      </c>
      <c r="I964" s="133"/>
      <c r="J964" s="133"/>
      <c r="K964" s="133">
        <f t="shared" si="368"/>
        <v>0</v>
      </c>
      <c r="L964" s="130" t="s">
        <v>1</v>
      </c>
      <c r="M964" s="26"/>
      <c r="N964" s="134" t="s">
        <v>1</v>
      </c>
      <c r="O964" s="135" t="s">
        <v>39</v>
      </c>
      <c r="P964" s="136">
        <f t="shared" si="369"/>
        <v>0</v>
      </c>
      <c r="Q964" s="136">
        <f t="shared" si="370"/>
        <v>0</v>
      </c>
      <c r="R964" s="136">
        <f t="shared" si="371"/>
        <v>0</v>
      </c>
      <c r="S964" s="137">
        <v>0</v>
      </c>
      <c r="T964" s="137">
        <f t="shared" si="372"/>
        <v>0</v>
      </c>
      <c r="U964" s="137">
        <v>0</v>
      </c>
      <c r="V964" s="137">
        <f t="shared" si="373"/>
        <v>0</v>
      </c>
      <c r="W964" s="137">
        <v>0</v>
      </c>
      <c r="X964" s="137">
        <f t="shared" si="374"/>
        <v>0</v>
      </c>
      <c r="Y964" s="138" t="s">
        <v>1</v>
      </c>
      <c r="AR964" s="139" t="s">
        <v>187</v>
      </c>
      <c r="AT964" s="139" t="s">
        <v>147</v>
      </c>
      <c r="AU964" s="139" t="s">
        <v>84</v>
      </c>
      <c r="AY964" s="14" t="s">
        <v>145</v>
      </c>
      <c r="BE964" s="140">
        <f t="shared" si="375"/>
        <v>0</v>
      </c>
      <c r="BF964" s="140">
        <f t="shared" si="376"/>
        <v>0</v>
      </c>
      <c r="BG964" s="140">
        <f t="shared" si="377"/>
        <v>0</v>
      </c>
      <c r="BH964" s="140">
        <f t="shared" si="378"/>
        <v>0</v>
      </c>
      <c r="BI964" s="140">
        <f t="shared" si="379"/>
        <v>0</v>
      </c>
      <c r="BJ964" s="14" t="s">
        <v>84</v>
      </c>
      <c r="BK964" s="140">
        <f t="shared" si="380"/>
        <v>0</v>
      </c>
      <c r="BL964" s="14" t="s">
        <v>187</v>
      </c>
      <c r="BM964" s="139" t="s">
        <v>202</v>
      </c>
    </row>
    <row r="965" spans="2:65" s="1" customFormat="1" ht="24">
      <c r="B965" s="127"/>
      <c r="C965" s="128"/>
      <c r="D965" s="166" t="s">
        <v>1366</v>
      </c>
      <c r="E965" s="129"/>
      <c r="F965" s="158" t="s">
        <v>1370</v>
      </c>
      <c r="G965" s="159" t="s">
        <v>343</v>
      </c>
      <c r="H965" s="132">
        <v>5</v>
      </c>
      <c r="I965" s="133"/>
      <c r="J965" s="133"/>
      <c r="K965" s="133">
        <f t="shared" si="368"/>
        <v>0</v>
      </c>
      <c r="L965" s="130" t="s">
        <v>1</v>
      </c>
      <c r="M965" s="26"/>
      <c r="N965" s="134" t="s">
        <v>1</v>
      </c>
      <c r="O965" s="135" t="s">
        <v>39</v>
      </c>
      <c r="P965" s="136">
        <f t="shared" si="369"/>
        <v>0</v>
      </c>
      <c r="Q965" s="136">
        <f t="shared" si="370"/>
        <v>0</v>
      </c>
      <c r="R965" s="136">
        <f t="shared" si="371"/>
        <v>0</v>
      </c>
      <c r="S965" s="137">
        <v>0</v>
      </c>
      <c r="T965" s="137">
        <f t="shared" si="372"/>
        <v>0</v>
      </c>
      <c r="U965" s="137">
        <v>0</v>
      </c>
      <c r="V965" s="137">
        <f t="shared" si="373"/>
        <v>0</v>
      </c>
      <c r="W965" s="137">
        <v>0</v>
      </c>
      <c r="X965" s="137">
        <f t="shared" si="374"/>
        <v>0</v>
      </c>
      <c r="Y965" s="138" t="s">
        <v>1</v>
      </c>
      <c r="AR965" s="139" t="s">
        <v>187</v>
      </c>
      <c r="AT965" s="139" t="s">
        <v>147</v>
      </c>
      <c r="AU965" s="139" t="s">
        <v>84</v>
      </c>
      <c r="AY965" s="14" t="s">
        <v>145</v>
      </c>
      <c r="BE965" s="140">
        <f t="shared" si="375"/>
        <v>0</v>
      </c>
      <c r="BF965" s="140">
        <f t="shared" si="376"/>
        <v>0</v>
      </c>
      <c r="BG965" s="140">
        <f t="shared" si="377"/>
        <v>0</v>
      </c>
      <c r="BH965" s="140">
        <f t="shared" si="378"/>
        <v>0</v>
      </c>
      <c r="BI965" s="140">
        <f t="shared" si="379"/>
        <v>0</v>
      </c>
      <c r="BJ965" s="14" t="s">
        <v>84</v>
      </c>
      <c r="BK965" s="140">
        <f t="shared" si="380"/>
        <v>0</v>
      </c>
      <c r="BL965" s="14" t="s">
        <v>187</v>
      </c>
      <c r="BM965" s="139" t="s">
        <v>202</v>
      </c>
    </row>
    <row r="966" spans="2:65" s="1" customFormat="1" ht="12">
      <c r="B966" s="127"/>
      <c r="C966" s="128"/>
      <c r="D966" s="166" t="s">
        <v>1366</v>
      </c>
      <c r="E966" s="129"/>
      <c r="F966" s="158" t="s">
        <v>1371</v>
      </c>
      <c r="G966" s="159" t="s">
        <v>343</v>
      </c>
      <c r="H966" s="132">
        <v>10</v>
      </c>
      <c r="I966" s="133"/>
      <c r="J966" s="133"/>
      <c r="K966" s="133">
        <f t="shared" si="368"/>
        <v>0</v>
      </c>
      <c r="L966" s="130" t="s">
        <v>1</v>
      </c>
      <c r="M966" s="26"/>
      <c r="N966" s="134" t="s">
        <v>1</v>
      </c>
      <c r="O966" s="135" t="s">
        <v>39</v>
      </c>
      <c r="P966" s="136">
        <f t="shared" si="369"/>
        <v>0</v>
      </c>
      <c r="Q966" s="136">
        <f t="shared" si="370"/>
        <v>0</v>
      </c>
      <c r="R966" s="136">
        <f t="shared" si="371"/>
        <v>0</v>
      </c>
      <c r="S966" s="137">
        <v>0</v>
      </c>
      <c r="T966" s="137">
        <f t="shared" si="372"/>
        <v>0</v>
      </c>
      <c r="U966" s="137">
        <v>0</v>
      </c>
      <c r="V966" s="137">
        <f t="shared" si="373"/>
        <v>0</v>
      </c>
      <c r="W966" s="137">
        <v>0</v>
      </c>
      <c r="X966" s="137">
        <f t="shared" si="374"/>
        <v>0</v>
      </c>
      <c r="Y966" s="138" t="s">
        <v>1</v>
      </c>
      <c r="AR966" s="139" t="s">
        <v>187</v>
      </c>
      <c r="AT966" s="139" t="s">
        <v>147</v>
      </c>
      <c r="AU966" s="139" t="s">
        <v>84</v>
      </c>
      <c r="AY966" s="14" t="s">
        <v>145</v>
      </c>
      <c r="BE966" s="140">
        <f t="shared" si="375"/>
        <v>0</v>
      </c>
      <c r="BF966" s="140">
        <f t="shared" si="376"/>
        <v>0</v>
      </c>
      <c r="BG966" s="140">
        <f t="shared" si="377"/>
        <v>0</v>
      </c>
      <c r="BH966" s="140">
        <f t="shared" si="378"/>
        <v>0</v>
      </c>
      <c r="BI966" s="140">
        <f t="shared" si="379"/>
        <v>0</v>
      </c>
      <c r="BJ966" s="14" t="s">
        <v>84</v>
      </c>
      <c r="BK966" s="140">
        <f t="shared" si="380"/>
        <v>0</v>
      </c>
      <c r="BL966" s="14" t="s">
        <v>187</v>
      </c>
      <c r="BM966" s="139" t="s">
        <v>202</v>
      </c>
    </row>
    <row r="967" spans="2:65" s="1" customFormat="1" ht="12">
      <c r="B967" s="127"/>
      <c r="C967" s="128"/>
      <c r="D967" s="166" t="s">
        <v>1366</v>
      </c>
      <c r="E967" s="129"/>
      <c r="F967" s="158" t="s">
        <v>1372</v>
      </c>
      <c r="G967" s="159" t="s">
        <v>343</v>
      </c>
      <c r="H967" s="132">
        <v>10</v>
      </c>
      <c r="I967" s="133"/>
      <c r="J967" s="133"/>
      <c r="K967" s="133">
        <f t="shared" si="368"/>
        <v>0</v>
      </c>
      <c r="L967" s="130" t="s">
        <v>1</v>
      </c>
      <c r="M967" s="26"/>
      <c r="N967" s="134" t="s">
        <v>1</v>
      </c>
      <c r="O967" s="135" t="s">
        <v>39</v>
      </c>
      <c r="P967" s="136">
        <f t="shared" si="369"/>
        <v>0</v>
      </c>
      <c r="Q967" s="136">
        <f t="shared" si="370"/>
        <v>0</v>
      </c>
      <c r="R967" s="136">
        <f t="shared" si="371"/>
        <v>0</v>
      </c>
      <c r="S967" s="137">
        <v>0</v>
      </c>
      <c r="T967" s="137">
        <f t="shared" si="372"/>
        <v>0</v>
      </c>
      <c r="U967" s="137">
        <v>0</v>
      </c>
      <c r="V967" s="137">
        <f t="shared" si="373"/>
        <v>0</v>
      </c>
      <c r="W967" s="137">
        <v>0</v>
      </c>
      <c r="X967" s="137">
        <f t="shared" si="374"/>
        <v>0</v>
      </c>
      <c r="Y967" s="138" t="s">
        <v>1</v>
      </c>
      <c r="AR967" s="139" t="s">
        <v>187</v>
      </c>
      <c r="AT967" s="139" t="s">
        <v>147</v>
      </c>
      <c r="AU967" s="139" t="s">
        <v>84</v>
      </c>
      <c r="AY967" s="14" t="s">
        <v>145</v>
      </c>
      <c r="BE967" s="140">
        <f t="shared" si="375"/>
        <v>0</v>
      </c>
      <c r="BF967" s="140">
        <f t="shared" si="376"/>
        <v>0</v>
      </c>
      <c r="BG967" s="140">
        <f t="shared" si="377"/>
        <v>0</v>
      </c>
      <c r="BH967" s="140">
        <f t="shared" si="378"/>
        <v>0</v>
      </c>
      <c r="BI967" s="140">
        <f t="shared" si="379"/>
        <v>0</v>
      </c>
      <c r="BJ967" s="14" t="s">
        <v>84</v>
      </c>
      <c r="BK967" s="140">
        <f t="shared" si="380"/>
        <v>0</v>
      </c>
      <c r="BL967" s="14" t="s">
        <v>187</v>
      </c>
      <c r="BM967" s="139" t="s">
        <v>202</v>
      </c>
    </row>
    <row r="968" spans="2:65" s="1" customFormat="1" ht="12">
      <c r="B968" s="127"/>
      <c r="C968" s="128"/>
      <c r="D968" s="166" t="s">
        <v>1366</v>
      </c>
      <c r="E968" s="129"/>
      <c r="F968" s="158" t="s">
        <v>1373</v>
      </c>
      <c r="G968" s="159" t="s">
        <v>343</v>
      </c>
      <c r="H968" s="132">
        <v>8</v>
      </c>
      <c r="I968" s="133"/>
      <c r="J968" s="133"/>
      <c r="K968" s="133">
        <f t="shared" si="368"/>
        <v>0</v>
      </c>
      <c r="L968" s="130" t="s">
        <v>1</v>
      </c>
      <c r="M968" s="26"/>
      <c r="N968" s="134" t="s">
        <v>1</v>
      </c>
      <c r="O968" s="135" t="s">
        <v>39</v>
      </c>
      <c r="P968" s="136">
        <f t="shared" si="369"/>
        <v>0</v>
      </c>
      <c r="Q968" s="136">
        <f t="shared" si="370"/>
        <v>0</v>
      </c>
      <c r="R968" s="136">
        <f t="shared" si="371"/>
        <v>0</v>
      </c>
      <c r="S968" s="137">
        <v>0</v>
      </c>
      <c r="T968" s="137">
        <f t="shared" si="372"/>
        <v>0</v>
      </c>
      <c r="U968" s="137">
        <v>0</v>
      </c>
      <c r="V968" s="137">
        <f t="shared" si="373"/>
        <v>0</v>
      </c>
      <c r="W968" s="137">
        <v>0</v>
      </c>
      <c r="X968" s="137">
        <f t="shared" si="374"/>
        <v>0</v>
      </c>
      <c r="Y968" s="138" t="s">
        <v>1</v>
      </c>
      <c r="AR968" s="139" t="s">
        <v>187</v>
      </c>
      <c r="AT968" s="139" t="s">
        <v>147</v>
      </c>
      <c r="AU968" s="139" t="s">
        <v>84</v>
      </c>
      <c r="AY968" s="14" t="s">
        <v>145</v>
      </c>
      <c r="BE968" s="140">
        <f t="shared" si="375"/>
        <v>0</v>
      </c>
      <c r="BF968" s="140">
        <f t="shared" si="376"/>
        <v>0</v>
      </c>
      <c r="BG968" s="140">
        <f t="shared" si="377"/>
        <v>0</v>
      </c>
      <c r="BH968" s="140">
        <f t="shared" si="378"/>
        <v>0</v>
      </c>
      <c r="BI968" s="140">
        <f t="shared" si="379"/>
        <v>0</v>
      </c>
      <c r="BJ968" s="14" t="s">
        <v>84</v>
      </c>
      <c r="BK968" s="140">
        <f t="shared" si="380"/>
        <v>0</v>
      </c>
      <c r="BL968" s="14" t="s">
        <v>187</v>
      </c>
      <c r="BM968" s="139" t="s">
        <v>202</v>
      </c>
    </row>
    <row r="969" spans="2:65" s="1" customFormat="1" ht="12">
      <c r="B969" s="127"/>
      <c r="C969" s="128"/>
      <c r="D969" s="166" t="s">
        <v>1366</v>
      </c>
      <c r="E969" s="129"/>
      <c r="F969" s="158" t="s">
        <v>1374</v>
      </c>
      <c r="G969" s="159" t="s">
        <v>1008</v>
      </c>
      <c r="H969" s="132">
        <v>1</v>
      </c>
      <c r="I969" s="133"/>
      <c r="J969" s="133"/>
      <c r="K969" s="133">
        <f t="shared" si="368"/>
        <v>0</v>
      </c>
      <c r="L969" s="130" t="s">
        <v>1</v>
      </c>
      <c r="M969" s="26"/>
      <c r="N969" s="134" t="s">
        <v>1</v>
      </c>
      <c r="O969" s="135" t="s">
        <v>39</v>
      </c>
      <c r="P969" s="136">
        <f t="shared" si="369"/>
        <v>0</v>
      </c>
      <c r="Q969" s="136">
        <f t="shared" si="370"/>
        <v>0</v>
      </c>
      <c r="R969" s="136">
        <f t="shared" si="371"/>
        <v>0</v>
      </c>
      <c r="S969" s="137">
        <v>0</v>
      </c>
      <c r="T969" s="137">
        <f t="shared" si="372"/>
        <v>0</v>
      </c>
      <c r="U969" s="137">
        <v>0</v>
      </c>
      <c r="V969" s="137">
        <f t="shared" si="373"/>
        <v>0</v>
      </c>
      <c r="W969" s="137">
        <v>0</v>
      </c>
      <c r="X969" s="137">
        <f t="shared" si="374"/>
        <v>0</v>
      </c>
      <c r="Y969" s="138" t="s">
        <v>1</v>
      </c>
      <c r="AR969" s="139" t="s">
        <v>187</v>
      </c>
      <c r="AT969" s="139" t="s">
        <v>147</v>
      </c>
      <c r="AU969" s="139" t="s">
        <v>84</v>
      </c>
      <c r="AY969" s="14" t="s">
        <v>145</v>
      </c>
      <c r="BE969" s="140">
        <f t="shared" si="375"/>
        <v>0</v>
      </c>
      <c r="BF969" s="140">
        <f t="shared" si="376"/>
        <v>0</v>
      </c>
      <c r="BG969" s="140">
        <f t="shared" si="377"/>
        <v>0</v>
      </c>
      <c r="BH969" s="140">
        <f t="shared" si="378"/>
        <v>0</v>
      </c>
      <c r="BI969" s="140">
        <f t="shared" si="379"/>
        <v>0</v>
      </c>
      <c r="BJ969" s="14" t="s">
        <v>84</v>
      </c>
      <c r="BK969" s="140">
        <f t="shared" si="380"/>
        <v>0</v>
      </c>
      <c r="BL969" s="14" t="s">
        <v>187</v>
      </c>
      <c r="BM969" s="139" t="s">
        <v>202</v>
      </c>
    </row>
    <row r="970" spans="2:65" s="1" customFormat="1" ht="12">
      <c r="B970" s="127"/>
      <c r="C970" s="128"/>
      <c r="D970" s="166" t="s">
        <v>1366</v>
      </c>
      <c r="E970" s="129"/>
      <c r="F970" s="158" t="s">
        <v>1375</v>
      </c>
      <c r="G970" s="159" t="s">
        <v>343</v>
      </c>
      <c r="H970" s="132">
        <v>4</v>
      </c>
      <c r="I970" s="133"/>
      <c r="J970" s="133"/>
      <c r="K970" s="133">
        <f t="shared" si="368"/>
        <v>0</v>
      </c>
      <c r="L970" s="130" t="s">
        <v>1</v>
      </c>
      <c r="M970" s="26"/>
      <c r="N970" s="134" t="s">
        <v>1</v>
      </c>
      <c r="O970" s="135" t="s">
        <v>39</v>
      </c>
      <c r="P970" s="136">
        <f t="shared" si="369"/>
        <v>0</v>
      </c>
      <c r="Q970" s="136">
        <f t="shared" si="370"/>
        <v>0</v>
      </c>
      <c r="R970" s="136">
        <f t="shared" si="371"/>
        <v>0</v>
      </c>
      <c r="S970" s="137">
        <v>0</v>
      </c>
      <c r="T970" s="137">
        <f t="shared" si="372"/>
        <v>0</v>
      </c>
      <c r="U970" s="137">
        <v>0</v>
      </c>
      <c r="V970" s="137">
        <f t="shared" si="373"/>
        <v>0</v>
      </c>
      <c r="W970" s="137">
        <v>0</v>
      </c>
      <c r="X970" s="137">
        <f t="shared" si="374"/>
        <v>0</v>
      </c>
      <c r="Y970" s="138" t="s">
        <v>1</v>
      </c>
      <c r="AR970" s="139" t="s">
        <v>187</v>
      </c>
      <c r="AT970" s="139" t="s">
        <v>147</v>
      </c>
      <c r="AU970" s="139" t="s">
        <v>84</v>
      </c>
      <c r="AY970" s="14" t="s">
        <v>145</v>
      </c>
      <c r="BE970" s="140">
        <f t="shared" si="375"/>
        <v>0</v>
      </c>
      <c r="BF970" s="140">
        <f t="shared" si="376"/>
        <v>0</v>
      </c>
      <c r="BG970" s="140">
        <f t="shared" si="377"/>
        <v>0</v>
      </c>
      <c r="BH970" s="140">
        <f t="shared" si="378"/>
        <v>0</v>
      </c>
      <c r="BI970" s="140">
        <f t="shared" si="379"/>
        <v>0</v>
      </c>
      <c r="BJ970" s="14" t="s">
        <v>84</v>
      </c>
      <c r="BK970" s="140">
        <f t="shared" si="380"/>
        <v>0</v>
      </c>
      <c r="BL970" s="14" t="s">
        <v>187</v>
      </c>
      <c r="BM970" s="139" t="s">
        <v>202</v>
      </c>
    </row>
    <row r="971" spans="2:65" s="1" customFormat="1" ht="24">
      <c r="B971" s="127"/>
      <c r="C971" s="128"/>
      <c r="D971" s="166" t="s">
        <v>1366</v>
      </c>
      <c r="E971" s="129"/>
      <c r="F971" s="158" t="s">
        <v>1376</v>
      </c>
      <c r="G971" s="159" t="s">
        <v>343</v>
      </c>
      <c r="H971" s="132">
        <v>3</v>
      </c>
      <c r="I971" s="133"/>
      <c r="J971" s="133"/>
      <c r="K971" s="133">
        <f t="shared" si="368"/>
        <v>0</v>
      </c>
      <c r="L971" s="130" t="s">
        <v>1</v>
      </c>
      <c r="M971" s="26"/>
      <c r="N971" s="134" t="s">
        <v>1</v>
      </c>
      <c r="O971" s="135" t="s">
        <v>39</v>
      </c>
      <c r="P971" s="136">
        <f t="shared" si="369"/>
        <v>0</v>
      </c>
      <c r="Q971" s="136">
        <f t="shared" si="370"/>
        <v>0</v>
      </c>
      <c r="R971" s="136">
        <f t="shared" si="371"/>
        <v>0</v>
      </c>
      <c r="S971" s="137">
        <v>0</v>
      </c>
      <c r="T971" s="137">
        <f t="shared" si="372"/>
        <v>0</v>
      </c>
      <c r="U971" s="137">
        <v>0</v>
      </c>
      <c r="V971" s="137">
        <f t="shared" si="373"/>
        <v>0</v>
      </c>
      <c r="W971" s="137">
        <v>0</v>
      </c>
      <c r="X971" s="137">
        <f t="shared" si="374"/>
        <v>0</v>
      </c>
      <c r="Y971" s="138" t="s">
        <v>1</v>
      </c>
      <c r="AR971" s="139" t="s">
        <v>187</v>
      </c>
      <c r="AT971" s="139" t="s">
        <v>147</v>
      </c>
      <c r="AU971" s="139" t="s">
        <v>84</v>
      </c>
      <c r="AY971" s="14" t="s">
        <v>145</v>
      </c>
      <c r="BE971" s="140">
        <f t="shared" si="375"/>
        <v>0</v>
      </c>
      <c r="BF971" s="140">
        <f t="shared" si="376"/>
        <v>0</v>
      </c>
      <c r="BG971" s="140">
        <f t="shared" si="377"/>
        <v>0</v>
      </c>
      <c r="BH971" s="140">
        <f t="shared" si="378"/>
        <v>0</v>
      </c>
      <c r="BI971" s="140">
        <f t="shared" si="379"/>
        <v>0</v>
      </c>
      <c r="BJ971" s="14" t="s">
        <v>84</v>
      </c>
      <c r="BK971" s="140">
        <f t="shared" si="380"/>
        <v>0</v>
      </c>
      <c r="BL971" s="14" t="s">
        <v>187</v>
      </c>
      <c r="BM971" s="139" t="s">
        <v>202</v>
      </c>
    </row>
    <row r="972" spans="2:65" s="1" customFormat="1" ht="12">
      <c r="B972" s="127"/>
      <c r="C972" s="128"/>
      <c r="D972" s="166" t="s">
        <v>1366</v>
      </c>
      <c r="E972" s="129"/>
      <c r="F972" s="158" t="s">
        <v>1377</v>
      </c>
      <c r="G972" s="159" t="s">
        <v>343</v>
      </c>
      <c r="H972" s="132">
        <v>1</v>
      </c>
      <c r="I972" s="133"/>
      <c r="J972" s="133"/>
      <c r="K972" s="133">
        <f t="shared" si="368"/>
        <v>0</v>
      </c>
      <c r="L972" s="130" t="s">
        <v>1</v>
      </c>
      <c r="M972" s="26"/>
      <c r="N972" s="134" t="s">
        <v>1</v>
      </c>
      <c r="O972" s="135" t="s">
        <v>39</v>
      </c>
      <c r="P972" s="136">
        <f t="shared" si="369"/>
        <v>0</v>
      </c>
      <c r="Q972" s="136">
        <f t="shared" si="370"/>
        <v>0</v>
      </c>
      <c r="R972" s="136">
        <f t="shared" si="371"/>
        <v>0</v>
      </c>
      <c r="S972" s="137">
        <v>0</v>
      </c>
      <c r="T972" s="137">
        <f t="shared" si="372"/>
        <v>0</v>
      </c>
      <c r="U972" s="137">
        <v>0</v>
      </c>
      <c r="V972" s="137">
        <f t="shared" si="373"/>
        <v>0</v>
      </c>
      <c r="W972" s="137">
        <v>0</v>
      </c>
      <c r="X972" s="137">
        <f t="shared" si="374"/>
        <v>0</v>
      </c>
      <c r="Y972" s="138" t="s">
        <v>1</v>
      </c>
      <c r="AR972" s="139" t="s">
        <v>187</v>
      </c>
      <c r="AT972" s="139" t="s">
        <v>147</v>
      </c>
      <c r="AU972" s="139" t="s">
        <v>84</v>
      </c>
      <c r="AY972" s="14" t="s">
        <v>145</v>
      </c>
      <c r="BE972" s="140">
        <f t="shared" si="375"/>
        <v>0</v>
      </c>
      <c r="BF972" s="140">
        <f t="shared" si="376"/>
        <v>0</v>
      </c>
      <c r="BG972" s="140">
        <f t="shared" si="377"/>
        <v>0</v>
      </c>
      <c r="BH972" s="140">
        <f t="shared" si="378"/>
        <v>0</v>
      </c>
      <c r="BI972" s="140">
        <f t="shared" si="379"/>
        <v>0</v>
      </c>
      <c r="BJ972" s="14" t="s">
        <v>84</v>
      </c>
      <c r="BK972" s="140">
        <f t="shared" si="380"/>
        <v>0</v>
      </c>
      <c r="BL972" s="14" t="s">
        <v>187</v>
      </c>
      <c r="BM972" s="139" t="s">
        <v>202</v>
      </c>
    </row>
    <row r="973" spans="2:65" s="1" customFormat="1" ht="12">
      <c r="B973" s="127"/>
      <c r="C973" s="128"/>
      <c r="D973" s="166" t="s">
        <v>1366</v>
      </c>
      <c r="E973" s="129"/>
      <c r="F973" s="158" t="s">
        <v>1378</v>
      </c>
      <c r="G973" s="159" t="s">
        <v>343</v>
      </c>
      <c r="H973" s="132">
        <v>1</v>
      </c>
      <c r="I973" s="133"/>
      <c r="J973" s="133"/>
      <c r="K973" s="133">
        <f t="shared" si="368"/>
        <v>0</v>
      </c>
      <c r="L973" s="130" t="s">
        <v>1</v>
      </c>
      <c r="M973" s="26"/>
      <c r="N973" s="134" t="s">
        <v>1</v>
      </c>
      <c r="O973" s="135" t="s">
        <v>39</v>
      </c>
      <c r="P973" s="136">
        <f t="shared" si="369"/>
        <v>0</v>
      </c>
      <c r="Q973" s="136">
        <f t="shared" si="370"/>
        <v>0</v>
      </c>
      <c r="R973" s="136">
        <f t="shared" si="371"/>
        <v>0</v>
      </c>
      <c r="S973" s="137">
        <v>0</v>
      </c>
      <c r="T973" s="137">
        <f t="shared" si="372"/>
        <v>0</v>
      </c>
      <c r="U973" s="137">
        <v>0</v>
      </c>
      <c r="V973" s="137">
        <f t="shared" si="373"/>
        <v>0</v>
      </c>
      <c r="W973" s="137">
        <v>0</v>
      </c>
      <c r="X973" s="137">
        <f t="shared" si="374"/>
        <v>0</v>
      </c>
      <c r="Y973" s="138" t="s">
        <v>1</v>
      </c>
      <c r="AR973" s="139" t="s">
        <v>187</v>
      </c>
      <c r="AT973" s="139" t="s">
        <v>147</v>
      </c>
      <c r="AU973" s="139" t="s">
        <v>84</v>
      </c>
      <c r="AY973" s="14" t="s">
        <v>145</v>
      </c>
      <c r="BE973" s="140">
        <f t="shared" si="375"/>
        <v>0</v>
      </c>
      <c r="BF973" s="140">
        <f t="shared" si="376"/>
        <v>0</v>
      </c>
      <c r="BG973" s="140">
        <f t="shared" si="377"/>
        <v>0</v>
      </c>
      <c r="BH973" s="140">
        <f t="shared" si="378"/>
        <v>0</v>
      </c>
      <c r="BI973" s="140">
        <f t="shared" si="379"/>
        <v>0</v>
      </c>
      <c r="BJ973" s="14" t="s">
        <v>84</v>
      </c>
      <c r="BK973" s="140">
        <f t="shared" si="380"/>
        <v>0</v>
      </c>
      <c r="BL973" s="14" t="s">
        <v>187</v>
      </c>
      <c r="BM973" s="139" t="s">
        <v>202</v>
      </c>
    </row>
    <row r="974" spans="2:65" s="1" customFormat="1" ht="16.5" customHeight="1">
      <c r="B974" s="127"/>
      <c r="C974" s="128"/>
      <c r="D974" s="166" t="s">
        <v>1366</v>
      </c>
      <c r="E974" s="129"/>
      <c r="F974" s="158" t="s">
        <v>1380</v>
      </c>
      <c r="G974" s="159" t="s">
        <v>458</v>
      </c>
      <c r="H974" s="132">
        <v>190</v>
      </c>
      <c r="I974" s="133"/>
      <c r="J974" s="133"/>
      <c r="K974" s="133">
        <f t="shared" si="368"/>
        <v>0</v>
      </c>
      <c r="L974" s="130" t="s">
        <v>1</v>
      </c>
      <c r="M974" s="26"/>
      <c r="N974" s="134" t="s">
        <v>1</v>
      </c>
      <c r="O974" s="135" t="s">
        <v>39</v>
      </c>
      <c r="P974" s="136">
        <f t="shared" si="369"/>
        <v>0</v>
      </c>
      <c r="Q974" s="136">
        <f t="shared" si="370"/>
        <v>0</v>
      </c>
      <c r="R974" s="136">
        <f t="shared" si="371"/>
        <v>0</v>
      </c>
      <c r="S974" s="137">
        <v>0</v>
      </c>
      <c r="T974" s="137">
        <f t="shared" si="372"/>
        <v>0</v>
      </c>
      <c r="U974" s="137">
        <v>0</v>
      </c>
      <c r="V974" s="137">
        <f t="shared" si="373"/>
        <v>0</v>
      </c>
      <c r="W974" s="137">
        <v>0</v>
      </c>
      <c r="X974" s="137">
        <f t="shared" si="374"/>
        <v>0</v>
      </c>
      <c r="Y974" s="138" t="s">
        <v>1</v>
      </c>
      <c r="AR974" s="139" t="s">
        <v>187</v>
      </c>
      <c r="AT974" s="139" t="s">
        <v>147</v>
      </c>
      <c r="AU974" s="139" t="s">
        <v>84</v>
      </c>
      <c r="AY974" s="14" t="s">
        <v>145</v>
      </c>
      <c r="BE974" s="140">
        <f t="shared" si="375"/>
        <v>0</v>
      </c>
      <c r="BF974" s="140">
        <f t="shared" si="376"/>
        <v>0</v>
      </c>
      <c r="BG974" s="140">
        <f t="shared" si="377"/>
        <v>0</v>
      </c>
      <c r="BH974" s="140">
        <f t="shared" si="378"/>
        <v>0</v>
      </c>
      <c r="BI974" s="140">
        <f t="shared" si="379"/>
        <v>0</v>
      </c>
      <c r="BJ974" s="14" t="s">
        <v>84</v>
      </c>
      <c r="BK974" s="140">
        <f t="shared" si="380"/>
        <v>0</v>
      </c>
      <c r="BL974" s="14" t="s">
        <v>187</v>
      </c>
      <c r="BM974" s="139" t="s">
        <v>202</v>
      </c>
    </row>
    <row r="975" spans="2:65" s="1" customFormat="1" ht="16.5" customHeight="1">
      <c r="B975" s="127"/>
      <c r="C975" s="128"/>
      <c r="D975" s="166" t="s">
        <v>1366</v>
      </c>
      <c r="E975" s="129"/>
      <c r="F975" s="158" t="s">
        <v>1381</v>
      </c>
      <c r="G975" s="159" t="s">
        <v>458</v>
      </c>
      <c r="H975" s="132">
        <v>350</v>
      </c>
      <c r="I975" s="133"/>
      <c r="J975" s="133"/>
      <c r="K975" s="133">
        <f t="shared" si="368"/>
        <v>0</v>
      </c>
      <c r="L975" s="130" t="s">
        <v>1</v>
      </c>
      <c r="M975" s="26"/>
      <c r="N975" s="134" t="s">
        <v>1</v>
      </c>
      <c r="O975" s="135" t="s">
        <v>39</v>
      </c>
      <c r="P975" s="136">
        <f t="shared" si="369"/>
        <v>0</v>
      </c>
      <c r="Q975" s="136">
        <f t="shared" si="370"/>
        <v>0</v>
      </c>
      <c r="R975" s="136">
        <f t="shared" si="371"/>
        <v>0</v>
      </c>
      <c r="S975" s="137">
        <v>0</v>
      </c>
      <c r="T975" s="137">
        <f t="shared" si="372"/>
        <v>0</v>
      </c>
      <c r="U975" s="137">
        <v>0</v>
      </c>
      <c r="V975" s="137">
        <f t="shared" si="373"/>
        <v>0</v>
      </c>
      <c r="W975" s="137">
        <v>0</v>
      </c>
      <c r="X975" s="137">
        <f t="shared" si="374"/>
        <v>0</v>
      </c>
      <c r="Y975" s="138" t="s">
        <v>1</v>
      </c>
      <c r="AR975" s="139" t="s">
        <v>187</v>
      </c>
      <c r="AT975" s="139" t="s">
        <v>147</v>
      </c>
      <c r="AU975" s="139" t="s">
        <v>84</v>
      </c>
      <c r="AY975" s="14" t="s">
        <v>145</v>
      </c>
      <c r="BE975" s="140">
        <f t="shared" si="375"/>
        <v>0</v>
      </c>
      <c r="BF975" s="140">
        <f t="shared" si="376"/>
        <v>0</v>
      </c>
      <c r="BG975" s="140">
        <f t="shared" si="377"/>
        <v>0</v>
      </c>
      <c r="BH975" s="140">
        <f t="shared" si="378"/>
        <v>0</v>
      </c>
      <c r="BI975" s="140">
        <f t="shared" si="379"/>
        <v>0</v>
      </c>
      <c r="BJ975" s="14" t="s">
        <v>84</v>
      </c>
      <c r="BK975" s="140">
        <f t="shared" si="380"/>
        <v>0</v>
      </c>
      <c r="BL975" s="14" t="s">
        <v>187</v>
      </c>
      <c r="BM975" s="139" t="s">
        <v>202</v>
      </c>
    </row>
    <row r="976" spans="2:65" s="1" customFormat="1" ht="24">
      <c r="B976" s="127"/>
      <c r="C976" s="128"/>
      <c r="D976" s="166" t="s">
        <v>1366</v>
      </c>
      <c r="E976" s="129"/>
      <c r="F976" s="158" t="s">
        <v>1388</v>
      </c>
      <c r="G976" s="159" t="s">
        <v>343</v>
      </c>
      <c r="H976" s="132">
        <v>10</v>
      </c>
      <c r="I976" s="133"/>
      <c r="J976" s="133"/>
      <c r="K976" s="133">
        <f t="shared" si="368"/>
        <v>0</v>
      </c>
      <c r="L976" s="130" t="s">
        <v>1</v>
      </c>
      <c r="M976" s="26"/>
      <c r="N976" s="134" t="s">
        <v>1</v>
      </c>
      <c r="O976" s="135" t="s">
        <v>39</v>
      </c>
      <c r="P976" s="136">
        <f t="shared" si="369"/>
        <v>0</v>
      </c>
      <c r="Q976" s="136">
        <f t="shared" si="370"/>
        <v>0</v>
      </c>
      <c r="R976" s="136">
        <f t="shared" si="371"/>
        <v>0</v>
      </c>
      <c r="S976" s="137">
        <v>0</v>
      </c>
      <c r="T976" s="137">
        <f t="shared" si="372"/>
        <v>0</v>
      </c>
      <c r="U976" s="137">
        <v>0</v>
      </c>
      <c r="V976" s="137">
        <f t="shared" si="373"/>
        <v>0</v>
      </c>
      <c r="W976" s="137">
        <v>0</v>
      </c>
      <c r="X976" s="137">
        <f t="shared" si="374"/>
        <v>0</v>
      </c>
      <c r="Y976" s="138" t="s">
        <v>1</v>
      </c>
      <c r="AR976" s="139" t="s">
        <v>187</v>
      </c>
      <c r="AT976" s="139" t="s">
        <v>147</v>
      </c>
      <c r="AU976" s="139" t="s">
        <v>84</v>
      </c>
      <c r="AY976" s="14" t="s">
        <v>145</v>
      </c>
      <c r="BE976" s="140">
        <f t="shared" si="375"/>
        <v>0</v>
      </c>
      <c r="BF976" s="140">
        <f t="shared" si="376"/>
        <v>0</v>
      </c>
      <c r="BG976" s="140">
        <f t="shared" si="377"/>
        <v>0</v>
      </c>
      <c r="BH976" s="140">
        <f t="shared" si="378"/>
        <v>0</v>
      </c>
      <c r="BI976" s="140">
        <f t="shared" si="379"/>
        <v>0</v>
      </c>
      <c r="BJ976" s="14" t="s">
        <v>84</v>
      </c>
      <c r="BK976" s="140">
        <f t="shared" si="380"/>
        <v>0</v>
      </c>
      <c r="BL976" s="14" t="s">
        <v>187</v>
      </c>
      <c r="BM976" s="139" t="s">
        <v>202</v>
      </c>
    </row>
    <row r="977" spans="2:65" s="1" customFormat="1" ht="24">
      <c r="B977" s="127"/>
      <c r="C977" s="128"/>
      <c r="D977" s="166" t="s">
        <v>1366</v>
      </c>
      <c r="E977" s="129"/>
      <c r="F977" s="158" t="s">
        <v>1382</v>
      </c>
      <c r="G977" s="159" t="s">
        <v>343</v>
      </c>
      <c r="H977" s="132">
        <v>20</v>
      </c>
      <c r="I977" s="133"/>
      <c r="J977" s="133"/>
      <c r="K977" s="133">
        <f t="shared" si="368"/>
        <v>0</v>
      </c>
      <c r="L977" s="130" t="s">
        <v>1</v>
      </c>
      <c r="M977" s="26"/>
      <c r="N977" s="134" t="s">
        <v>1</v>
      </c>
      <c r="O977" s="135" t="s">
        <v>39</v>
      </c>
      <c r="P977" s="136">
        <f t="shared" si="369"/>
        <v>0</v>
      </c>
      <c r="Q977" s="136">
        <f t="shared" si="370"/>
        <v>0</v>
      </c>
      <c r="R977" s="136">
        <f t="shared" si="371"/>
        <v>0</v>
      </c>
      <c r="S977" s="137">
        <v>0</v>
      </c>
      <c r="T977" s="137">
        <f t="shared" si="372"/>
        <v>0</v>
      </c>
      <c r="U977" s="137">
        <v>0</v>
      </c>
      <c r="V977" s="137">
        <f t="shared" si="373"/>
        <v>0</v>
      </c>
      <c r="W977" s="137">
        <v>0</v>
      </c>
      <c r="X977" s="137">
        <f t="shared" si="374"/>
        <v>0</v>
      </c>
      <c r="Y977" s="138" t="s">
        <v>1</v>
      </c>
      <c r="AR977" s="139" t="s">
        <v>187</v>
      </c>
      <c r="AT977" s="139" t="s">
        <v>147</v>
      </c>
      <c r="AU977" s="139" t="s">
        <v>84</v>
      </c>
      <c r="AY977" s="14" t="s">
        <v>145</v>
      </c>
      <c r="BE977" s="140">
        <f t="shared" si="375"/>
        <v>0</v>
      </c>
      <c r="BF977" s="140">
        <f t="shared" si="376"/>
        <v>0</v>
      </c>
      <c r="BG977" s="140">
        <f t="shared" si="377"/>
        <v>0</v>
      </c>
      <c r="BH977" s="140">
        <f t="shared" si="378"/>
        <v>0</v>
      </c>
      <c r="BI977" s="140">
        <f t="shared" si="379"/>
        <v>0</v>
      </c>
      <c r="BJ977" s="14" t="s">
        <v>84</v>
      </c>
      <c r="BK977" s="140">
        <f t="shared" si="380"/>
        <v>0</v>
      </c>
      <c r="BL977" s="14" t="s">
        <v>187</v>
      </c>
      <c r="BM977" s="139" t="s">
        <v>202</v>
      </c>
    </row>
    <row r="978" spans="2:65" s="1" customFormat="1" ht="24">
      <c r="B978" s="127"/>
      <c r="C978" s="128"/>
      <c r="D978" s="166" t="s">
        <v>1366</v>
      </c>
      <c r="E978" s="129"/>
      <c r="F978" s="158" t="s">
        <v>1383</v>
      </c>
      <c r="G978" s="159" t="s">
        <v>458</v>
      </c>
      <c r="H978" s="132">
        <v>70</v>
      </c>
      <c r="I978" s="133"/>
      <c r="J978" s="133"/>
      <c r="K978" s="133">
        <f t="shared" si="368"/>
        <v>0</v>
      </c>
      <c r="L978" s="130" t="s">
        <v>1</v>
      </c>
      <c r="M978" s="26"/>
      <c r="N978" s="134" t="s">
        <v>1</v>
      </c>
      <c r="O978" s="135" t="s">
        <v>39</v>
      </c>
      <c r="P978" s="136">
        <f t="shared" si="369"/>
        <v>0</v>
      </c>
      <c r="Q978" s="136">
        <f t="shared" si="370"/>
        <v>0</v>
      </c>
      <c r="R978" s="136">
        <f t="shared" si="371"/>
        <v>0</v>
      </c>
      <c r="S978" s="137">
        <v>0</v>
      </c>
      <c r="T978" s="137">
        <f t="shared" si="372"/>
        <v>0</v>
      </c>
      <c r="U978" s="137">
        <v>0</v>
      </c>
      <c r="V978" s="137">
        <f t="shared" si="373"/>
        <v>0</v>
      </c>
      <c r="W978" s="137">
        <v>0</v>
      </c>
      <c r="X978" s="137">
        <f t="shared" si="374"/>
        <v>0</v>
      </c>
      <c r="Y978" s="138" t="s">
        <v>1</v>
      </c>
      <c r="AR978" s="139" t="s">
        <v>187</v>
      </c>
      <c r="AT978" s="139" t="s">
        <v>147</v>
      </c>
      <c r="AU978" s="139" t="s">
        <v>84</v>
      </c>
      <c r="AY978" s="14" t="s">
        <v>145</v>
      </c>
      <c r="BE978" s="140">
        <f t="shared" si="375"/>
        <v>0</v>
      </c>
      <c r="BF978" s="140">
        <f t="shared" si="376"/>
        <v>0</v>
      </c>
      <c r="BG978" s="140">
        <f t="shared" si="377"/>
        <v>0</v>
      </c>
      <c r="BH978" s="140">
        <f t="shared" si="378"/>
        <v>0</v>
      </c>
      <c r="BI978" s="140">
        <f t="shared" si="379"/>
        <v>0</v>
      </c>
      <c r="BJ978" s="14" t="s">
        <v>84</v>
      </c>
      <c r="BK978" s="140">
        <f t="shared" si="380"/>
        <v>0</v>
      </c>
      <c r="BL978" s="14" t="s">
        <v>187</v>
      </c>
      <c r="BM978" s="139" t="s">
        <v>202</v>
      </c>
    </row>
    <row r="979" spans="2:65" s="1" customFormat="1" ht="24">
      <c r="B979" s="127"/>
      <c r="C979" s="128"/>
      <c r="D979" s="166" t="s">
        <v>1366</v>
      </c>
      <c r="E979" s="129"/>
      <c r="F979" s="158" t="s">
        <v>1384</v>
      </c>
      <c r="G979" s="159" t="s">
        <v>343</v>
      </c>
      <c r="H979" s="132">
        <v>100</v>
      </c>
      <c r="I979" s="133"/>
      <c r="J979" s="133"/>
      <c r="K979" s="133">
        <f t="shared" si="368"/>
        <v>0</v>
      </c>
      <c r="L979" s="130" t="s">
        <v>1</v>
      </c>
      <c r="M979" s="26"/>
      <c r="N979" s="134" t="s">
        <v>1</v>
      </c>
      <c r="O979" s="135" t="s">
        <v>39</v>
      </c>
      <c r="P979" s="136">
        <f t="shared" si="369"/>
        <v>0</v>
      </c>
      <c r="Q979" s="136">
        <f t="shared" si="370"/>
        <v>0</v>
      </c>
      <c r="R979" s="136">
        <f t="shared" si="371"/>
        <v>0</v>
      </c>
      <c r="S979" s="137">
        <v>0</v>
      </c>
      <c r="T979" s="137">
        <f t="shared" si="372"/>
        <v>0</v>
      </c>
      <c r="U979" s="137">
        <v>0</v>
      </c>
      <c r="V979" s="137">
        <f t="shared" si="373"/>
        <v>0</v>
      </c>
      <c r="W979" s="137">
        <v>0</v>
      </c>
      <c r="X979" s="137">
        <f t="shared" si="374"/>
        <v>0</v>
      </c>
      <c r="Y979" s="138" t="s">
        <v>1</v>
      </c>
      <c r="AR979" s="139" t="s">
        <v>187</v>
      </c>
      <c r="AT979" s="139" t="s">
        <v>147</v>
      </c>
      <c r="AU979" s="139" t="s">
        <v>84</v>
      </c>
      <c r="AY979" s="14" t="s">
        <v>145</v>
      </c>
      <c r="BE979" s="140">
        <f t="shared" si="375"/>
        <v>0</v>
      </c>
      <c r="BF979" s="140">
        <f t="shared" si="376"/>
        <v>0</v>
      </c>
      <c r="BG979" s="140">
        <f t="shared" si="377"/>
        <v>0</v>
      </c>
      <c r="BH979" s="140">
        <f t="shared" si="378"/>
        <v>0</v>
      </c>
      <c r="BI979" s="140">
        <f t="shared" si="379"/>
        <v>0</v>
      </c>
      <c r="BJ979" s="14" t="s">
        <v>84</v>
      </c>
      <c r="BK979" s="140">
        <f t="shared" si="380"/>
        <v>0</v>
      </c>
      <c r="BL979" s="14" t="s">
        <v>187</v>
      </c>
      <c r="BM979" s="139" t="s">
        <v>202</v>
      </c>
    </row>
    <row r="980" spans="2:65" s="1" customFormat="1" ht="24">
      <c r="B980" s="127"/>
      <c r="C980" s="128"/>
      <c r="D980" s="166" t="s">
        <v>1366</v>
      </c>
      <c r="E980" s="129"/>
      <c r="F980" s="158" t="s">
        <v>1385</v>
      </c>
      <c r="G980" s="159" t="s">
        <v>458</v>
      </c>
      <c r="H980" s="132">
        <v>60</v>
      </c>
      <c r="I980" s="133"/>
      <c r="J980" s="133"/>
      <c r="K980" s="133">
        <f t="shared" si="368"/>
        <v>0</v>
      </c>
      <c r="L980" s="130" t="s">
        <v>1</v>
      </c>
      <c r="M980" s="26"/>
      <c r="N980" s="134" t="s">
        <v>1</v>
      </c>
      <c r="O980" s="135" t="s">
        <v>39</v>
      </c>
      <c r="P980" s="136">
        <f t="shared" si="369"/>
        <v>0</v>
      </c>
      <c r="Q980" s="136">
        <f t="shared" si="370"/>
        <v>0</v>
      </c>
      <c r="R980" s="136">
        <f t="shared" si="371"/>
        <v>0</v>
      </c>
      <c r="S980" s="137">
        <v>0</v>
      </c>
      <c r="T980" s="137">
        <f t="shared" si="372"/>
        <v>0</v>
      </c>
      <c r="U980" s="137">
        <v>0</v>
      </c>
      <c r="V980" s="137">
        <f t="shared" si="373"/>
        <v>0</v>
      </c>
      <c r="W980" s="137">
        <v>0</v>
      </c>
      <c r="X980" s="137">
        <f t="shared" si="374"/>
        <v>0</v>
      </c>
      <c r="Y980" s="138" t="s">
        <v>1</v>
      </c>
      <c r="AR980" s="139" t="s">
        <v>187</v>
      </c>
      <c r="AT980" s="139" t="s">
        <v>147</v>
      </c>
      <c r="AU980" s="139" t="s">
        <v>84</v>
      </c>
      <c r="AY980" s="14" t="s">
        <v>145</v>
      </c>
      <c r="BE980" s="140">
        <f t="shared" si="375"/>
        <v>0</v>
      </c>
      <c r="BF980" s="140">
        <f t="shared" si="376"/>
        <v>0</v>
      </c>
      <c r="BG980" s="140">
        <f t="shared" si="377"/>
        <v>0</v>
      </c>
      <c r="BH980" s="140">
        <f t="shared" si="378"/>
        <v>0</v>
      </c>
      <c r="BI980" s="140">
        <f t="shared" si="379"/>
        <v>0</v>
      </c>
      <c r="BJ980" s="14" t="s">
        <v>84</v>
      </c>
      <c r="BK980" s="140">
        <f t="shared" si="380"/>
        <v>0</v>
      </c>
      <c r="BL980" s="14" t="s">
        <v>187</v>
      </c>
      <c r="BM980" s="139" t="s">
        <v>202</v>
      </c>
    </row>
    <row r="981" spans="2:65" s="1" customFormat="1" ht="16.5" customHeight="1">
      <c r="B981" s="127"/>
      <c r="C981" s="128"/>
      <c r="D981" s="166" t="s">
        <v>1366</v>
      </c>
      <c r="E981" s="129"/>
      <c r="F981" s="158" t="s">
        <v>1386</v>
      </c>
      <c r="G981" s="159" t="s">
        <v>343</v>
      </c>
      <c r="H981" s="132">
        <v>50</v>
      </c>
      <c r="I981" s="133"/>
      <c r="J981" s="133"/>
      <c r="K981" s="133">
        <f t="shared" si="368"/>
        <v>0</v>
      </c>
      <c r="L981" s="130" t="s">
        <v>1</v>
      </c>
      <c r="M981" s="26"/>
      <c r="N981" s="134" t="s">
        <v>1</v>
      </c>
      <c r="O981" s="135" t="s">
        <v>39</v>
      </c>
      <c r="P981" s="136">
        <f t="shared" si="369"/>
        <v>0</v>
      </c>
      <c r="Q981" s="136">
        <f t="shared" si="370"/>
        <v>0</v>
      </c>
      <c r="R981" s="136">
        <f t="shared" si="371"/>
        <v>0</v>
      </c>
      <c r="S981" s="137">
        <v>0</v>
      </c>
      <c r="T981" s="137">
        <f t="shared" si="372"/>
        <v>0</v>
      </c>
      <c r="U981" s="137">
        <v>0</v>
      </c>
      <c r="V981" s="137">
        <f t="shared" si="373"/>
        <v>0</v>
      </c>
      <c r="W981" s="137">
        <v>0</v>
      </c>
      <c r="X981" s="137">
        <f t="shared" si="374"/>
        <v>0</v>
      </c>
      <c r="Y981" s="138" t="s">
        <v>1</v>
      </c>
      <c r="AR981" s="139" t="s">
        <v>187</v>
      </c>
      <c r="AT981" s="139" t="s">
        <v>147</v>
      </c>
      <c r="AU981" s="139" t="s">
        <v>84</v>
      </c>
      <c r="AY981" s="14" t="s">
        <v>145</v>
      </c>
      <c r="BE981" s="140">
        <f t="shared" si="375"/>
        <v>0</v>
      </c>
      <c r="BF981" s="140">
        <f t="shared" si="376"/>
        <v>0</v>
      </c>
      <c r="BG981" s="140">
        <f t="shared" si="377"/>
        <v>0</v>
      </c>
      <c r="BH981" s="140">
        <f t="shared" si="378"/>
        <v>0</v>
      </c>
      <c r="BI981" s="140">
        <f t="shared" si="379"/>
        <v>0</v>
      </c>
      <c r="BJ981" s="14" t="s">
        <v>84</v>
      </c>
      <c r="BK981" s="140">
        <f t="shared" si="380"/>
        <v>0</v>
      </c>
      <c r="BL981" s="14" t="s">
        <v>187</v>
      </c>
      <c r="BM981" s="139" t="s">
        <v>202</v>
      </c>
    </row>
    <row r="982" spans="2:65" s="1" customFormat="1" ht="16.5" customHeight="1">
      <c r="B982" s="127"/>
      <c r="C982" s="128"/>
      <c r="D982" s="166" t="s">
        <v>1366</v>
      </c>
      <c r="E982" s="129"/>
      <c r="F982" s="158" t="s">
        <v>1387</v>
      </c>
      <c r="G982" s="159" t="s">
        <v>1008</v>
      </c>
      <c r="H982" s="132">
        <v>1</v>
      </c>
      <c r="I982" s="133"/>
      <c r="J982" s="133"/>
      <c r="K982" s="133">
        <f t="shared" si="368"/>
        <v>0</v>
      </c>
      <c r="L982" s="130" t="s">
        <v>1</v>
      </c>
      <c r="M982" s="26"/>
      <c r="N982" s="134" t="s">
        <v>1</v>
      </c>
      <c r="O982" s="135" t="s">
        <v>39</v>
      </c>
      <c r="P982" s="136">
        <f t="shared" si="369"/>
        <v>0</v>
      </c>
      <c r="Q982" s="136">
        <f t="shared" si="370"/>
        <v>0</v>
      </c>
      <c r="R982" s="136">
        <f t="shared" si="371"/>
        <v>0</v>
      </c>
      <c r="S982" s="137">
        <v>0</v>
      </c>
      <c r="T982" s="137">
        <f t="shared" si="372"/>
        <v>0</v>
      </c>
      <c r="U982" s="137">
        <v>0</v>
      </c>
      <c r="V982" s="137">
        <f t="shared" si="373"/>
        <v>0</v>
      </c>
      <c r="W982" s="137">
        <v>0</v>
      </c>
      <c r="X982" s="137">
        <f t="shared" si="374"/>
        <v>0</v>
      </c>
      <c r="Y982" s="138" t="s">
        <v>1</v>
      </c>
      <c r="AR982" s="139" t="s">
        <v>187</v>
      </c>
      <c r="AT982" s="139" t="s">
        <v>147</v>
      </c>
      <c r="AU982" s="139" t="s">
        <v>84</v>
      </c>
      <c r="AY982" s="14" t="s">
        <v>145</v>
      </c>
      <c r="BE982" s="140">
        <f t="shared" si="375"/>
        <v>0</v>
      </c>
      <c r="BF982" s="140">
        <f t="shared" si="376"/>
        <v>0</v>
      </c>
      <c r="BG982" s="140">
        <f t="shared" si="377"/>
        <v>0</v>
      </c>
      <c r="BH982" s="140">
        <f t="shared" si="378"/>
        <v>0</v>
      </c>
      <c r="BI982" s="140">
        <f t="shared" si="379"/>
        <v>0</v>
      </c>
      <c r="BJ982" s="14" t="s">
        <v>84</v>
      </c>
      <c r="BK982" s="140">
        <f t="shared" si="380"/>
        <v>0</v>
      </c>
      <c r="BL982" s="14" t="s">
        <v>187</v>
      </c>
      <c r="BM982" s="139" t="s">
        <v>202</v>
      </c>
    </row>
    <row r="983" spans="2:65" s="1" customFormat="1" ht="24">
      <c r="B983" s="127"/>
      <c r="C983" s="128"/>
      <c r="D983" s="166" t="s">
        <v>147</v>
      </c>
      <c r="E983" s="129"/>
      <c r="F983" s="158" t="s">
        <v>1389</v>
      </c>
      <c r="G983" s="159" t="s">
        <v>1008</v>
      </c>
      <c r="H983" s="132">
        <v>1</v>
      </c>
      <c r="I983" s="133"/>
      <c r="J983" s="133"/>
      <c r="K983" s="133">
        <f t="shared" si="368"/>
        <v>0</v>
      </c>
      <c r="L983" s="130" t="s">
        <v>1</v>
      </c>
      <c r="M983" s="26"/>
      <c r="N983" s="134" t="s">
        <v>1</v>
      </c>
      <c r="O983" s="135" t="s">
        <v>39</v>
      </c>
      <c r="P983" s="136">
        <f t="shared" si="369"/>
        <v>0</v>
      </c>
      <c r="Q983" s="136">
        <f t="shared" si="370"/>
        <v>0</v>
      </c>
      <c r="R983" s="136">
        <f t="shared" si="371"/>
        <v>0</v>
      </c>
      <c r="S983" s="137">
        <v>0</v>
      </c>
      <c r="T983" s="137">
        <f t="shared" si="372"/>
        <v>0</v>
      </c>
      <c r="U983" s="137">
        <v>0</v>
      </c>
      <c r="V983" s="137">
        <f t="shared" si="373"/>
        <v>0</v>
      </c>
      <c r="W983" s="137">
        <v>0</v>
      </c>
      <c r="X983" s="137">
        <f t="shared" si="374"/>
        <v>0</v>
      </c>
      <c r="Y983" s="138" t="s">
        <v>1</v>
      </c>
      <c r="AR983" s="139" t="s">
        <v>187</v>
      </c>
      <c r="AT983" s="139" t="s">
        <v>147</v>
      </c>
      <c r="AU983" s="139" t="s">
        <v>84</v>
      </c>
      <c r="AY983" s="14" t="s">
        <v>145</v>
      </c>
      <c r="BE983" s="140">
        <f t="shared" si="375"/>
        <v>0</v>
      </c>
      <c r="BF983" s="140">
        <f t="shared" si="376"/>
        <v>0</v>
      </c>
      <c r="BG983" s="140">
        <f t="shared" si="377"/>
        <v>0</v>
      </c>
      <c r="BH983" s="140">
        <f t="shared" si="378"/>
        <v>0</v>
      </c>
      <c r="BI983" s="140">
        <f t="shared" si="379"/>
        <v>0</v>
      </c>
      <c r="BJ983" s="14" t="s">
        <v>84</v>
      </c>
      <c r="BK983" s="140">
        <f t="shared" si="380"/>
        <v>0</v>
      </c>
      <c r="BL983" s="14" t="s">
        <v>187</v>
      </c>
      <c r="BM983" s="139" t="s">
        <v>202</v>
      </c>
    </row>
    <row r="984" spans="2:65" s="1" customFormat="1" ht="16.5" customHeight="1">
      <c r="B984" s="127"/>
      <c r="C984" s="128"/>
      <c r="D984" s="166" t="s">
        <v>147</v>
      </c>
      <c r="E984" s="129"/>
      <c r="F984" s="158" t="s">
        <v>1390</v>
      </c>
      <c r="G984" s="159" t="s">
        <v>1008</v>
      </c>
      <c r="H984" s="132">
        <v>1</v>
      </c>
      <c r="I984" s="133"/>
      <c r="J984" s="133"/>
      <c r="K984" s="133">
        <f t="shared" si="368"/>
        <v>0</v>
      </c>
      <c r="L984" s="130" t="s">
        <v>1</v>
      </c>
      <c r="M984" s="26"/>
      <c r="N984" s="134" t="s">
        <v>1</v>
      </c>
      <c r="O984" s="135" t="s">
        <v>39</v>
      </c>
      <c r="P984" s="136">
        <f t="shared" si="369"/>
        <v>0</v>
      </c>
      <c r="Q984" s="136">
        <f t="shared" si="370"/>
        <v>0</v>
      </c>
      <c r="R984" s="136">
        <f t="shared" si="371"/>
        <v>0</v>
      </c>
      <c r="S984" s="137">
        <v>0</v>
      </c>
      <c r="T984" s="137">
        <f t="shared" si="372"/>
        <v>0</v>
      </c>
      <c r="U984" s="137">
        <v>0</v>
      </c>
      <c r="V984" s="137">
        <f t="shared" si="373"/>
        <v>0</v>
      </c>
      <c r="W984" s="137">
        <v>0</v>
      </c>
      <c r="X984" s="137">
        <f t="shared" si="374"/>
        <v>0</v>
      </c>
      <c r="Y984" s="138" t="s">
        <v>1</v>
      </c>
      <c r="AR984" s="139" t="s">
        <v>187</v>
      </c>
      <c r="AT984" s="139" t="s">
        <v>147</v>
      </c>
      <c r="AU984" s="139" t="s">
        <v>84</v>
      </c>
      <c r="AY984" s="14" t="s">
        <v>145</v>
      </c>
      <c r="BE984" s="140">
        <f t="shared" si="375"/>
        <v>0</v>
      </c>
      <c r="BF984" s="140">
        <f t="shared" si="376"/>
        <v>0</v>
      </c>
      <c r="BG984" s="140">
        <f t="shared" si="377"/>
        <v>0</v>
      </c>
      <c r="BH984" s="140">
        <f t="shared" si="378"/>
        <v>0</v>
      </c>
      <c r="BI984" s="140">
        <f t="shared" si="379"/>
        <v>0</v>
      </c>
      <c r="BJ984" s="14" t="s">
        <v>84</v>
      </c>
      <c r="BK984" s="140">
        <f t="shared" si="380"/>
        <v>0</v>
      </c>
      <c r="BL984" s="14" t="s">
        <v>187</v>
      </c>
      <c r="BM984" s="139" t="s">
        <v>202</v>
      </c>
    </row>
    <row r="985" spans="2:65" s="1" customFormat="1" ht="16.5" customHeight="1">
      <c r="B985" s="127"/>
      <c r="C985" s="128"/>
      <c r="D985" s="166" t="s">
        <v>147</v>
      </c>
      <c r="E985" s="129"/>
      <c r="F985" s="158" t="s">
        <v>1391</v>
      </c>
      <c r="G985" s="159" t="s">
        <v>1392</v>
      </c>
      <c r="H985" s="132">
        <v>2</v>
      </c>
      <c r="I985" s="133"/>
      <c r="J985" s="133"/>
      <c r="K985" s="133">
        <f t="shared" si="368"/>
        <v>0</v>
      </c>
      <c r="L985" s="130" t="s">
        <v>1</v>
      </c>
      <c r="M985" s="26"/>
      <c r="N985" s="134" t="s">
        <v>1</v>
      </c>
      <c r="O985" s="135" t="s">
        <v>39</v>
      </c>
      <c r="P985" s="136">
        <f t="shared" si="369"/>
        <v>0</v>
      </c>
      <c r="Q985" s="136">
        <f t="shared" si="370"/>
        <v>0</v>
      </c>
      <c r="R985" s="136">
        <f t="shared" si="371"/>
        <v>0</v>
      </c>
      <c r="S985" s="137">
        <v>0</v>
      </c>
      <c r="T985" s="137">
        <f t="shared" si="372"/>
        <v>0</v>
      </c>
      <c r="U985" s="137">
        <v>0</v>
      </c>
      <c r="V985" s="137">
        <f t="shared" si="373"/>
        <v>0</v>
      </c>
      <c r="W985" s="137">
        <v>0</v>
      </c>
      <c r="X985" s="137">
        <f t="shared" si="374"/>
        <v>0</v>
      </c>
      <c r="Y985" s="138" t="s">
        <v>1</v>
      </c>
      <c r="AR985" s="139" t="s">
        <v>187</v>
      </c>
      <c r="AT985" s="139" t="s">
        <v>147</v>
      </c>
      <c r="AU985" s="139" t="s">
        <v>84</v>
      </c>
      <c r="AY985" s="14" t="s">
        <v>145</v>
      </c>
      <c r="BE985" s="140">
        <f t="shared" si="375"/>
        <v>0</v>
      </c>
      <c r="BF985" s="140">
        <f t="shared" si="376"/>
        <v>0</v>
      </c>
      <c r="BG985" s="140">
        <f t="shared" si="377"/>
        <v>0</v>
      </c>
      <c r="BH985" s="140">
        <f t="shared" si="378"/>
        <v>0</v>
      </c>
      <c r="BI985" s="140">
        <f t="shared" si="379"/>
        <v>0</v>
      </c>
      <c r="BJ985" s="14" t="s">
        <v>84</v>
      </c>
      <c r="BK985" s="140">
        <f t="shared" si="380"/>
        <v>0</v>
      </c>
      <c r="BL985" s="14" t="s">
        <v>187</v>
      </c>
      <c r="BM985" s="139" t="s">
        <v>202</v>
      </c>
    </row>
    <row r="986" spans="2:65" s="1" customFormat="1" ht="16.5" customHeight="1">
      <c r="B986" s="127"/>
      <c r="C986" s="128"/>
      <c r="D986" s="166" t="s">
        <v>147</v>
      </c>
      <c r="E986" s="129"/>
      <c r="F986" s="158" t="s">
        <v>1393</v>
      </c>
      <c r="G986" s="159" t="s">
        <v>1392</v>
      </c>
      <c r="H986" s="132">
        <v>4</v>
      </c>
      <c r="I986" s="133"/>
      <c r="J986" s="133"/>
      <c r="K986" s="133">
        <f t="shared" si="368"/>
        <v>0</v>
      </c>
      <c r="L986" s="130" t="s">
        <v>1</v>
      </c>
      <c r="M986" s="26"/>
      <c r="N986" s="134" t="s">
        <v>1</v>
      </c>
      <c r="O986" s="135" t="s">
        <v>39</v>
      </c>
      <c r="P986" s="136">
        <f t="shared" si="369"/>
        <v>0</v>
      </c>
      <c r="Q986" s="136">
        <f t="shared" si="370"/>
        <v>0</v>
      </c>
      <c r="R986" s="136">
        <f t="shared" si="371"/>
        <v>0</v>
      </c>
      <c r="S986" s="137">
        <v>0</v>
      </c>
      <c r="T986" s="137">
        <f t="shared" si="372"/>
        <v>0</v>
      </c>
      <c r="U986" s="137">
        <v>0</v>
      </c>
      <c r="V986" s="137">
        <f t="shared" si="373"/>
        <v>0</v>
      </c>
      <c r="W986" s="137">
        <v>0</v>
      </c>
      <c r="X986" s="137">
        <f t="shared" si="374"/>
        <v>0</v>
      </c>
      <c r="Y986" s="138" t="s">
        <v>1</v>
      </c>
      <c r="AR986" s="139" t="s">
        <v>187</v>
      </c>
      <c r="AT986" s="139" t="s">
        <v>147</v>
      </c>
      <c r="AU986" s="139" t="s">
        <v>84</v>
      </c>
      <c r="AY986" s="14" t="s">
        <v>145</v>
      </c>
      <c r="BE986" s="140">
        <f t="shared" si="375"/>
        <v>0</v>
      </c>
      <c r="BF986" s="140">
        <f t="shared" si="376"/>
        <v>0</v>
      </c>
      <c r="BG986" s="140">
        <f t="shared" si="377"/>
        <v>0</v>
      </c>
      <c r="BH986" s="140">
        <f t="shared" si="378"/>
        <v>0</v>
      </c>
      <c r="BI986" s="140">
        <f t="shared" si="379"/>
        <v>0</v>
      </c>
      <c r="BJ986" s="14" t="s">
        <v>84</v>
      </c>
      <c r="BK986" s="140">
        <f t="shared" si="380"/>
        <v>0</v>
      </c>
      <c r="BL986" s="14" t="s">
        <v>187</v>
      </c>
      <c r="BM986" s="139" t="s">
        <v>202</v>
      </c>
    </row>
    <row r="987" spans="2:65" s="1" customFormat="1" ht="16.5" customHeight="1">
      <c r="B987" s="127"/>
      <c r="C987" s="128"/>
      <c r="D987" s="166" t="s">
        <v>147</v>
      </c>
      <c r="E987" s="129"/>
      <c r="F987" s="158" t="s">
        <v>1394</v>
      </c>
      <c r="G987" s="159" t="s">
        <v>1392</v>
      </c>
      <c r="H987" s="132">
        <v>2</v>
      </c>
      <c r="I987" s="133"/>
      <c r="J987" s="133"/>
      <c r="K987" s="133">
        <f t="shared" si="368"/>
        <v>0</v>
      </c>
      <c r="L987" s="130" t="s">
        <v>1</v>
      </c>
      <c r="M987" s="26"/>
      <c r="N987" s="134" t="s">
        <v>1</v>
      </c>
      <c r="O987" s="135" t="s">
        <v>39</v>
      </c>
      <c r="P987" s="136">
        <f t="shared" si="369"/>
        <v>0</v>
      </c>
      <c r="Q987" s="136">
        <f t="shared" si="370"/>
        <v>0</v>
      </c>
      <c r="R987" s="136">
        <f t="shared" si="371"/>
        <v>0</v>
      </c>
      <c r="S987" s="137">
        <v>0</v>
      </c>
      <c r="T987" s="137">
        <f t="shared" si="372"/>
        <v>0</v>
      </c>
      <c r="U987" s="137">
        <v>0</v>
      </c>
      <c r="V987" s="137">
        <f t="shared" si="373"/>
        <v>0</v>
      </c>
      <c r="W987" s="137">
        <v>0</v>
      </c>
      <c r="X987" s="137">
        <f t="shared" si="374"/>
        <v>0</v>
      </c>
      <c r="Y987" s="138" t="s">
        <v>1</v>
      </c>
      <c r="AR987" s="139" t="s">
        <v>187</v>
      </c>
      <c r="AT987" s="139" t="s">
        <v>147</v>
      </c>
      <c r="AU987" s="139" t="s">
        <v>84</v>
      </c>
      <c r="AY987" s="14" t="s">
        <v>145</v>
      </c>
      <c r="BE987" s="140">
        <f t="shared" si="375"/>
        <v>0</v>
      </c>
      <c r="BF987" s="140">
        <f t="shared" si="376"/>
        <v>0</v>
      </c>
      <c r="BG987" s="140">
        <f t="shared" si="377"/>
        <v>0</v>
      </c>
      <c r="BH987" s="140">
        <f t="shared" si="378"/>
        <v>0</v>
      </c>
      <c r="BI987" s="140">
        <f t="shared" si="379"/>
        <v>0</v>
      </c>
      <c r="BJ987" s="14" t="s">
        <v>84</v>
      </c>
      <c r="BK987" s="140">
        <f t="shared" si="380"/>
        <v>0</v>
      </c>
      <c r="BL987" s="14" t="s">
        <v>187</v>
      </c>
      <c r="BM987" s="139" t="s">
        <v>202</v>
      </c>
    </row>
    <row r="988" spans="2:65" s="1" customFormat="1" ht="16.5" customHeight="1">
      <c r="B988" s="127"/>
      <c r="C988" s="128"/>
      <c r="D988" s="166" t="s">
        <v>147</v>
      </c>
      <c r="E988" s="129"/>
      <c r="F988" s="158" t="s">
        <v>308</v>
      </c>
      <c r="G988" s="159" t="s">
        <v>1392</v>
      </c>
      <c r="H988" s="132">
        <v>2</v>
      </c>
      <c r="I988" s="133"/>
      <c r="J988" s="133"/>
      <c r="K988" s="133">
        <f t="shared" si="368"/>
        <v>0</v>
      </c>
      <c r="L988" s="130" t="s">
        <v>1</v>
      </c>
      <c r="M988" s="26"/>
      <c r="N988" s="134" t="s">
        <v>1</v>
      </c>
      <c r="O988" s="135" t="s">
        <v>39</v>
      </c>
      <c r="P988" s="136">
        <f t="shared" si="369"/>
        <v>0</v>
      </c>
      <c r="Q988" s="136">
        <f t="shared" si="370"/>
        <v>0</v>
      </c>
      <c r="R988" s="136">
        <f t="shared" si="371"/>
        <v>0</v>
      </c>
      <c r="S988" s="137">
        <v>0</v>
      </c>
      <c r="T988" s="137">
        <f t="shared" si="372"/>
        <v>0</v>
      </c>
      <c r="U988" s="137">
        <v>0</v>
      </c>
      <c r="V988" s="137">
        <f t="shared" si="373"/>
        <v>0</v>
      </c>
      <c r="W988" s="137">
        <v>0</v>
      </c>
      <c r="X988" s="137">
        <f t="shared" si="374"/>
        <v>0</v>
      </c>
      <c r="Y988" s="138" t="s">
        <v>1</v>
      </c>
      <c r="AR988" s="139" t="s">
        <v>187</v>
      </c>
      <c r="AT988" s="139" t="s">
        <v>147</v>
      </c>
      <c r="AU988" s="139" t="s">
        <v>84</v>
      </c>
      <c r="AY988" s="14" t="s">
        <v>145</v>
      </c>
      <c r="BE988" s="140">
        <f t="shared" si="375"/>
        <v>0</v>
      </c>
      <c r="BF988" s="140">
        <f t="shared" si="376"/>
        <v>0</v>
      </c>
      <c r="BG988" s="140">
        <f t="shared" si="377"/>
        <v>0</v>
      </c>
      <c r="BH988" s="140">
        <f t="shared" si="378"/>
        <v>0</v>
      </c>
      <c r="BI988" s="140">
        <f t="shared" si="379"/>
        <v>0</v>
      </c>
      <c r="BJ988" s="14" t="s">
        <v>84</v>
      </c>
      <c r="BK988" s="140">
        <f t="shared" si="380"/>
        <v>0</v>
      </c>
      <c r="BL988" s="14" t="s">
        <v>187</v>
      </c>
      <c r="BM988" s="139" t="s">
        <v>202</v>
      </c>
    </row>
    <row r="989" spans="2:65" s="1" customFormat="1" ht="24">
      <c r="B989" s="127"/>
      <c r="C989" s="128"/>
      <c r="D989" s="166" t="s">
        <v>147</v>
      </c>
      <c r="E989" s="129"/>
      <c r="F989" s="158" t="s">
        <v>1395</v>
      </c>
      <c r="G989" s="159" t="s">
        <v>1392</v>
      </c>
      <c r="H989" s="132">
        <v>8</v>
      </c>
      <c r="I989" s="133"/>
      <c r="J989" s="133"/>
      <c r="K989" s="133">
        <f t="shared" si="368"/>
        <v>0</v>
      </c>
      <c r="L989" s="130" t="s">
        <v>1</v>
      </c>
      <c r="M989" s="26"/>
      <c r="N989" s="134" t="s">
        <v>1</v>
      </c>
      <c r="O989" s="135" t="s">
        <v>39</v>
      </c>
      <c r="P989" s="136">
        <f t="shared" si="369"/>
        <v>0</v>
      </c>
      <c r="Q989" s="136">
        <f t="shared" si="370"/>
        <v>0</v>
      </c>
      <c r="R989" s="136">
        <f t="shared" si="371"/>
        <v>0</v>
      </c>
      <c r="S989" s="137">
        <v>0</v>
      </c>
      <c r="T989" s="137">
        <f t="shared" si="372"/>
        <v>0</v>
      </c>
      <c r="U989" s="137">
        <v>0</v>
      </c>
      <c r="V989" s="137">
        <f t="shared" si="373"/>
        <v>0</v>
      </c>
      <c r="W989" s="137">
        <v>0</v>
      </c>
      <c r="X989" s="137">
        <f t="shared" si="374"/>
        <v>0</v>
      </c>
      <c r="Y989" s="138" t="s">
        <v>1</v>
      </c>
      <c r="AR989" s="139" t="s">
        <v>187</v>
      </c>
      <c r="AT989" s="139" t="s">
        <v>147</v>
      </c>
      <c r="AU989" s="139" t="s">
        <v>84</v>
      </c>
      <c r="AY989" s="14" t="s">
        <v>145</v>
      </c>
      <c r="BE989" s="140">
        <f t="shared" si="375"/>
        <v>0</v>
      </c>
      <c r="BF989" s="140">
        <f t="shared" si="376"/>
        <v>0</v>
      </c>
      <c r="BG989" s="140">
        <f t="shared" si="377"/>
        <v>0</v>
      </c>
      <c r="BH989" s="140">
        <f t="shared" si="378"/>
        <v>0</v>
      </c>
      <c r="BI989" s="140">
        <f t="shared" si="379"/>
        <v>0</v>
      </c>
      <c r="BJ989" s="14" t="s">
        <v>84</v>
      </c>
      <c r="BK989" s="140">
        <f t="shared" si="380"/>
        <v>0</v>
      </c>
      <c r="BL989" s="14" t="s">
        <v>187</v>
      </c>
      <c r="BM989" s="139" t="s">
        <v>202</v>
      </c>
    </row>
    <row r="990" spans="2:65" s="1" customFormat="1" ht="16.5" customHeight="1">
      <c r="B990" s="127"/>
      <c r="C990" s="128"/>
      <c r="D990" s="166" t="s">
        <v>147</v>
      </c>
      <c r="E990" s="129"/>
      <c r="F990" s="158" t="s">
        <v>1396</v>
      </c>
      <c r="G990" s="159" t="s">
        <v>1008</v>
      </c>
      <c r="H990" s="132">
        <v>1</v>
      </c>
      <c r="I990" s="133"/>
      <c r="J990" s="133"/>
      <c r="K990" s="133">
        <f t="shared" si="368"/>
        <v>0</v>
      </c>
      <c r="L990" s="130" t="s">
        <v>1</v>
      </c>
      <c r="M990" s="26"/>
      <c r="N990" s="134" t="s">
        <v>1</v>
      </c>
      <c r="O990" s="135" t="s">
        <v>39</v>
      </c>
      <c r="P990" s="136">
        <f t="shared" si="369"/>
        <v>0</v>
      </c>
      <c r="Q990" s="136">
        <f t="shared" si="370"/>
        <v>0</v>
      </c>
      <c r="R990" s="136">
        <f t="shared" si="371"/>
        <v>0</v>
      </c>
      <c r="S990" s="137">
        <v>0</v>
      </c>
      <c r="T990" s="137">
        <f t="shared" si="372"/>
        <v>0</v>
      </c>
      <c r="U990" s="137">
        <v>0</v>
      </c>
      <c r="V990" s="137">
        <f t="shared" si="373"/>
        <v>0</v>
      </c>
      <c r="W990" s="137">
        <v>0</v>
      </c>
      <c r="X990" s="137">
        <f t="shared" si="374"/>
        <v>0</v>
      </c>
      <c r="Y990" s="138" t="s">
        <v>1</v>
      </c>
      <c r="AR990" s="139" t="s">
        <v>187</v>
      </c>
      <c r="AT990" s="139" t="s">
        <v>147</v>
      </c>
      <c r="AU990" s="139" t="s">
        <v>84</v>
      </c>
      <c r="AY990" s="14" t="s">
        <v>145</v>
      </c>
      <c r="BE990" s="140">
        <f t="shared" si="375"/>
        <v>0</v>
      </c>
      <c r="BF990" s="140">
        <f t="shared" si="376"/>
        <v>0</v>
      </c>
      <c r="BG990" s="140">
        <f t="shared" si="377"/>
        <v>0</v>
      </c>
      <c r="BH990" s="140">
        <f t="shared" si="378"/>
        <v>0</v>
      </c>
      <c r="BI990" s="140">
        <f t="shared" si="379"/>
        <v>0</v>
      </c>
      <c r="BJ990" s="14" t="s">
        <v>84</v>
      </c>
      <c r="BK990" s="140">
        <f t="shared" si="380"/>
        <v>0</v>
      </c>
      <c r="BL990" s="14" t="s">
        <v>187</v>
      </c>
      <c r="BM990" s="139" t="s">
        <v>202</v>
      </c>
    </row>
    <row r="991" spans="2:65" s="1" customFormat="1" ht="12">
      <c r="B991" s="127"/>
      <c r="C991" s="151"/>
      <c r="D991" s="151"/>
      <c r="E991" s="152"/>
      <c r="F991" s="153" t="s">
        <v>1516</v>
      </c>
      <c r="G991" s="154"/>
      <c r="H991" s="155"/>
      <c r="I991" s="156"/>
      <c r="J991" s="156"/>
      <c r="K991" s="156"/>
      <c r="L991" s="153"/>
      <c r="M991" s="26"/>
      <c r="N991" s="134" t="s">
        <v>1</v>
      </c>
      <c r="O991" s="135" t="s">
        <v>39</v>
      </c>
      <c r="P991" s="136">
        <f t="shared" ref="P991" si="381">I991+J991</f>
        <v>0</v>
      </c>
      <c r="Q991" s="136">
        <f t="shared" ref="Q991" si="382">ROUND(I991*H991,2)</f>
        <v>0</v>
      </c>
      <c r="R991" s="136">
        <f t="shared" ref="R991" si="383">ROUND(J991*H991,2)</f>
        <v>0</v>
      </c>
      <c r="S991" s="137">
        <v>0</v>
      </c>
      <c r="T991" s="137">
        <f t="shared" ref="T991" si="384">S991*H991</f>
        <v>0</v>
      </c>
      <c r="U991" s="137">
        <v>0</v>
      </c>
      <c r="V991" s="137">
        <f t="shared" ref="V991" si="385">U991*H991</f>
        <v>0</v>
      </c>
      <c r="W991" s="137">
        <v>0</v>
      </c>
      <c r="X991" s="137">
        <f t="shared" ref="X991" si="386">W991*H991</f>
        <v>0</v>
      </c>
      <c r="Y991" s="138" t="s">
        <v>1</v>
      </c>
      <c r="AR991" s="139" t="s">
        <v>149</v>
      </c>
      <c r="AT991" s="139" t="s">
        <v>147</v>
      </c>
      <c r="AU991" s="139" t="s">
        <v>84</v>
      </c>
      <c r="AY991" s="14" t="s">
        <v>145</v>
      </c>
      <c r="BE991" s="140">
        <f t="shared" ref="BE991" si="387">IF(O991="základní",K991,0)</f>
        <v>0</v>
      </c>
      <c r="BF991" s="140">
        <f t="shared" ref="BF991" si="388">IF(O991="snížená",K991,0)</f>
        <v>0</v>
      </c>
      <c r="BG991" s="140">
        <f t="shared" ref="BG991" si="389">IF(O991="zákl. přenesená",K991,0)</f>
        <v>0</v>
      </c>
      <c r="BH991" s="140">
        <f t="shared" ref="BH991" si="390">IF(O991="sníž. přenesená",K991,0)</f>
        <v>0</v>
      </c>
      <c r="BI991" s="140">
        <f t="shared" ref="BI991" si="391">IF(O991="nulová",K991,0)</f>
        <v>0</v>
      </c>
      <c r="BJ991" s="14" t="s">
        <v>84</v>
      </c>
      <c r="BK991" s="140">
        <f t="shared" ref="BK991" si="392">ROUND(P991*H991,2)</f>
        <v>0</v>
      </c>
      <c r="BL991" s="14" t="s">
        <v>149</v>
      </c>
      <c r="BM991" s="139" t="s">
        <v>169</v>
      </c>
    </row>
    <row r="992" spans="2:65" s="1" customFormat="1" ht="24">
      <c r="B992" s="127"/>
      <c r="C992" s="128"/>
      <c r="D992" s="166" t="s">
        <v>1366</v>
      </c>
      <c r="E992" s="129"/>
      <c r="F992" s="158" t="s">
        <v>1497</v>
      </c>
      <c r="G992" s="159" t="s">
        <v>343</v>
      </c>
      <c r="H992" s="132">
        <v>1</v>
      </c>
      <c r="I992" s="133"/>
      <c r="J992" s="133"/>
      <c r="K992" s="133">
        <f>ROUND(P992*H992,2)</f>
        <v>0</v>
      </c>
      <c r="L992" s="130" t="s">
        <v>1</v>
      </c>
      <c r="M992" s="26"/>
      <c r="N992" s="134" t="s">
        <v>1</v>
      </c>
      <c r="O992" s="135" t="s">
        <v>39</v>
      </c>
      <c r="P992" s="136">
        <f>I992+J992</f>
        <v>0</v>
      </c>
      <c r="Q992" s="136">
        <f>ROUND(I992*H992,2)</f>
        <v>0</v>
      </c>
      <c r="R992" s="136">
        <f>ROUND(J992*H992,2)</f>
        <v>0</v>
      </c>
      <c r="S992" s="137">
        <v>0</v>
      </c>
      <c r="T992" s="137">
        <f>S992*H992</f>
        <v>0</v>
      </c>
      <c r="U992" s="137">
        <v>0</v>
      </c>
      <c r="V992" s="137">
        <f>U992*H992</f>
        <v>0</v>
      </c>
      <c r="W992" s="137">
        <v>0</v>
      </c>
      <c r="X992" s="137">
        <f>W992*H992</f>
        <v>0</v>
      </c>
      <c r="Y992" s="138" t="s">
        <v>1</v>
      </c>
      <c r="AR992" s="139" t="s">
        <v>187</v>
      </c>
      <c r="AT992" s="139" t="s">
        <v>147</v>
      </c>
      <c r="AU992" s="139" t="s">
        <v>84</v>
      </c>
      <c r="AY992" s="14" t="s">
        <v>145</v>
      </c>
      <c r="BE992" s="140">
        <f>IF(O992="základní",K992,0)</f>
        <v>0</v>
      </c>
      <c r="BF992" s="140">
        <f>IF(O992="snížená",K992,0)</f>
        <v>0</v>
      </c>
      <c r="BG992" s="140">
        <f>IF(O992="zákl. přenesená",K992,0)</f>
        <v>0</v>
      </c>
      <c r="BH992" s="140">
        <f>IF(O992="sníž. přenesená",K992,0)</f>
        <v>0</v>
      </c>
      <c r="BI992" s="140">
        <f>IF(O992="nulová",K992,0)</f>
        <v>0</v>
      </c>
      <c r="BJ992" s="14" t="s">
        <v>84</v>
      </c>
      <c r="BK992" s="140">
        <f>ROUND(P992*H992,2)</f>
        <v>0</v>
      </c>
      <c r="BL992" s="14" t="s">
        <v>187</v>
      </c>
      <c r="BM992" s="139" t="s">
        <v>203</v>
      </c>
    </row>
    <row r="993" spans="2:65" s="12" customFormat="1" ht="256.5" customHeight="1">
      <c r="B993" s="141"/>
      <c r="D993" s="142" t="s">
        <v>151</v>
      </c>
      <c r="E993" s="143" t="s">
        <v>1</v>
      </c>
      <c r="F993" s="144" t="s">
        <v>1498</v>
      </c>
      <c r="H993" s="143" t="s">
        <v>1</v>
      </c>
      <c r="M993" s="141"/>
      <c r="N993" s="145"/>
      <c r="Y993" s="146"/>
      <c r="AT993" s="143" t="s">
        <v>151</v>
      </c>
      <c r="AU993" s="143" t="s">
        <v>84</v>
      </c>
      <c r="AV993" s="12" t="s">
        <v>84</v>
      </c>
      <c r="AW993" s="12" t="s">
        <v>4</v>
      </c>
      <c r="AX993" s="12" t="s">
        <v>76</v>
      </c>
      <c r="AY993" s="143" t="s">
        <v>145</v>
      </c>
    </row>
    <row r="994" spans="2:65" s="1" customFormat="1" ht="15.75" customHeight="1">
      <c r="B994" s="127"/>
      <c r="C994" s="128"/>
      <c r="D994" s="166" t="s">
        <v>1366</v>
      </c>
      <c r="E994" s="129"/>
      <c r="F994" s="158" t="s">
        <v>1499</v>
      </c>
      <c r="G994" s="159" t="s">
        <v>343</v>
      </c>
      <c r="H994" s="132">
        <v>2</v>
      </c>
      <c r="I994" s="133"/>
      <c r="J994" s="133"/>
      <c r="K994" s="133">
        <f t="shared" ref="K994:K1034" si="393">ROUND(P994*H994,2)</f>
        <v>0</v>
      </c>
      <c r="L994" s="130" t="s">
        <v>1</v>
      </c>
      <c r="M994" s="26"/>
      <c r="N994" s="134" t="s">
        <v>1</v>
      </c>
      <c r="O994" s="135" t="s">
        <v>39</v>
      </c>
      <c r="P994" s="136">
        <f t="shared" ref="P994:P1034" si="394">I994+J994</f>
        <v>0</v>
      </c>
      <c r="Q994" s="136">
        <f t="shared" ref="Q994:Q1034" si="395">ROUND(I994*H994,2)</f>
        <v>0</v>
      </c>
      <c r="R994" s="136">
        <f t="shared" ref="R994:R1034" si="396">ROUND(J994*H994,2)</f>
        <v>0</v>
      </c>
      <c r="S994" s="137">
        <v>0</v>
      </c>
      <c r="T994" s="137">
        <f t="shared" ref="T994:T1034" si="397">S994*H994</f>
        <v>0</v>
      </c>
      <c r="U994" s="137">
        <v>0</v>
      </c>
      <c r="V994" s="137">
        <f t="shared" ref="V994:V1034" si="398">U994*H994</f>
        <v>0</v>
      </c>
      <c r="W994" s="137">
        <v>0</v>
      </c>
      <c r="X994" s="137">
        <f t="shared" ref="X994:X1034" si="399">W994*H994</f>
        <v>0</v>
      </c>
      <c r="Y994" s="138" t="s">
        <v>1</v>
      </c>
      <c r="AR994" s="139" t="s">
        <v>187</v>
      </c>
      <c r="AT994" s="139" t="s">
        <v>147</v>
      </c>
      <c r="AU994" s="139" t="s">
        <v>84</v>
      </c>
      <c r="AY994" s="14" t="s">
        <v>145</v>
      </c>
      <c r="BE994" s="140">
        <f t="shared" ref="BE994:BE1034" si="400">IF(O994="základní",K994,0)</f>
        <v>0</v>
      </c>
      <c r="BF994" s="140">
        <f t="shared" ref="BF994:BF1034" si="401">IF(O994="snížená",K994,0)</f>
        <v>0</v>
      </c>
      <c r="BG994" s="140">
        <f t="shared" ref="BG994:BG1034" si="402">IF(O994="zákl. přenesená",K994,0)</f>
        <v>0</v>
      </c>
      <c r="BH994" s="140">
        <f t="shared" ref="BH994:BH1034" si="403">IF(O994="sníž. přenesená",K994,0)</f>
        <v>0</v>
      </c>
      <c r="BI994" s="140">
        <f t="shared" ref="BI994:BI1034" si="404">IF(O994="nulová",K994,0)</f>
        <v>0</v>
      </c>
      <c r="BJ994" s="14" t="s">
        <v>84</v>
      </c>
      <c r="BK994" s="140">
        <f t="shared" ref="BK994:BK1034" si="405">ROUND(P994*H994,2)</f>
        <v>0</v>
      </c>
      <c r="BL994" s="14" t="s">
        <v>187</v>
      </c>
      <c r="BM994" s="139" t="s">
        <v>203</v>
      </c>
    </row>
    <row r="995" spans="2:65" s="1" customFormat="1" ht="15.75" customHeight="1">
      <c r="B995" s="127"/>
      <c r="C995" s="128"/>
      <c r="D995" s="166" t="s">
        <v>1366</v>
      </c>
      <c r="E995" s="129"/>
      <c r="F995" s="158" t="s">
        <v>1500</v>
      </c>
      <c r="G995" s="159" t="s">
        <v>343</v>
      </c>
      <c r="H995" s="132">
        <v>2</v>
      </c>
      <c r="I995" s="133"/>
      <c r="J995" s="133"/>
      <c r="K995" s="133">
        <f t="shared" si="393"/>
        <v>0</v>
      </c>
      <c r="L995" s="130" t="s">
        <v>1</v>
      </c>
      <c r="M995" s="26"/>
      <c r="N995" s="134" t="s">
        <v>1</v>
      </c>
      <c r="O995" s="135" t="s">
        <v>39</v>
      </c>
      <c r="P995" s="136">
        <f t="shared" si="394"/>
        <v>0</v>
      </c>
      <c r="Q995" s="136">
        <f t="shared" si="395"/>
        <v>0</v>
      </c>
      <c r="R995" s="136">
        <f t="shared" si="396"/>
        <v>0</v>
      </c>
      <c r="S995" s="137">
        <v>0</v>
      </c>
      <c r="T995" s="137">
        <f t="shared" si="397"/>
        <v>0</v>
      </c>
      <c r="U995" s="137">
        <v>0</v>
      </c>
      <c r="V995" s="137">
        <f t="shared" si="398"/>
        <v>0</v>
      </c>
      <c r="W995" s="137">
        <v>0</v>
      </c>
      <c r="X995" s="137">
        <f t="shared" si="399"/>
        <v>0</v>
      </c>
      <c r="Y995" s="138" t="s">
        <v>1</v>
      </c>
      <c r="AR995" s="139" t="s">
        <v>187</v>
      </c>
      <c r="AT995" s="139" t="s">
        <v>147</v>
      </c>
      <c r="AU995" s="139" t="s">
        <v>84</v>
      </c>
      <c r="AY995" s="14" t="s">
        <v>145</v>
      </c>
      <c r="BE995" s="140">
        <f t="shared" si="400"/>
        <v>0</v>
      </c>
      <c r="BF995" s="140">
        <f t="shared" si="401"/>
        <v>0</v>
      </c>
      <c r="BG995" s="140">
        <f t="shared" si="402"/>
        <v>0</v>
      </c>
      <c r="BH995" s="140">
        <f t="shared" si="403"/>
        <v>0</v>
      </c>
      <c r="BI995" s="140">
        <f t="shared" si="404"/>
        <v>0</v>
      </c>
      <c r="BJ995" s="14" t="s">
        <v>84</v>
      </c>
      <c r="BK995" s="140">
        <f t="shared" si="405"/>
        <v>0</v>
      </c>
      <c r="BL995" s="14" t="s">
        <v>187</v>
      </c>
      <c r="BM995" s="139" t="s">
        <v>203</v>
      </c>
    </row>
    <row r="996" spans="2:65" s="1" customFormat="1" ht="16.5" customHeight="1">
      <c r="B996" s="127"/>
      <c r="C996" s="128"/>
      <c r="D996" s="166" t="s">
        <v>1366</v>
      </c>
      <c r="E996" s="129"/>
      <c r="F996" s="158" t="s">
        <v>1501</v>
      </c>
      <c r="G996" s="159" t="s">
        <v>343</v>
      </c>
      <c r="H996" s="132">
        <v>1</v>
      </c>
      <c r="I996" s="133"/>
      <c r="J996" s="133"/>
      <c r="K996" s="133">
        <f t="shared" si="393"/>
        <v>0</v>
      </c>
      <c r="L996" s="130" t="s">
        <v>1</v>
      </c>
      <c r="M996" s="26"/>
      <c r="N996" s="134" t="s">
        <v>1</v>
      </c>
      <c r="O996" s="135" t="s">
        <v>39</v>
      </c>
      <c r="P996" s="136">
        <f t="shared" si="394"/>
        <v>0</v>
      </c>
      <c r="Q996" s="136">
        <f t="shared" si="395"/>
        <v>0</v>
      </c>
      <c r="R996" s="136">
        <f t="shared" si="396"/>
        <v>0</v>
      </c>
      <c r="S996" s="137">
        <v>0</v>
      </c>
      <c r="T996" s="137">
        <f t="shared" si="397"/>
        <v>0</v>
      </c>
      <c r="U996" s="137">
        <v>0</v>
      </c>
      <c r="V996" s="137">
        <f t="shared" si="398"/>
        <v>0</v>
      </c>
      <c r="W996" s="137">
        <v>0</v>
      </c>
      <c r="X996" s="137">
        <f t="shared" si="399"/>
        <v>0</v>
      </c>
      <c r="Y996" s="138" t="s">
        <v>1</v>
      </c>
      <c r="AR996" s="139" t="s">
        <v>187</v>
      </c>
      <c r="AT996" s="139" t="s">
        <v>147</v>
      </c>
      <c r="AU996" s="139" t="s">
        <v>84</v>
      </c>
      <c r="AY996" s="14" t="s">
        <v>145</v>
      </c>
      <c r="BE996" s="140">
        <f t="shared" si="400"/>
        <v>0</v>
      </c>
      <c r="BF996" s="140">
        <f t="shared" si="401"/>
        <v>0</v>
      </c>
      <c r="BG996" s="140">
        <f t="shared" si="402"/>
        <v>0</v>
      </c>
      <c r="BH996" s="140">
        <f t="shared" si="403"/>
        <v>0</v>
      </c>
      <c r="BI996" s="140">
        <f t="shared" si="404"/>
        <v>0</v>
      </c>
      <c r="BJ996" s="14" t="s">
        <v>84</v>
      </c>
      <c r="BK996" s="140">
        <f t="shared" si="405"/>
        <v>0</v>
      </c>
      <c r="BL996" s="14" t="s">
        <v>187</v>
      </c>
      <c r="BM996" s="139" t="s">
        <v>203</v>
      </c>
    </row>
    <row r="997" spans="2:65" s="1" customFormat="1" ht="15.75" customHeight="1">
      <c r="B997" s="127"/>
      <c r="C997" s="128"/>
      <c r="D997" s="166" t="s">
        <v>1366</v>
      </c>
      <c r="E997" s="129"/>
      <c r="F997" s="158" t="s">
        <v>1500</v>
      </c>
      <c r="G997" s="159" t="s">
        <v>343</v>
      </c>
      <c r="H997" s="132">
        <v>1</v>
      </c>
      <c r="I997" s="133"/>
      <c r="J997" s="133"/>
      <c r="K997" s="133">
        <f t="shared" si="393"/>
        <v>0</v>
      </c>
      <c r="L997" s="130" t="s">
        <v>1</v>
      </c>
      <c r="M997" s="26"/>
      <c r="N997" s="134" t="s">
        <v>1</v>
      </c>
      <c r="O997" s="135" t="s">
        <v>39</v>
      </c>
      <c r="P997" s="136">
        <f t="shared" si="394"/>
        <v>0</v>
      </c>
      <c r="Q997" s="136">
        <f t="shared" si="395"/>
        <v>0</v>
      </c>
      <c r="R997" s="136">
        <f t="shared" si="396"/>
        <v>0</v>
      </c>
      <c r="S997" s="137">
        <v>0</v>
      </c>
      <c r="T997" s="137">
        <f t="shared" si="397"/>
        <v>0</v>
      </c>
      <c r="U997" s="137">
        <v>0</v>
      </c>
      <c r="V997" s="137">
        <f t="shared" si="398"/>
        <v>0</v>
      </c>
      <c r="W997" s="137">
        <v>0</v>
      </c>
      <c r="X997" s="137">
        <f t="shared" si="399"/>
        <v>0</v>
      </c>
      <c r="Y997" s="138" t="s">
        <v>1</v>
      </c>
      <c r="AR997" s="139" t="s">
        <v>187</v>
      </c>
      <c r="AT997" s="139" t="s">
        <v>147</v>
      </c>
      <c r="AU997" s="139" t="s">
        <v>84</v>
      </c>
      <c r="AY997" s="14" t="s">
        <v>145</v>
      </c>
      <c r="BE997" s="140">
        <f t="shared" si="400"/>
        <v>0</v>
      </c>
      <c r="BF997" s="140">
        <f t="shared" si="401"/>
        <v>0</v>
      </c>
      <c r="BG997" s="140">
        <f t="shared" si="402"/>
        <v>0</v>
      </c>
      <c r="BH997" s="140">
        <f t="shared" si="403"/>
        <v>0</v>
      </c>
      <c r="BI997" s="140">
        <f t="shared" si="404"/>
        <v>0</v>
      </c>
      <c r="BJ997" s="14" t="s">
        <v>84</v>
      </c>
      <c r="BK997" s="140">
        <f t="shared" si="405"/>
        <v>0</v>
      </c>
      <c r="BL997" s="14" t="s">
        <v>187</v>
      </c>
      <c r="BM997" s="139" t="s">
        <v>203</v>
      </c>
    </row>
    <row r="998" spans="2:65" s="1" customFormat="1" ht="24">
      <c r="B998" s="127"/>
      <c r="C998" s="128"/>
      <c r="D998" s="166" t="s">
        <v>1366</v>
      </c>
      <c r="E998" s="129"/>
      <c r="F998" s="158" t="s">
        <v>1502</v>
      </c>
      <c r="G998" s="159" t="s">
        <v>343</v>
      </c>
      <c r="H998" s="132">
        <v>2</v>
      </c>
      <c r="I998" s="133"/>
      <c r="J998" s="133"/>
      <c r="K998" s="133">
        <f t="shared" si="393"/>
        <v>0</v>
      </c>
      <c r="L998" s="130" t="s">
        <v>1</v>
      </c>
      <c r="M998" s="26"/>
      <c r="N998" s="134" t="s">
        <v>1</v>
      </c>
      <c r="O998" s="135" t="s">
        <v>39</v>
      </c>
      <c r="P998" s="136">
        <f t="shared" si="394"/>
        <v>0</v>
      </c>
      <c r="Q998" s="136">
        <f t="shared" si="395"/>
        <v>0</v>
      </c>
      <c r="R998" s="136">
        <f t="shared" si="396"/>
        <v>0</v>
      </c>
      <c r="S998" s="137">
        <v>0</v>
      </c>
      <c r="T998" s="137">
        <f t="shared" si="397"/>
        <v>0</v>
      </c>
      <c r="U998" s="137">
        <v>0</v>
      </c>
      <c r="V998" s="137">
        <f t="shared" si="398"/>
        <v>0</v>
      </c>
      <c r="W998" s="137">
        <v>0</v>
      </c>
      <c r="X998" s="137">
        <f t="shared" si="399"/>
        <v>0</v>
      </c>
      <c r="Y998" s="138" t="s">
        <v>1</v>
      </c>
      <c r="AR998" s="139" t="s">
        <v>187</v>
      </c>
      <c r="AT998" s="139" t="s">
        <v>147</v>
      </c>
      <c r="AU998" s="139" t="s">
        <v>84</v>
      </c>
      <c r="AY998" s="14" t="s">
        <v>145</v>
      </c>
      <c r="BE998" s="140">
        <f t="shared" si="400"/>
        <v>0</v>
      </c>
      <c r="BF998" s="140">
        <f t="shared" si="401"/>
        <v>0</v>
      </c>
      <c r="BG998" s="140">
        <f t="shared" si="402"/>
        <v>0</v>
      </c>
      <c r="BH998" s="140">
        <f t="shared" si="403"/>
        <v>0</v>
      </c>
      <c r="BI998" s="140">
        <f t="shared" si="404"/>
        <v>0</v>
      </c>
      <c r="BJ998" s="14" t="s">
        <v>84</v>
      </c>
      <c r="BK998" s="140">
        <f t="shared" si="405"/>
        <v>0</v>
      </c>
      <c r="BL998" s="14" t="s">
        <v>187</v>
      </c>
      <c r="BM998" s="139" t="s">
        <v>203</v>
      </c>
    </row>
    <row r="999" spans="2:65" s="1" customFormat="1" ht="16.5" customHeight="1">
      <c r="B999" s="127"/>
      <c r="C999" s="128"/>
      <c r="D999" s="166" t="s">
        <v>1366</v>
      </c>
      <c r="E999" s="129"/>
      <c r="F999" s="158" t="s">
        <v>1500</v>
      </c>
      <c r="G999" s="159" t="s">
        <v>343</v>
      </c>
      <c r="H999" s="132">
        <v>2</v>
      </c>
      <c r="I999" s="133"/>
      <c r="J999" s="133"/>
      <c r="K999" s="133">
        <f t="shared" si="393"/>
        <v>0</v>
      </c>
      <c r="L999" s="130" t="s">
        <v>1</v>
      </c>
      <c r="M999" s="26"/>
      <c r="N999" s="134" t="s">
        <v>1</v>
      </c>
      <c r="O999" s="135" t="s">
        <v>39</v>
      </c>
      <c r="P999" s="136">
        <f t="shared" si="394"/>
        <v>0</v>
      </c>
      <c r="Q999" s="136">
        <f t="shared" si="395"/>
        <v>0</v>
      </c>
      <c r="R999" s="136">
        <f t="shared" si="396"/>
        <v>0</v>
      </c>
      <c r="S999" s="137">
        <v>0</v>
      </c>
      <c r="T999" s="137">
        <f t="shared" si="397"/>
        <v>0</v>
      </c>
      <c r="U999" s="137">
        <v>0</v>
      </c>
      <c r="V999" s="137">
        <f t="shared" si="398"/>
        <v>0</v>
      </c>
      <c r="W999" s="137">
        <v>0</v>
      </c>
      <c r="X999" s="137">
        <f t="shared" si="399"/>
        <v>0</v>
      </c>
      <c r="Y999" s="138" t="s">
        <v>1</v>
      </c>
      <c r="AR999" s="139" t="s">
        <v>187</v>
      </c>
      <c r="AT999" s="139" t="s">
        <v>147</v>
      </c>
      <c r="AU999" s="139" t="s">
        <v>84</v>
      </c>
      <c r="AY999" s="14" t="s">
        <v>145</v>
      </c>
      <c r="BE999" s="140">
        <f t="shared" si="400"/>
        <v>0</v>
      </c>
      <c r="BF999" s="140">
        <f t="shared" si="401"/>
        <v>0</v>
      </c>
      <c r="BG999" s="140">
        <f t="shared" si="402"/>
        <v>0</v>
      </c>
      <c r="BH999" s="140">
        <f t="shared" si="403"/>
        <v>0</v>
      </c>
      <c r="BI999" s="140">
        <f t="shared" si="404"/>
        <v>0</v>
      </c>
      <c r="BJ999" s="14" t="s">
        <v>84</v>
      </c>
      <c r="BK999" s="140">
        <f t="shared" si="405"/>
        <v>0</v>
      </c>
      <c r="BL999" s="14" t="s">
        <v>187</v>
      </c>
      <c r="BM999" s="139" t="s">
        <v>203</v>
      </c>
    </row>
    <row r="1000" spans="2:65" s="1" customFormat="1" ht="15.75" customHeight="1">
      <c r="B1000" s="127"/>
      <c r="C1000" s="128"/>
      <c r="D1000" s="166" t="s">
        <v>1366</v>
      </c>
      <c r="E1000" s="129"/>
      <c r="F1000" s="158" t="s">
        <v>1503</v>
      </c>
      <c r="G1000" s="159" t="s">
        <v>343</v>
      </c>
      <c r="H1000" s="132">
        <v>2</v>
      </c>
      <c r="I1000" s="133"/>
      <c r="J1000" s="133"/>
      <c r="K1000" s="133">
        <f t="shared" si="393"/>
        <v>0</v>
      </c>
      <c r="L1000" s="130" t="s">
        <v>1</v>
      </c>
      <c r="M1000" s="26"/>
      <c r="N1000" s="134" t="s">
        <v>1</v>
      </c>
      <c r="O1000" s="135" t="s">
        <v>39</v>
      </c>
      <c r="P1000" s="136">
        <f t="shared" si="394"/>
        <v>0</v>
      </c>
      <c r="Q1000" s="136">
        <f t="shared" si="395"/>
        <v>0</v>
      </c>
      <c r="R1000" s="136">
        <f t="shared" si="396"/>
        <v>0</v>
      </c>
      <c r="S1000" s="137">
        <v>0</v>
      </c>
      <c r="T1000" s="137">
        <f t="shared" si="397"/>
        <v>0</v>
      </c>
      <c r="U1000" s="137">
        <v>0</v>
      </c>
      <c r="V1000" s="137">
        <f t="shared" si="398"/>
        <v>0</v>
      </c>
      <c r="W1000" s="137">
        <v>0</v>
      </c>
      <c r="X1000" s="137">
        <f t="shared" si="399"/>
        <v>0</v>
      </c>
      <c r="Y1000" s="138" t="s">
        <v>1</v>
      </c>
      <c r="AR1000" s="139" t="s">
        <v>187</v>
      </c>
      <c r="AT1000" s="139" t="s">
        <v>147</v>
      </c>
      <c r="AU1000" s="139" t="s">
        <v>84</v>
      </c>
      <c r="AY1000" s="14" t="s">
        <v>145</v>
      </c>
      <c r="BE1000" s="140">
        <f t="shared" si="400"/>
        <v>0</v>
      </c>
      <c r="BF1000" s="140">
        <f t="shared" si="401"/>
        <v>0</v>
      </c>
      <c r="BG1000" s="140">
        <f t="shared" si="402"/>
        <v>0</v>
      </c>
      <c r="BH1000" s="140">
        <f t="shared" si="403"/>
        <v>0</v>
      </c>
      <c r="BI1000" s="140">
        <f t="shared" si="404"/>
        <v>0</v>
      </c>
      <c r="BJ1000" s="14" t="s">
        <v>84</v>
      </c>
      <c r="BK1000" s="140">
        <f t="shared" si="405"/>
        <v>0</v>
      </c>
      <c r="BL1000" s="14" t="s">
        <v>187</v>
      </c>
      <c r="BM1000" s="139" t="s">
        <v>203</v>
      </c>
    </row>
    <row r="1001" spans="2:65" s="1" customFormat="1" ht="15.75" customHeight="1">
      <c r="B1001" s="127"/>
      <c r="C1001" s="128"/>
      <c r="D1001" s="166" t="s">
        <v>1366</v>
      </c>
      <c r="E1001" s="129"/>
      <c r="F1001" s="158" t="s">
        <v>1504</v>
      </c>
      <c r="G1001" s="159" t="s">
        <v>343</v>
      </c>
      <c r="H1001" s="132">
        <v>16</v>
      </c>
      <c r="I1001" s="133"/>
      <c r="J1001" s="133"/>
      <c r="K1001" s="133">
        <f t="shared" si="393"/>
        <v>0</v>
      </c>
      <c r="L1001" s="130" t="s">
        <v>1</v>
      </c>
      <c r="M1001" s="26"/>
      <c r="N1001" s="134" t="s">
        <v>1</v>
      </c>
      <c r="O1001" s="135" t="s">
        <v>39</v>
      </c>
      <c r="P1001" s="136">
        <f t="shared" si="394"/>
        <v>0</v>
      </c>
      <c r="Q1001" s="136">
        <f t="shared" si="395"/>
        <v>0</v>
      </c>
      <c r="R1001" s="136">
        <f t="shared" si="396"/>
        <v>0</v>
      </c>
      <c r="S1001" s="137">
        <v>0</v>
      </c>
      <c r="T1001" s="137">
        <f t="shared" si="397"/>
        <v>0</v>
      </c>
      <c r="U1001" s="137">
        <v>0</v>
      </c>
      <c r="V1001" s="137">
        <f t="shared" si="398"/>
        <v>0</v>
      </c>
      <c r="W1001" s="137">
        <v>0</v>
      </c>
      <c r="X1001" s="137">
        <f t="shared" si="399"/>
        <v>0</v>
      </c>
      <c r="Y1001" s="138" t="s">
        <v>1</v>
      </c>
      <c r="AR1001" s="139" t="s">
        <v>187</v>
      </c>
      <c r="AT1001" s="139" t="s">
        <v>147</v>
      </c>
      <c r="AU1001" s="139" t="s">
        <v>84</v>
      </c>
      <c r="AY1001" s="14" t="s">
        <v>145</v>
      </c>
      <c r="BE1001" s="140">
        <f t="shared" si="400"/>
        <v>0</v>
      </c>
      <c r="BF1001" s="140">
        <f t="shared" si="401"/>
        <v>0</v>
      </c>
      <c r="BG1001" s="140">
        <f t="shared" si="402"/>
        <v>0</v>
      </c>
      <c r="BH1001" s="140">
        <f t="shared" si="403"/>
        <v>0</v>
      </c>
      <c r="BI1001" s="140">
        <f t="shared" si="404"/>
        <v>0</v>
      </c>
      <c r="BJ1001" s="14" t="s">
        <v>84</v>
      </c>
      <c r="BK1001" s="140">
        <f t="shared" si="405"/>
        <v>0</v>
      </c>
      <c r="BL1001" s="14" t="s">
        <v>187</v>
      </c>
      <c r="BM1001" s="139" t="s">
        <v>203</v>
      </c>
    </row>
    <row r="1002" spans="2:65" s="1" customFormat="1" ht="16.5" customHeight="1">
      <c r="B1002" s="127"/>
      <c r="C1002" s="128"/>
      <c r="D1002" s="166" t="s">
        <v>1366</v>
      </c>
      <c r="E1002" s="129"/>
      <c r="F1002" s="158" t="s">
        <v>1505</v>
      </c>
      <c r="G1002" s="159" t="s">
        <v>343</v>
      </c>
      <c r="H1002" s="132">
        <v>16</v>
      </c>
      <c r="I1002" s="133"/>
      <c r="J1002" s="133"/>
      <c r="K1002" s="133">
        <f t="shared" si="393"/>
        <v>0</v>
      </c>
      <c r="L1002" s="130" t="s">
        <v>1</v>
      </c>
      <c r="M1002" s="26"/>
      <c r="N1002" s="134" t="s">
        <v>1</v>
      </c>
      <c r="O1002" s="135" t="s">
        <v>39</v>
      </c>
      <c r="P1002" s="136">
        <f t="shared" si="394"/>
        <v>0</v>
      </c>
      <c r="Q1002" s="136">
        <f t="shared" si="395"/>
        <v>0</v>
      </c>
      <c r="R1002" s="136">
        <f t="shared" si="396"/>
        <v>0</v>
      </c>
      <c r="S1002" s="137">
        <v>0</v>
      </c>
      <c r="T1002" s="137">
        <f t="shared" si="397"/>
        <v>0</v>
      </c>
      <c r="U1002" s="137">
        <v>0</v>
      </c>
      <c r="V1002" s="137">
        <f t="shared" si="398"/>
        <v>0</v>
      </c>
      <c r="W1002" s="137">
        <v>0</v>
      </c>
      <c r="X1002" s="137">
        <f t="shared" si="399"/>
        <v>0</v>
      </c>
      <c r="Y1002" s="138" t="s">
        <v>1</v>
      </c>
      <c r="AR1002" s="139" t="s">
        <v>187</v>
      </c>
      <c r="AT1002" s="139" t="s">
        <v>147</v>
      </c>
      <c r="AU1002" s="139" t="s">
        <v>84</v>
      </c>
      <c r="AY1002" s="14" t="s">
        <v>145</v>
      </c>
      <c r="BE1002" s="140">
        <f t="shared" si="400"/>
        <v>0</v>
      </c>
      <c r="BF1002" s="140">
        <f t="shared" si="401"/>
        <v>0</v>
      </c>
      <c r="BG1002" s="140">
        <f t="shared" si="402"/>
        <v>0</v>
      </c>
      <c r="BH1002" s="140">
        <f t="shared" si="403"/>
        <v>0</v>
      </c>
      <c r="BI1002" s="140">
        <f t="shared" si="404"/>
        <v>0</v>
      </c>
      <c r="BJ1002" s="14" t="s">
        <v>84</v>
      </c>
      <c r="BK1002" s="140">
        <f t="shared" si="405"/>
        <v>0</v>
      </c>
      <c r="BL1002" s="14" t="s">
        <v>187</v>
      </c>
      <c r="BM1002" s="139" t="s">
        <v>203</v>
      </c>
    </row>
    <row r="1003" spans="2:65" s="1" customFormat="1" ht="15.75" customHeight="1">
      <c r="B1003" s="127"/>
      <c r="C1003" s="128"/>
      <c r="D1003" s="166" t="s">
        <v>1366</v>
      </c>
      <c r="E1003" s="129"/>
      <c r="F1003" s="158" t="s">
        <v>1506</v>
      </c>
      <c r="G1003" s="159" t="s">
        <v>343</v>
      </c>
      <c r="H1003" s="132">
        <v>16</v>
      </c>
      <c r="I1003" s="133"/>
      <c r="J1003" s="133"/>
      <c r="K1003" s="133">
        <f t="shared" si="393"/>
        <v>0</v>
      </c>
      <c r="L1003" s="130" t="s">
        <v>1</v>
      </c>
      <c r="M1003" s="26"/>
      <c r="N1003" s="134" t="s">
        <v>1</v>
      </c>
      <c r="O1003" s="135" t="s">
        <v>39</v>
      </c>
      <c r="P1003" s="136">
        <f t="shared" si="394"/>
        <v>0</v>
      </c>
      <c r="Q1003" s="136">
        <f t="shared" si="395"/>
        <v>0</v>
      </c>
      <c r="R1003" s="136">
        <f t="shared" si="396"/>
        <v>0</v>
      </c>
      <c r="S1003" s="137">
        <v>0</v>
      </c>
      <c r="T1003" s="137">
        <f t="shared" si="397"/>
        <v>0</v>
      </c>
      <c r="U1003" s="137">
        <v>0</v>
      </c>
      <c r="V1003" s="137">
        <f t="shared" si="398"/>
        <v>0</v>
      </c>
      <c r="W1003" s="137">
        <v>0</v>
      </c>
      <c r="X1003" s="137">
        <f t="shared" si="399"/>
        <v>0</v>
      </c>
      <c r="Y1003" s="138" t="s">
        <v>1</v>
      </c>
      <c r="AR1003" s="139" t="s">
        <v>187</v>
      </c>
      <c r="AT1003" s="139" t="s">
        <v>147</v>
      </c>
      <c r="AU1003" s="139" t="s">
        <v>84</v>
      </c>
      <c r="AY1003" s="14" t="s">
        <v>145</v>
      </c>
      <c r="BE1003" s="140">
        <f t="shared" si="400"/>
        <v>0</v>
      </c>
      <c r="BF1003" s="140">
        <f t="shared" si="401"/>
        <v>0</v>
      </c>
      <c r="BG1003" s="140">
        <f t="shared" si="402"/>
        <v>0</v>
      </c>
      <c r="BH1003" s="140">
        <f t="shared" si="403"/>
        <v>0</v>
      </c>
      <c r="BI1003" s="140">
        <f t="shared" si="404"/>
        <v>0</v>
      </c>
      <c r="BJ1003" s="14" t="s">
        <v>84</v>
      </c>
      <c r="BK1003" s="140">
        <f t="shared" si="405"/>
        <v>0</v>
      </c>
      <c r="BL1003" s="14" t="s">
        <v>187</v>
      </c>
      <c r="BM1003" s="139" t="s">
        <v>203</v>
      </c>
    </row>
    <row r="1004" spans="2:65" s="1" customFormat="1" ht="24">
      <c r="B1004" s="127"/>
      <c r="C1004" s="128"/>
      <c r="D1004" s="166" t="s">
        <v>1366</v>
      </c>
      <c r="E1004" s="129"/>
      <c r="F1004" s="158" t="s">
        <v>1382</v>
      </c>
      <c r="G1004" s="159" t="s">
        <v>343</v>
      </c>
      <c r="H1004" s="132">
        <v>32</v>
      </c>
      <c r="I1004" s="133"/>
      <c r="J1004" s="133"/>
      <c r="K1004" s="133">
        <f t="shared" si="393"/>
        <v>0</v>
      </c>
      <c r="L1004" s="130" t="s">
        <v>1</v>
      </c>
      <c r="M1004" s="26"/>
      <c r="N1004" s="134" t="s">
        <v>1</v>
      </c>
      <c r="O1004" s="135" t="s">
        <v>39</v>
      </c>
      <c r="P1004" s="136">
        <f t="shared" si="394"/>
        <v>0</v>
      </c>
      <c r="Q1004" s="136">
        <f t="shared" si="395"/>
        <v>0</v>
      </c>
      <c r="R1004" s="136">
        <f t="shared" si="396"/>
        <v>0</v>
      </c>
      <c r="S1004" s="137">
        <v>0</v>
      </c>
      <c r="T1004" s="137">
        <f t="shared" si="397"/>
        <v>0</v>
      </c>
      <c r="U1004" s="137">
        <v>0</v>
      </c>
      <c r="V1004" s="137">
        <f t="shared" si="398"/>
        <v>0</v>
      </c>
      <c r="W1004" s="137">
        <v>0</v>
      </c>
      <c r="X1004" s="137">
        <f t="shared" si="399"/>
        <v>0</v>
      </c>
      <c r="Y1004" s="138" t="s">
        <v>1</v>
      </c>
      <c r="AR1004" s="139" t="s">
        <v>187</v>
      </c>
      <c r="AT1004" s="139" t="s">
        <v>147</v>
      </c>
      <c r="AU1004" s="139" t="s">
        <v>84</v>
      </c>
      <c r="AY1004" s="14" t="s">
        <v>145</v>
      </c>
      <c r="BE1004" s="140">
        <f t="shared" si="400"/>
        <v>0</v>
      </c>
      <c r="BF1004" s="140">
        <f t="shared" si="401"/>
        <v>0</v>
      </c>
      <c r="BG1004" s="140">
        <f t="shared" si="402"/>
        <v>0</v>
      </c>
      <c r="BH1004" s="140">
        <f t="shared" si="403"/>
        <v>0</v>
      </c>
      <c r="BI1004" s="140">
        <f t="shared" si="404"/>
        <v>0</v>
      </c>
      <c r="BJ1004" s="14" t="s">
        <v>84</v>
      </c>
      <c r="BK1004" s="140">
        <f t="shared" si="405"/>
        <v>0</v>
      </c>
      <c r="BL1004" s="14" t="s">
        <v>187</v>
      </c>
      <c r="BM1004" s="139" t="s">
        <v>203</v>
      </c>
    </row>
    <row r="1005" spans="2:65" s="1" customFormat="1" ht="16.5" customHeight="1">
      <c r="B1005" s="127"/>
      <c r="C1005" s="128"/>
      <c r="D1005" s="166" t="s">
        <v>1366</v>
      </c>
      <c r="E1005" s="129"/>
      <c r="F1005" s="158" t="s">
        <v>1507</v>
      </c>
      <c r="G1005" s="159" t="s">
        <v>343</v>
      </c>
      <c r="H1005" s="132">
        <v>8</v>
      </c>
      <c r="I1005" s="133"/>
      <c r="J1005" s="133"/>
      <c r="K1005" s="133">
        <f t="shared" si="393"/>
        <v>0</v>
      </c>
      <c r="L1005" s="130" t="s">
        <v>1</v>
      </c>
      <c r="M1005" s="26"/>
      <c r="N1005" s="134" t="s">
        <v>1</v>
      </c>
      <c r="O1005" s="135" t="s">
        <v>39</v>
      </c>
      <c r="P1005" s="136">
        <f t="shared" si="394"/>
        <v>0</v>
      </c>
      <c r="Q1005" s="136">
        <f t="shared" si="395"/>
        <v>0</v>
      </c>
      <c r="R1005" s="136">
        <f t="shared" si="396"/>
        <v>0</v>
      </c>
      <c r="S1005" s="137">
        <v>0</v>
      </c>
      <c r="T1005" s="137">
        <f t="shared" si="397"/>
        <v>0</v>
      </c>
      <c r="U1005" s="137">
        <v>0</v>
      </c>
      <c r="V1005" s="137">
        <f t="shared" si="398"/>
        <v>0</v>
      </c>
      <c r="W1005" s="137">
        <v>0</v>
      </c>
      <c r="X1005" s="137">
        <f t="shared" si="399"/>
        <v>0</v>
      </c>
      <c r="Y1005" s="138" t="s">
        <v>1</v>
      </c>
      <c r="AR1005" s="139" t="s">
        <v>187</v>
      </c>
      <c r="AT1005" s="139" t="s">
        <v>147</v>
      </c>
      <c r="AU1005" s="139" t="s">
        <v>84</v>
      </c>
      <c r="AY1005" s="14" t="s">
        <v>145</v>
      </c>
      <c r="BE1005" s="140">
        <f t="shared" si="400"/>
        <v>0</v>
      </c>
      <c r="BF1005" s="140">
        <f t="shared" si="401"/>
        <v>0</v>
      </c>
      <c r="BG1005" s="140">
        <f t="shared" si="402"/>
        <v>0</v>
      </c>
      <c r="BH1005" s="140">
        <f t="shared" si="403"/>
        <v>0</v>
      </c>
      <c r="BI1005" s="140">
        <f t="shared" si="404"/>
        <v>0</v>
      </c>
      <c r="BJ1005" s="14" t="s">
        <v>84</v>
      </c>
      <c r="BK1005" s="140">
        <f t="shared" si="405"/>
        <v>0</v>
      </c>
      <c r="BL1005" s="14" t="s">
        <v>187</v>
      </c>
      <c r="BM1005" s="139" t="s">
        <v>203</v>
      </c>
    </row>
    <row r="1006" spans="2:65" s="1" customFormat="1" ht="24">
      <c r="B1006" s="127"/>
      <c r="C1006" s="128"/>
      <c r="D1006" s="166" t="s">
        <v>1366</v>
      </c>
      <c r="E1006" s="129"/>
      <c r="F1006" s="158" t="s">
        <v>1382</v>
      </c>
      <c r="G1006" s="159" t="s">
        <v>343</v>
      </c>
      <c r="H1006" s="132">
        <v>16</v>
      </c>
      <c r="I1006" s="133"/>
      <c r="J1006" s="133"/>
      <c r="K1006" s="133">
        <f t="shared" si="393"/>
        <v>0</v>
      </c>
      <c r="L1006" s="130" t="s">
        <v>1</v>
      </c>
      <c r="M1006" s="26"/>
      <c r="N1006" s="134" t="s">
        <v>1</v>
      </c>
      <c r="O1006" s="135" t="s">
        <v>39</v>
      </c>
      <c r="P1006" s="136">
        <f t="shared" si="394"/>
        <v>0</v>
      </c>
      <c r="Q1006" s="136">
        <f t="shared" si="395"/>
        <v>0</v>
      </c>
      <c r="R1006" s="136">
        <f t="shared" si="396"/>
        <v>0</v>
      </c>
      <c r="S1006" s="137">
        <v>0</v>
      </c>
      <c r="T1006" s="137">
        <f t="shared" si="397"/>
        <v>0</v>
      </c>
      <c r="U1006" s="137">
        <v>0</v>
      </c>
      <c r="V1006" s="137">
        <f t="shared" si="398"/>
        <v>0</v>
      </c>
      <c r="W1006" s="137">
        <v>0</v>
      </c>
      <c r="X1006" s="137">
        <f t="shared" si="399"/>
        <v>0</v>
      </c>
      <c r="Y1006" s="138" t="s">
        <v>1</v>
      </c>
      <c r="AR1006" s="139" t="s">
        <v>187</v>
      </c>
      <c r="AT1006" s="139" t="s">
        <v>147</v>
      </c>
      <c r="AU1006" s="139" t="s">
        <v>84</v>
      </c>
      <c r="AY1006" s="14" t="s">
        <v>145</v>
      </c>
      <c r="BE1006" s="140">
        <f t="shared" si="400"/>
        <v>0</v>
      </c>
      <c r="BF1006" s="140">
        <f t="shared" si="401"/>
        <v>0</v>
      </c>
      <c r="BG1006" s="140">
        <f t="shared" si="402"/>
        <v>0</v>
      </c>
      <c r="BH1006" s="140">
        <f t="shared" si="403"/>
        <v>0</v>
      </c>
      <c r="BI1006" s="140">
        <f t="shared" si="404"/>
        <v>0</v>
      </c>
      <c r="BJ1006" s="14" t="s">
        <v>84</v>
      </c>
      <c r="BK1006" s="140">
        <f t="shared" si="405"/>
        <v>0</v>
      </c>
      <c r="BL1006" s="14" t="s">
        <v>187</v>
      </c>
      <c r="BM1006" s="139" t="s">
        <v>203</v>
      </c>
    </row>
    <row r="1007" spans="2:65" s="1" customFormat="1" ht="15.75" customHeight="1">
      <c r="B1007" s="127"/>
      <c r="C1007" s="128"/>
      <c r="D1007" s="166" t="s">
        <v>1366</v>
      </c>
      <c r="E1007" s="129"/>
      <c r="F1007" s="158" t="s">
        <v>1508</v>
      </c>
      <c r="G1007" s="159" t="s">
        <v>343</v>
      </c>
      <c r="H1007" s="132">
        <v>1</v>
      </c>
      <c r="I1007" s="133"/>
      <c r="J1007" s="133"/>
      <c r="K1007" s="133">
        <f t="shared" si="393"/>
        <v>0</v>
      </c>
      <c r="L1007" s="130" t="s">
        <v>1</v>
      </c>
      <c r="M1007" s="26"/>
      <c r="N1007" s="134" t="s">
        <v>1</v>
      </c>
      <c r="O1007" s="135" t="s">
        <v>39</v>
      </c>
      <c r="P1007" s="136">
        <f t="shared" si="394"/>
        <v>0</v>
      </c>
      <c r="Q1007" s="136">
        <f t="shared" si="395"/>
        <v>0</v>
      </c>
      <c r="R1007" s="136">
        <f t="shared" si="396"/>
        <v>0</v>
      </c>
      <c r="S1007" s="137">
        <v>0</v>
      </c>
      <c r="T1007" s="137">
        <f t="shared" si="397"/>
        <v>0</v>
      </c>
      <c r="U1007" s="137">
        <v>0</v>
      </c>
      <c r="V1007" s="137">
        <f t="shared" si="398"/>
        <v>0</v>
      </c>
      <c r="W1007" s="137">
        <v>0</v>
      </c>
      <c r="X1007" s="137">
        <f t="shared" si="399"/>
        <v>0</v>
      </c>
      <c r="Y1007" s="138" t="s">
        <v>1</v>
      </c>
      <c r="AR1007" s="139" t="s">
        <v>187</v>
      </c>
      <c r="AT1007" s="139" t="s">
        <v>147</v>
      </c>
      <c r="AU1007" s="139" t="s">
        <v>84</v>
      </c>
      <c r="AY1007" s="14" t="s">
        <v>145</v>
      </c>
      <c r="BE1007" s="140">
        <f t="shared" si="400"/>
        <v>0</v>
      </c>
      <c r="BF1007" s="140">
        <f t="shared" si="401"/>
        <v>0</v>
      </c>
      <c r="BG1007" s="140">
        <f t="shared" si="402"/>
        <v>0</v>
      </c>
      <c r="BH1007" s="140">
        <f t="shared" si="403"/>
        <v>0</v>
      </c>
      <c r="BI1007" s="140">
        <f t="shared" si="404"/>
        <v>0</v>
      </c>
      <c r="BJ1007" s="14" t="s">
        <v>84</v>
      </c>
      <c r="BK1007" s="140">
        <f t="shared" si="405"/>
        <v>0</v>
      </c>
      <c r="BL1007" s="14" t="s">
        <v>187</v>
      </c>
      <c r="BM1007" s="139" t="s">
        <v>203</v>
      </c>
    </row>
    <row r="1008" spans="2:65" s="1" customFormat="1" ht="16.5" customHeight="1">
      <c r="B1008" s="127"/>
      <c r="C1008" s="128"/>
      <c r="D1008" s="166" t="s">
        <v>1366</v>
      </c>
      <c r="E1008" s="129"/>
      <c r="F1008" s="158" t="s">
        <v>1500</v>
      </c>
      <c r="G1008" s="159" t="s">
        <v>343</v>
      </c>
      <c r="H1008" s="132">
        <v>1</v>
      </c>
      <c r="I1008" s="133"/>
      <c r="J1008" s="133"/>
      <c r="K1008" s="133">
        <f t="shared" si="393"/>
        <v>0</v>
      </c>
      <c r="L1008" s="130" t="s">
        <v>1</v>
      </c>
      <c r="M1008" s="26"/>
      <c r="N1008" s="134" t="s">
        <v>1</v>
      </c>
      <c r="O1008" s="135" t="s">
        <v>39</v>
      </c>
      <c r="P1008" s="136">
        <f t="shared" si="394"/>
        <v>0</v>
      </c>
      <c r="Q1008" s="136">
        <f t="shared" si="395"/>
        <v>0</v>
      </c>
      <c r="R1008" s="136">
        <f t="shared" si="396"/>
        <v>0</v>
      </c>
      <c r="S1008" s="137">
        <v>0</v>
      </c>
      <c r="T1008" s="137">
        <f t="shared" si="397"/>
        <v>0</v>
      </c>
      <c r="U1008" s="137">
        <v>0</v>
      </c>
      <c r="V1008" s="137">
        <f t="shared" si="398"/>
        <v>0</v>
      </c>
      <c r="W1008" s="137">
        <v>0</v>
      </c>
      <c r="X1008" s="137">
        <f t="shared" si="399"/>
        <v>0</v>
      </c>
      <c r="Y1008" s="138" t="s">
        <v>1</v>
      </c>
      <c r="AR1008" s="139" t="s">
        <v>187</v>
      </c>
      <c r="AT1008" s="139" t="s">
        <v>147</v>
      </c>
      <c r="AU1008" s="139" t="s">
        <v>84</v>
      </c>
      <c r="AY1008" s="14" t="s">
        <v>145</v>
      </c>
      <c r="BE1008" s="140">
        <f t="shared" si="400"/>
        <v>0</v>
      </c>
      <c r="BF1008" s="140">
        <f t="shared" si="401"/>
        <v>0</v>
      </c>
      <c r="BG1008" s="140">
        <f t="shared" si="402"/>
        <v>0</v>
      </c>
      <c r="BH1008" s="140">
        <f t="shared" si="403"/>
        <v>0</v>
      </c>
      <c r="BI1008" s="140">
        <f t="shared" si="404"/>
        <v>0</v>
      </c>
      <c r="BJ1008" s="14" t="s">
        <v>84</v>
      </c>
      <c r="BK1008" s="140">
        <f t="shared" si="405"/>
        <v>0</v>
      </c>
      <c r="BL1008" s="14" t="s">
        <v>187</v>
      </c>
      <c r="BM1008" s="139" t="s">
        <v>203</v>
      </c>
    </row>
    <row r="1009" spans="2:65" s="1" customFormat="1" ht="24">
      <c r="B1009" s="127"/>
      <c r="C1009" s="128"/>
      <c r="D1009" s="166" t="s">
        <v>1366</v>
      </c>
      <c r="E1009" s="129"/>
      <c r="F1009" s="158" t="s">
        <v>1520</v>
      </c>
      <c r="G1009" s="159" t="s">
        <v>343</v>
      </c>
      <c r="H1009" s="132">
        <v>10</v>
      </c>
      <c r="I1009" s="133"/>
      <c r="J1009" s="133"/>
      <c r="K1009" s="133">
        <f t="shared" si="393"/>
        <v>0</v>
      </c>
      <c r="L1009" s="130" t="s">
        <v>1</v>
      </c>
      <c r="M1009" s="26"/>
      <c r="N1009" s="134" t="s">
        <v>1</v>
      </c>
      <c r="O1009" s="135" t="s">
        <v>39</v>
      </c>
      <c r="P1009" s="136">
        <f t="shared" si="394"/>
        <v>0</v>
      </c>
      <c r="Q1009" s="136">
        <f t="shared" si="395"/>
        <v>0</v>
      </c>
      <c r="R1009" s="136">
        <f t="shared" si="396"/>
        <v>0</v>
      </c>
      <c r="S1009" s="137">
        <v>0</v>
      </c>
      <c r="T1009" s="137">
        <f t="shared" si="397"/>
        <v>0</v>
      </c>
      <c r="U1009" s="137">
        <v>0</v>
      </c>
      <c r="V1009" s="137">
        <f t="shared" si="398"/>
        <v>0</v>
      </c>
      <c r="W1009" s="137">
        <v>0</v>
      </c>
      <c r="X1009" s="137">
        <f t="shared" si="399"/>
        <v>0</v>
      </c>
      <c r="Y1009" s="138" t="s">
        <v>1</v>
      </c>
      <c r="AR1009" s="139" t="s">
        <v>187</v>
      </c>
      <c r="AT1009" s="139" t="s">
        <v>147</v>
      </c>
      <c r="AU1009" s="139" t="s">
        <v>84</v>
      </c>
      <c r="AY1009" s="14" t="s">
        <v>145</v>
      </c>
      <c r="BE1009" s="140">
        <f t="shared" si="400"/>
        <v>0</v>
      </c>
      <c r="BF1009" s="140">
        <f t="shared" si="401"/>
        <v>0</v>
      </c>
      <c r="BG1009" s="140">
        <f t="shared" si="402"/>
        <v>0</v>
      </c>
      <c r="BH1009" s="140">
        <f t="shared" si="403"/>
        <v>0</v>
      </c>
      <c r="BI1009" s="140">
        <f t="shared" si="404"/>
        <v>0</v>
      </c>
      <c r="BJ1009" s="14" t="s">
        <v>84</v>
      </c>
      <c r="BK1009" s="140">
        <f t="shared" si="405"/>
        <v>0</v>
      </c>
      <c r="BL1009" s="14" t="s">
        <v>187</v>
      </c>
      <c r="BM1009" s="139" t="s">
        <v>203</v>
      </c>
    </row>
    <row r="1010" spans="2:65" s="1" customFormat="1" ht="24">
      <c r="B1010" s="127"/>
      <c r="C1010" s="128"/>
      <c r="D1010" s="166" t="s">
        <v>1366</v>
      </c>
      <c r="E1010" s="129"/>
      <c r="F1010" s="158" t="s">
        <v>1382</v>
      </c>
      <c r="G1010" s="159" t="s">
        <v>343</v>
      </c>
      <c r="H1010" s="132">
        <v>20</v>
      </c>
      <c r="I1010" s="133"/>
      <c r="J1010" s="133"/>
      <c r="K1010" s="133">
        <f t="shared" si="393"/>
        <v>0</v>
      </c>
      <c r="L1010" s="130" t="s">
        <v>1</v>
      </c>
      <c r="M1010" s="26"/>
      <c r="N1010" s="134" t="s">
        <v>1</v>
      </c>
      <c r="O1010" s="135" t="s">
        <v>39</v>
      </c>
      <c r="P1010" s="136">
        <f t="shared" si="394"/>
        <v>0</v>
      </c>
      <c r="Q1010" s="136">
        <f t="shared" si="395"/>
        <v>0</v>
      </c>
      <c r="R1010" s="136">
        <f t="shared" si="396"/>
        <v>0</v>
      </c>
      <c r="S1010" s="137">
        <v>0</v>
      </c>
      <c r="T1010" s="137">
        <f t="shared" si="397"/>
        <v>0</v>
      </c>
      <c r="U1010" s="137">
        <v>0</v>
      </c>
      <c r="V1010" s="137">
        <f t="shared" si="398"/>
        <v>0</v>
      </c>
      <c r="W1010" s="137">
        <v>0</v>
      </c>
      <c r="X1010" s="137">
        <f t="shared" si="399"/>
        <v>0</v>
      </c>
      <c r="Y1010" s="138" t="s">
        <v>1</v>
      </c>
      <c r="AR1010" s="139" t="s">
        <v>187</v>
      </c>
      <c r="AT1010" s="139" t="s">
        <v>147</v>
      </c>
      <c r="AU1010" s="139" t="s">
        <v>84</v>
      </c>
      <c r="AY1010" s="14" t="s">
        <v>145</v>
      </c>
      <c r="BE1010" s="140">
        <f t="shared" si="400"/>
        <v>0</v>
      </c>
      <c r="BF1010" s="140">
        <f t="shared" si="401"/>
        <v>0</v>
      </c>
      <c r="BG1010" s="140">
        <f t="shared" si="402"/>
        <v>0</v>
      </c>
      <c r="BH1010" s="140">
        <f t="shared" si="403"/>
        <v>0</v>
      </c>
      <c r="BI1010" s="140">
        <f t="shared" si="404"/>
        <v>0</v>
      </c>
      <c r="BJ1010" s="14" t="s">
        <v>84</v>
      </c>
      <c r="BK1010" s="140">
        <f t="shared" si="405"/>
        <v>0</v>
      </c>
      <c r="BL1010" s="14" t="s">
        <v>187</v>
      </c>
      <c r="BM1010" s="139" t="s">
        <v>203</v>
      </c>
    </row>
    <row r="1011" spans="2:65" s="1" customFormat="1" ht="24">
      <c r="B1011" s="127"/>
      <c r="C1011" s="128"/>
      <c r="D1011" s="166" t="s">
        <v>1366</v>
      </c>
      <c r="E1011" s="129"/>
      <c r="F1011" s="158" t="s">
        <v>1509</v>
      </c>
      <c r="G1011" s="159" t="s">
        <v>458</v>
      </c>
      <c r="H1011" s="132">
        <v>305</v>
      </c>
      <c r="I1011" s="133"/>
      <c r="J1011" s="133"/>
      <c r="K1011" s="133">
        <f t="shared" si="393"/>
        <v>0</v>
      </c>
      <c r="L1011" s="130" t="s">
        <v>1</v>
      </c>
      <c r="M1011" s="26"/>
      <c r="N1011" s="134" t="s">
        <v>1</v>
      </c>
      <c r="O1011" s="135" t="s">
        <v>39</v>
      </c>
      <c r="P1011" s="136">
        <f t="shared" si="394"/>
        <v>0</v>
      </c>
      <c r="Q1011" s="136">
        <f t="shared" si="395"/>
        <v>0</v>
      </c>
      <c r="R1011" s="136">
        <f t="shared" si="396"/>
        <v>0</v>
      </c>
      <c r="S1011" s="137">
        <v>0</v>
      </c>
      <c r="T1011" s="137">
        <f t="shared" si="397"/>
        <v>0</v>
      </c>
      <c r="U1011" s="137">
        <v>0</v>
      </c>
      <c r="V1011" s="137">
        <f t="shared" si="398"/>
        <v>0</v>
      </c>
      <c r="W1011" s="137">
        <v>0</v>
      </c>
      <c r="X1011" s="137">
        <f t="shared" si="399"/>
        <v>0</v>
      </c>
      <c r="Y1011" s="138" t="s">
        <v>1</v>
      </c>
      <c r="AR1011" s="139" t="s">
        <v>187</v>
      </c>
      <c r="AT1011" s="139" t="s">
        <v>147</v>
      </c>
      <c r="AU1011" s="139" t="s">
        <v>84</v>
      </c>
      <c r="AY1011" s="14" t="s">
        <v>145</v>
      </c>
      <c r="BE1011" s="140">
        <f t="shared" si="400"/>
        <v>0</v>
      </c>
      <c r="BF1011" s="140">
        <f t="shared" si="401"/>
        <v>0</v>
      </c>
      <c r="BG1011" s="140">
        <f t="shared" si="402"/>
        <v>0</v>
      </c>
      <c r="BH1011" s="140">
        <f t="shared" si="403"/>
        <v>0</v>
      </c>
      <c r="BI1011" s="140">
        <f t="shared" si="404"/>
        <v>0</v>
      </c>
      <c r="BJ1011" s="14" t="s">
        <v>84</v>
      </c>
      <c r="BK1011" s="140">
        <f t="shared" si="405"/>
        <v>0</v>
      </c>
      <c r="BL1011" s="14" t="s">
        <v>187</v>
      </c>
      <c r="BM1011" s="139" t="s">
        <v>203</v>
      </c>
    </row>
    <row r="1012" spans="2:65" s="1" customFormat="1" ht="15.75" customHeight="1">
      <c r="B1012" s="127"/>
      <c r="C1012" s="128"/>
      <c r="D1012" s="166" t="s">
        <v>1366</v>
      </c>
      <c r="E1012" s="129"/>
      <c r="F1012" s="158" t="s">
        <v>1510</v>
      </c>
      <c r="G1012" s="159" t="s">
        <v>343</v>
      </c>
      <c r="H1012" s="132">
        <v>6</v>
      </c>
      <c r="I1012" s="133"/>
      <c r="J1012" s="133"/>
      <c r="K1012" s="133">
        <f t="shared" si="393"/>
        <v>0</v>
      </c>
      <c r="L1012" s="130" t="s">
        <v>1</v>
      </c>
      <c r="M1012" s="26"/>
      <c r="N1012" s="134" t="s">
        <v>1</v>
      </c>
      <c r="O1012" s="135" t="s">
        <v>39</v>
      </c>
      <c r="P1012" s="136">
        <f t="shared" si="394"/>
        <v>0</v>
      </c>
      <c r="Q1012" s="136">
        <f t="shared" si="395"/>
        <v>0</v>
      </c>
      <c r="R1012" s="136">
        <f t="shared" si="396"/>
        <v>0</v>
      </c>
      <c r="S1012" s="137">
        <v>0</v>
      </c>
      <c r="T1012" s="137">
        <f t="shared" si="397"/>
        <v>0</v>
      </c>
      <c r="U1012" s="137">
        <v>0</v>
      </c>
      <c r="V1012" s="137">
        <f t="shared" si="398"/>
        <v>0</v>
      </c>
      <c r="W1012" s="137">
        <v>0</v>
      </c>
      <c r="X1012" s="137">
        <f t="shared" si="399"/>
        <v>0</v>
      </c>
      <c r="Y1012" s="138" t="s">
        <v>1</v>
      </c>
      <c r="AR1012" s="139" t="s">
        <v>187</v>
      </c>
      <c r="AT1012" s="139" t="s">
        <v>147</v>
      </c>
      <c r="AU1012" s="139" t="s">
        <v>84</v>
      </c>
      <c r="AY1012" s="14" t="s">
        <v>145</v>
      </c>
      <c r="BE1012" s="140">
        <f t="shared" si="400"/>
        <v>0</v>
      </c>
      <c r="BF1012" s="140">
        <f t="shared" si="401"/>
        <v>0</v>
      </c>
      <c r="BG1012" s="140">
        <f t="shared" si="402"/>
        <v>0</v>
      </c>
      <c r="BH1012" s="140">
        <f t="shared" si="403"/>
        <v>0</v>
      </c>
      <c r="BI1012" s="140">
        <f t="shared" si="404"/>
        <v>0</v>
      </c>
      <c r="BJ1012" s="14" t="s">
        <v>84</v>
      </c>
      <c r="BK1012" s="140">
        <f t="shared" si="405"/>
        <v>0</v>
      </c>
      <c r="BL1012" s="14" t="s">
        <v>187</v>
      </c>
      <c r="BM1012" s="139" t="s">
        <v>203</v>
      </c>
    </row>
    <row r="1013" spans="2:65" s="1" customFormat="1" ht="16.5" customHeight="1">
      <c r="B1013" s="127"/>
      <c r="C1013" s="128"/>
      <c r="D1013" s="166" t="s">
        <v>1366</v>
      </c>
      <c r="E1013" s="129"/>
      <c r="F1013" s="158" t="s">
        <v>1511</v>
      </c>
      <c r="G1013" s="159" t="s">
        <v>343</v>
      </c>
      <c r="H1013" s="132">
        <v>5</v>
      </c>
      <c r="I1013" s="133"/>
      <c r="J1013" s="133"/>
      <c r="K1013" s="133">
        <f t="shared" si="393"/>
        <v>0</v>
      </c>
      <c r="L1013" s="130" t="s">
        <v>1</v>
      </c>
      <c r="M1013" s="26"/>
      <c r="N1013" s="134" t="s">
        <v>1</v>
      </c>
      <c r="O1013" s="135" t="s">
        <v>39</v>
      </c>
      <c r="P1013" s="136">
        <f t="shared" si="394"/>
        <v>0</v>
      </c>
      <c r="Q1013" s="136">
        <f t="shared" si="395"/>
        <v>0</v>
      </c>
      <c r="R1013" s="136">
        <f t="shared" si="396"/>
        <v>0</v>
      </c>
      <c r="S1013" s="137">
        <v>0</v>
      </c>
      <c r="T1013" s="137">
        <f t="shared" si="397"/>
        <v>0</v>
      </c>
      <c r="U1013" s="137">
        <v>0</v>
      </c>
      <c r="V1013" s="137">
        <f t="shared" si="398"/>
        <v>0</v>
      </c>
      <c r="W1013" s="137">
        <v>0</v>
      </c>
      <c r="X1013" s="137">
        <f t="shared" si="399"/>
        <v>0</v>
      </c>
      <c r="Y1013" s="138" t="s">
        <v>1</v>
      </c>
      <c r="AR1013" s="139" t="s">
        <v>187</v>
      </c>
      <c r="AT1013" s="139" t="s">
        <v>147</v>
      </c>
      <c r="AU1013" s="139" t="s">
        <v>84</v>
      </c>
      <c r="AY1013" s="14" t="s">
        <v>145</v>
      </c>
      <c r="BE1013" s="140">
        <f t="shared" si="400"/>
        <v>0</v>
      </c>
      <c r="BF1013" s="140">
        <f t="shared" si="401"/>
        <v>0</v>
      </c>
      <c r="BG1013" s="140">
        <f t="shared" si="402"/>
        <v>0</v>
      </c>
      <c r="BH1013" s="140">
        <f t="shared" si="403"/>
        <v>0</v>
      </c>
      <c r="BI1013" s="140">
        <f t="shared" si="404"/>
        <v>0</v>
      </c>
      <c r="BJ1013" s="14" t="s">
        <v>84</v>
      </c>
      <c r="BK1013" s="140">
        <f t="shared" si="405"/>
        <v>0</v>
      </c>
      <c r="BL1013" s="14" t="s">
        <v>187</v>
      </c>
      <c r="BM1013" s="139" t="s">
        <v>203</v>
      </c>
    </row>
    <row r="1014" spans="2:65" s="1" customFormat="1" ht="15.75" customHeight="1">
      <c r="B1014" s="127"/>
      <c r="C1014" s="128"/>
      <c r="D1014" s="166" t="s">
        <v>1366</v>
      </c>
      <c r="E1014" s="129"/>
      <c r="F1014" s="158" t="s">
        <v>1512</v>
      </c>
      <c r="G1014" s="159" t="s">
        <v>343</v>
      </c>
      <c r="H1014" s="132">
        <v>12</v>
      </c>
      <c r="I1014" s="133"/>
      <c r="J1014" s="133"/>
      <c r="K1014" s="133">
        <f t="shared" si="393"/>
        <v>0</v>
      </c>
      <c r="L1014" s="130" t="s">
        <v>1</v>
      </c>
      <c r="M1014" s="26"/>
      <c r="N1014" s="134" t="s">
        <v>1</v>
      </c>
      <c r="O1014" s="135" t="s">
        <v>39</v>
      </c>
      <c r="P1014" s="136">
        <f t="shared" si="394"/>
        <v>0</v>
      </c>
      <c r="Q1014" s="136">
        <f t="shared" si="395"/>
        <v>0</v>
      </c>
      <c r="R1014" s="136">
        <f t="shared" si="396"/>
        <v>0</v>
      </c>
      <c r="S1014" s="137">
        <v>0</v>
      </c>
      <c r="T1014" s="137">
        <f t="shared" si="397"/>
        <v>0</v>
      </c>
      <c r="U1014" s="137">
        <v>0</v>
      </c>
      <c r="V1014" s="137">
        <f t="shared" si="398"/>
        <v>0</v>
      </c>
      <c r="W1014" s="137">
        <v>0</v>
      </c>
      <c r="X1014" s="137">
        <f t="shared" si="399"/>
        <v>0</v>
      </c>
      <c r="Y1014" s="138" t="s">
        <v>1</v>
      </c>
      <c r="AR1014" s="139" t="s">
        <v>187</v>
      </c>
      <c r="AT1014" s="139" t="s">
        <v>147</v>
      </c>
      <c r="AU1014" s="139" t="s">
        <v>84</v>
      </c>
      <c r="AY1014" s="14" t="s">
        <v>145</v>
      </c>
      <c r="BE1014" s="140">
        <f t="shared" si="400"/>
        <v>0</v>
      </c>
      <c r="BF1014" s="140">
        <f t="shared" si="401"/>
        <v>0</v>
      </c>
      <c r="BG1014" s="140">
        <f t="shared" si="402"/>
        <v>0</v>
      </c>
      <c r="BH1014" s="140">
        <f t="shared" si="403"/>
        <v>0</v>
      </c>
      <c r="BI1014" s="140">
        <f t="shared" si="404"/>
        <v>0</v>
      </c>
      <c r="BJ1014" s="14" t="s">
        <v>84</v>
      </c>
      <c r="BK1014" s="140">
        <f t="shared" si="405"/>
        <v>0</v>
      </c>
      <c r="BL1014" s="14" t="s">
        <v>187</v>
      </c>
      <c r="BM1014" s="139" t="s">
        <v>203</v>
      </c>
    </row>
    <row r="1015" spans="2:65" s="1" customFormat="1" ht="24">
      <c r="B1015" s="127"/>
      <c r="C1015" s="128"/>
      <c r="D1015" s="166" t="s">
        <v>1366</v>
      </c>
      <c r="E1015" s="129"/>
      <c r="F1015" s="158" t="s">
        <v>1382</v>
      </c>
      <c r="G1015" s="159" t="s">
        <v>343</v>
      </c>
      <c r="H1015" s="132">
        <v>23</v>
      </c>
      <c r="I1015" s="133"/>
      <c r="J1015" s="133"/>
      <c r="K1015" s="133">
        <f t="shared" si="393"/>
        <v>0</v>
      </c>
      <c r="L1015" s="130" t="s">
        <v>1</v>
      </c>
      <c r="M1015" s="26"/>
      <c r="N1015" s="134" t="s">
        <v>1</v>
      </c>
      <c r="O1015" s="135" t="s">
        <v>39</v>
      </c>
      <c r="P1015" s="136">
        <f t="shared" si="394"/>
        <v>0</v>
      </c>
      <c r="Q1015" s="136">
        <f t="shared" si="395"/>
        <v>0</v>
      </c>
      <c r="R1015" s="136">
        <f t="shared" si="396"/>
        <v>0</v>
      </c>
      <c r="S1015" s="137">
        <v>0</v>
      </c>
      <c r="T1015" s="137">
        <f t="shared" si="397"/>
        <v>0</v>
      </c>
      <c r="U1015" s="137">
        <v>0</v>
      </c>
      <c r="V1015" s="137">
        <f t="shared" si="398"/>
        <v>0</v>
      </c>
      <c r="W1015" s="137">
        <v>0</v>
      </c>
      <c r="X1015" s="137">
        <f t="shared" si="399"/>
        <v>0</v>
      </c>
      <c r="Y1015" s="138" t="s">
        <v>1</v>
      </c>
      <c r="AR1015" s="139" t="s">
        <v>187</v>
      </c>
      <c r="AT1015" s="139" t="s">
        <v>147</v>
      </c>
      <c r="AU1015" s="139" t="s">
        <v>84</v>
      </c>
      <c r="AY1015" s="14" t="s">
        <v>145</v>
      </c>
      <c r="BE1015" s="140">
        <f t="shared" si="400"/>
        <v>0</v>
      </c>
      <c r="BF1015" s="140">
        <f t="shared" si="401"/>
        <v>0</v>
      </c>
      <c r="BG1015" s="140">
        <f t="shared" si="402"/>
        <v>0</v>
      </c>
      <c r="BH1015" s="140">
        <f t="shared" si="403"/>
        <v>0</v>
      </c>
      <c r="BI1015" s="140">
        <f t="shared" si="404"/>
        <v>0</v>
      </c>
      <c r="BJ1015" s="14" t="s">
        <v>84</v>
      </c>
      <c r="BK1015" s="140">
        <f t="shared" si="405"/>
        <v>0</v>
      </c>
      <c r="BL1015" s="14" t="s">
        <v>187</v>
      </c>
      <c r="BM1015" s="139" t="s">
        <v>203</v>
      </c>
    </row>
    <row r="1016" spans="2:65" s="1" customFormat="1" ht="16.5" customHeight="1">
      <c r="B1016" s="127"/>
      <c r="C1016" s="128"/>
      <c r="D1016" s="166" t="s">
        <v>1366</v>
      </c>
      <c r="E1016" s="129"/>
      <c r="F1016" s="158" t="s">
        <v>1513</v>
      </c>
      <c r="G1016" s="159" t="s">
        <v>343</v>
      </c>
      <c r="H1016" s="132">
        <v>5</v>
      </c>
      <c r="I1016" s="133"/>
      <c r="J1016" s="133"/>
      <c r="K1016" s="133">
        <f t="shared" si="393"/>
        <v>0</v>
      </c>
      <c r="L1016" s="130" t="s">
        <v>1</v>
      </c>
      <c r="M1016" s="26"/>
      <c r="N1016" s="134" t="s">
        <v>1</v>
      </c>
      <c r="O1016" s="135" t="s">
        <v>39</v>
      </c>
      <c r="P1016" s="136">
        <f t="shared" si="394"/>
        <v>0</v>
      </c>
      <c r="Q1016" s="136">
        <f t="shared" si="395"/>
        <v>0</v>
      </c>
      <c r="R1016" s="136">
        <f t="shared" si="396"/>
        <v>0</v>
      </c>
      <c r="S1016" s="137">
        <v>0</v>
      </c>
      <c r="T1016" s="137">
        <f t="shared" si="397"/>
        <v>0</v>
      </c>
      <c r="U1016" s="137">
        <v>0</v>
      </c>
      <c r="V1016" s="137">
        <f t="shared" si="398"/>
        <v>0</v>
      </c>
      <c r="W1016" s="137">
        <v>0</v>
      </c>
      <c r="X1016" s="137">
        <f t="shared" si="399"/>
        <v>0</v>
      </c>
      <c r="Y1016" s="138" t="s">
        <v>1</v>
      </c>
      <c r="AR1016" s="139" t="s">
        <v>187</v>
      </c>
      <c r="AT1016" s="139" t="s">
        <v>147</v>
      </c>
      <c r="AU1016" s="139" t="s">
        <v>84</v>
      </c>
      <c r="AY1016" s="14" t="s">
        <v>145</v>
      </c>
      <c r="BE1016" s="140">
        <f t="shared" si="400"/>
        <v>0</v>
      </c>
      <c r="BF1016" s="140">
        <f t="shared" si="401"/>
        <v>0</v>
      </c>
      <c r="BG1016" s="140">
        <f t="shared" si="402"/>
        <v>0</v>
      </c>
      <c r="BH1016" s="140">
        <f t="shared" si="403"/>
        <v>0</v>
      </c>
      <c r="BI1016" s="140">
        <f t="shared" si="404"/>
        <v>0</v>
      </c>
      <c r="BJ1016" s="14" t="s">
        <v>84</v>
      </c>
      <c r="BK1016" s="140">
        <f t="shared" si="405"/>
        <v>0</v>
      </c>
      <c r="BL1016" s="14" t="s">
        <v>187</v>
      </c>
      <c r="BM1016" s="139" t="s">
        <v>203</v>
      </c>
    </row>
    <row r="1017" spans="2:65" s="1" customFormat="1" ht="24">
      <c r="B1017" s="127"/>
      <c r="C1017" s="128"/>
      <c r="D1017" s="166" t="s">
        <v>1366</v>
      </c>
      <c r="E1017" s="129"/>
      <c r="F1017" s="158" t="s">
        <v>1514</v>
      </c>
      <c r="G1017" s="159" t="s">
        <v>343</v>
      </c>
      <c r="H1017" s="132">
        <v>1</v>
      </c>
      <c r="I1017" s="133"/>
      <c r="J1017" s="133"/>
      <c r="K1017" s="133">
        <f t="shared" si="393"/>
        <v>0</v>
      </c>
      <c r="L1017" s="130" t="s">
        <v>1</v>
      </c>
      <c r="M1017" s="26"/>
      <c r="N1017" s="134" t="s">
        <v>1</v>
      </c>
      <c r="O1017" s="135" t="s">
        <v>39</v>
      </c>
      <c r="P1017" s="136">
        <f t="shared" si="394"/>
        <v>0</v>
      </c>
      <c r="Q1017" s="136">
        <f t="shared" si="395"/>
        <v>0</v>
      </c>
      <c r="R1017" s="136">
        <f t="shared" si="396"/>
        <v>0</v>
      </c>
      <c r="S1017" s="137">
        <v>0</v>
      </c>
      <c r="T1017" s="137">
        <f t="shared" si="397"/>
        <v>0</v>
      </c>
      <c r="U1017" s="137">
        <v>0</v>
      </c>
      <c r="V1017" s="137">
        <f t="shared" si="398"/>
        <v>0</v>
      </c>
      <c r="W1017" s="137">
        <v>0</v>
      </c>
      <c r="X1017" s="137">
        <f t="shared" si="399"/>
        <v>0</v>
      </c>
      <c r="Y1017" s="138" t="s">
        <v>1</v>
      </c>
      <c r="AR1017" s="139" t="s">
        <v>187</v>
      </c>
      <c r="AT1017" s="139" t="s">
        <v>147</v>
      </c>
      <c r="AU1017" s="139" t="s">
        <v>84</v>
      </c>
      <c r="AY1017" s="14" t="s">
        <v>145</v>
      </c>
      <c r="BE1017" s="140">
        <f t="shared" si="400"/>
        <v>0</v>
      </c>
      <c r="BF1017" s="140">
        <f t="shared" si="401"/>
        <v>0</v>
      </c>
      <c r="BG1017" s="140">
        <f t="shared" si="402"/>
        <v>0</v>
      </c>
      <c r="BH1017" s="140">
        <f t="shared" si="403"/>
        <v>0</v>
      </c>
      <c r="BI1017" s="140">
        <f t="shared" si="404"/>
        <v>0</v>
      </c>
      <c r="BJ1017" s="14" t="s">
        <v>84</v>
      </c>
      <c r="BK1017" s="140">
        <f t="shared" si="405"/>
        <v>0</v>
      </c>
      <c r="BL1017" s="14" t="s">
        <v>187</v>
      </c>
      <c r="BM1017" s="139" t="s">
        <v>203</v>
      </c>
    </row>
    <row r="1018" spans="2:65" s="1" customFormat="1" ht="12">
      <c r="B1018" s="127"/>
      <c r="C1018" s="128"/>
      <c r="D1018" s="166" t="s">
        <v>1366</v>
      </c>
      <c r="E1018" s="129"/>
      <c r="F1018" s="158" t="s">
        <v>1515</v>
      </c>
      <c r="G1018" s="159" t="s">
        <v>343</v>
      </c>
      <c r="H1018" s="132">
        <v>2</v>
      </c>
      <c r="I1018" s="133"/>
      <c r="J1018" s="133"/>
      <c r="K1018" s="133">
        <f t="shared" si="393"/>
        <v>0</v>
      </c>
      <c r="L1018" s="130" t="s">
        <v>1</v>
      </c>
      <c r="M1018" s="26"/>
      <c r="N1018" s="134" t="s">
        <v>1</v>
      </c>
      <c r="O1018" s="135" t="s">
        <v>39</v>
      </c>
      <c r="P1018" s="136">
        <f t="shared" si="394"/>
        <v>0</v>
      </c>
      <c r="Q1018" s="136">
        <f t="shared" si="395"/>
        <v>0</v>
      </c>
      <c r="R1018" s="136">
        <f t="shared" si="396"/>
        <v>0</v>
      </c>
      <c r="S1018" s="137">
        <v>0</v>
      </c>
      <c r="T1018" s="137">
        <f t="shared" si="397"/>
        <v>0</v>
      </c>
      <c r="U1018" s="137">
        <v>0</v>
      </c>
      <c r="V1018" s="137">
        <f t="shared" si="398"/>
        <v>0</v>
      </c>
      <c r="W1018" s="137">
        <v>0</v>
      </c>
      <c r="X1018" s="137">
        <f t="shared" si="399"/>
        <v>0</v>
      </c>
      <c r="Y1018" s="138" t="s">
        <v>1</v>
      </c>
      <c r="AR1018" s="139" t="s">
        <v>187</v>
      </c>
      <c r="AT1018" s="139" t="s">
        <v>147</v>
      </c>
      <c r="AU1018" s="139" t="s">
        <v>84</v>
      </c>
      <c r="AY1018" s="14" t="s">
        <v>145</v>
      </c>
      <c r="BE1018" s="140">
        <f t="shared" si="400"/>
        <v>0</v>
      </c>
      <c r="BF1018" s="140">
        <f t="shared" si="401"/>
        <v>0</v>
      </c>
      <c r="BG1018" s="140">
        <f t="shared" si="402"/>
        <v>0</v>
      </c>
      <c r="BH1018" s="140">
        <f t="shared" si="403"/>
        <v>0</v>
      </c>
      <c r="BI1018" s="140">
        <f t="shared" si="404"/>
        <v>0</v>
      </c>
      <c r="BJ1018" s="14" t="s">
        <v>84</v>
      </c>
      <c r="BK1018" s="140">
        <f t="shared" si="405"/>
        <v>0</v>
      </c>
      <c r="BL1018" s="14" t="s">
        <v>187</v>
      </c>
      <c r="BM1018" s="139" t="s">
        <v>203</v>
      </c>
    </row>
    <row r="1019" spans="2:65" s="1" customFormat="1" ht="24">
      <c r="B1019" s="127"/>
      <c r="C1019" s="128"/>
      <c r="D1019" s="166" t="s">
        <v>1366</v>
      </c>
      <c r="E1019" s="129"/>
      <c r="F1019" s="158" t="s">
        <v>1383</v>
      </c>
      <c r="G1019" s="159" t="s">
        <v>458</v>
      </c>
      <c r="H1019" s="132">
        <v>20</v>
      </c>
      <c r="I1019" s="133"/>
      <c r="J1019" s="133"/>
      <c r="K1019" s="133">
        <f t="shared" si="393"/>
        <v>0</v>
      </c>
      <c r="L1019" s="130" t="s">
        <v>1</v>
      </c>
      <c r="M1019" s="26"/>
      <c r="N1019" s="134" t="s">
        <v>1</v>
      </c>
      <c r="O1019" s="135" t="s">
        <v>39</v>
      </c>
      <c r="P1019" s="136">
        <f t="shared" si="394"/>
        <v>0</v>
      </c>
      <c r="Q1019" s="136">
        <f t="shared" si="395"/>
        <v>0</v>
      </c>
      <c r="R1019" s="136">
        <f t="shared" si="396"/>
        <v>0</v>
      </c>
      <c r="S1019" s="137">
        <v>0</v>
      </c>
      <c r="T1019" s="137">
        <f t="shared" si="397"/>
        <v>0</v>
      </c>
      <c r="U1019" s="137">
        <v>0</v>
      </c>
      <c r="V1019" s="137">
        <f t="shared" si="398"/>
        <v>0</v>
      </c>
      <c r="W1019" s="137">
        <v>0</v>
      </c>
      <c r="X1019" s="137">
        <f t="shared" si="399"/>
        <v>0</v>
      </c>
      <c r="Y1019" s="138" t="s">
        <v>1</v>
      </c>
      <c r="AR1019" s="139" t="s">
        <v>187</v>
      </c>
      <c r="AT1019" s="139" t="s">
        <v>147</v>
      </c>
      <c r="AU1019" s="139" t="s">
        <v>84</v>
      </c>
      <c r="AY1019" s="14" t="s">
        <v>145</v>
      </c>
      <c r="BE1019" s="140">
        <f t="shared" si="400"/>
        <v>0</v>
      </c>
      <c r="BF1019" s="140">
        <f t="shared" si="401"/>
        <v>0</v>
      </c>
      <c r="BG1019" s="140">
        <f t="shared" si="402"/>
        <v>0</v>
      </c>
      <c r="BH1019" s="140">
        <f t="shared" si="403"/>
        <v>0</v>
      </c>
      <c r="BI1019" s="140">
        <f t="shared" si="404"/>
        <v>0</v>
      </c>
      <c r="BJ1019" s="14" t="s">
        <v>84</v>
      </c>
      <c r="BK1019" s="140">
        <f t="shared" si="405"/>
        <v>0</v>
      </c>
      <c r="BL1019" s="14" t="s">
        <v>187</v>
      </c>
      <c r="BM1019" s="139" t="s">
        <v>203</v>
      </c>
    </row>
    <row r="1020" spans="2:65" s="1" customFormat="1" ht="24">
      <c r="B1020" s="127"/>
      <c r="C1020" s="128"/>
      <c r="D1020" s="166" t="s">
        <v>1366</v>
      </c>
      <c r="E1020" s="129"/>
      <c r="F1020" s="158" t="s">
        <v>1384</v>
      </c>
      <c r="G1020" s="159" t="s">
        <v>343</v>
      </c>
      <c r="H1020" s="132">
        <v>40</v>
      </c>
      <c r="I1020" s="133"/>
      <c r="J1020" s="133"/>
      <c r="K1020" s="133">
        <f t="shared" si="393"/>
        <v>0</v>
      </c>
      <c r="L1020" s="130" t="s">
        <v>1</v>
      </c>
      <c r="M1020" s="26"/>
      <c r="N1020" s="134" t="s">
        <v>1</v>
      </c>
      <c r="O1020" s="135" t="s">
        <v>39</v>
      </c>
      <c r="P1020" s="136">
        <f t="shared" si="394"/>
        <v>0</v>
      </c>
      <c r="Q1020" s="136">
        <f t="shared" si="395"/>
        <v>0</v>
      </c>
      <c r="R1020" s="136">
        <f t="shared" si="396"/>
        <v>0</v>
      </c>
      <c r="S1020" s="137">
        <v>0</v>
      </c>
      <c r="T1020" s="137">
        <f t="shared" si="397"/>
        <v>0</v>
      </c>
      <c r="U1020" s="137">
        <v>0</v>
      </c>
      <c r="V1020" s="137">
        <f t="shared" si="398"/>
        <v>0</v>
      </c>
      <c r="W1020" s="137">
        <v>0</v>
      </c>
      <c r="X1020" s="137">
        <f t="shared" si="399"/>
        <v>0</v>
      </c>
      <c r="Y1020" s="138" t="s">
        <v>1</v>
      </c>
      <c r="AR1020" s="139" t="s">
        <v>187</v>
      </c>
      <c r="AT1020" s="139" t="s">
        <v>147</v>
      </c>
      <c r="AU1020" s="139" t="s">
        <v>84</v>
      </c>
      <c r="AY1020" s="14" t="s">
        <v>145</v>
      </c>
      <c r="BE1020" s="140">
        <f t="shared" si="400"/>
        <v>0</v>
      </c>
      <c r="BF1020" s="140">
        <f t="shared" si="401"/>
        <v>0</v>
      </c>
      <c r="BG1020" s="140">
        <f t="shared" si="402"/>
        <v>0</v>
      </c>
      <c r="BH1020" s="140">
        <f t="shared" si="403"/>
        <v>0</v>
      </c>
      <c r="BI1020" s="140">
        <f t="shared" si="404"/>
        <v>0</v>
      </c>
      <c r="BJ1020" s="14" t="s">
        <v>84</v>
      </c>
      <c r="BK1020" s="140">
        <f t="shared" si="405"/>
        <v>0</v>
      </c>
      <c r="BL1020" s="14" t="s">
        <v>187</v>
      </c>
      <c r="BM1020" s="139" t="s">
        <v>203</v>
      </c>
    </row>
    <row r="1021" spans="2:65" s="1" customFormat="1" ht="24">
      <c r="B1021" s="127"/>
      <c r="C1021" s="128"/>
      <c r="D1021" s="166" t="s">
        <v>1366</v>
      </c>
      <c r="E1021" s="129"/>
      <c r="F1021" s="158" t="s">
        <v>1385</v>
      </c>
      <c r="G1021" s="159" t="s">
        <v>458</v>
      </c>
      <c r="H1021" s="132">
        <v>40</v>
      </c>
      <c r="I1021" s="133"/>
      <c r="J1021" s="133"/>
      <c r="K1021" s="133">
        <f t="shared" si="393"/>
        <v>0</v>
      </c>
      <c r="L1021" s="130" t="s">
        <v>1</v>
      </c>
      <c r="M1021" s="26"/>
      <c r="N1021" s="134" t="s">
        <v>1</v>
      </c>
      <c r="O1021" s="135" t="s">
        <v>39</v>
      </c>
      <c r="P1021" s="136">
        <f t="shared" si="394"/>
        <v>0</v>
      </c>
      <c r="Q1021" s="136">
        <f t="shared" si="395"/>
        <v>0</v>
      </c>
      <c r="R1021" s="136">
        <f t="shared" si="396"/>
        <v>0</v>
      </c>
      <c r="S1021" s="137">
        <v>0</v>
      </c>
      <c r="T1021" s="137">
        <f t="shared" si="397"/>
        <v>0</v>
      </c>
      <c r="U1021" s="137">
        <v>0</v>
      </c>
      <c r="V1021" s="137">
        <f t="shared" si="398"/>
        <v>0</v>
      </c>
      <c r="W1021" s="137">
        <v>0</v>
      </c>
      <c r="X1021" s="137">
        <f t="shared" si="399"/>
        <v>0</v>
      </c>
      <c r="Y1021" s="138" t="s">
        <v>1</v>
      </c>
      <c r="AR1021" s="139" t="s">
        <v>187</v>
      </c>
      <c r="AT1021" s="139" t="s">
        <v>147</v>
      </c>
      <c r="AU1021" s="139" t="s">
        <v>84</v>
      </c>
      <c r="AY1021" s="14" t="s">
        <v>145</v>
      </c>
      <c r="BE1021" s="140">
        <f t="shared" si="400"/>
        <v>0</v>
      </c>
      <c r="BF1021" s="140">
        <f t="shared" si="401"/>
        <v>0</v>
      </c>
      <c r="BG1021" s="140">
        <f t="shared" si="402"/>
        <v>0</v>
      </c>
      <c r="BH1021" s="140">
        <f t="shared" si="403"/>
        <v>0</v>
      </c>
      <c r="BI1021" s="140">
        <f t="shared" si="404"/>
        <v>0</v>
      </c>
      <c r="BJ1021" s="14" t="s">
        <v>84</v>
      </c>
      <c r="BK1021" s="140">
        <f t="shared" si="405"/>
        <v>0</v>
      </c>
      <c r="BL1021" s="14" t="s">
        <v>187</v>
      </c>
      <c r="BM1021" s="139" t="s">
        <v>203</v>
      </c>
    </row>
    <row r="1022" spans="2:65" s="1" customFormat="1" ht="16.5" customHeight="1">
      <c r="B1022" s="127"/>
      <c r="C1022" s="128"/>
      <c r="D1022" s="166" t="s">
        <v>1366</v>
      </c>
      <c r="E1022" s="129"/>
      <c r="F1022" s="158" t="s">
        <v>1521</v>
      </c>
      <c r="G1022" s="159" t="s">
        <v>343</v>
      </c>
      <c r="H1022" s="132">
        <v>70</v>
      </c>
      <c r="I1022" s="133"/>
      <c r="J1022" s="133"/>
      <c r="K1022" s="133">
        <f t="shared" si="393"/>
        <v>0</v>
      </c>
      <c r="L1022" s="130" t="s">
        <v>1</v>
      </c>
      <c r="M1022" s="26"/>
      <c r="N1022" s="134" t="s">
        <v>1</v>
      </c>
      <c r="O1022" s="135" t="s">
        <v>39</v>
      </c>
      <c r="P1022" s="136">
        <f t="shared" si="394"/>
        <v>0</v>
      </c>
      <c r="Q1022" s="136">
        <f t="shared" si="395"/>
        <v>0</v>
      </c>
      <c r="R1022" s="136">
        <f t="shared" si="396"/>
        <v>0</v>
      </c>
      <c r="S1022" s="137">
        <v>0</v>
      </c>
      <c r="T1022" s="137">
        <f t="shared" si="397"/>
        <v>0</v>
      </c>
      <c r="U1022" s="137">
        <v>0</v>
      </c>
      <c r="V1022" s="137">
        <f t="shared" si="398"/>
        <v>0</v>
      </c>
      <c r="W1022" s="137">
        <v>0</v>
      </c>
      <c r="X1022" s="137">
        <f t="shared" si="399"/>
        <v>0</v>
      </c>
      <c r="Y1022" s="138" t="s">
        <v>1</v>
      </c>
      <c r="AR1022" s="139" t="s">
        <v>187</v>
      </c>
      <c r="AT1022" s="139" t="s">
        <v>147</v>
      </c>
      <c r="AU1022" s="139" t="s">
        <v>84</v>
      </c>
      <c r="AY1022" s="14" t="s">
        <v>145</v>
      </c>
      <c r="BE1022" s="140">
        <f t="shared" si="400"/>
        <v>0</v>
      </c>
      <c r="BF1022" s="140">
        <f t="shared" si="401"/>
        <v>0</v>
      </c>
      <c r="BG1022" s="140">
        <f t="shared" si="402"/>
        <v>0</v>
      </c>
      <c r="BH1022" s="140">
        <f t="shared" si="403"/>
        <v>0</v>
      </c>
      <c r="BI1022" s="140">
        <f t="shared" si="404"/>
        <v>0</v>
      </c>
      <c r="BJ1022" s="14" t="s">
        <v>84</v>
      </c>
      <c r="BK1022" s="140">
        <f t="shared" si="405"/>
        <v>0</v>
      </c>
      <c r="BL1022" s="14" t="s">
        <v>187</v>
      </c>
      <c r="BM1022" s="139" t="s">
        <v>203</v>
      </c>
    </row>
    <row r="1023" spans="2:65" s="1" customFormat="1" ht="15.75" customHeight="1">
      <c r="B1023" s="127"/>
      <c r="C1023" s="128"/>
      <c r="D1023" s="166" t="s">
        <v>1366</v>
      </c>
      <c r="E1023" s="129"/>
      <c r="F1023" s="158" t="s">
        <v>1517</v>
      </c>
      <c r="G1023" s="159" t="s">
        <v>343</v>
      </c>
      <c r="H1023" s="132">
        <v>100</v>
      </c>
      <c r="I1023" s="133"/>
      <c r="J1023" s="133"/>
      <c r="K1023" s="133">
        <f t="shared" si="393"/>
        <v>0</v>
      </c>
      <c r="L1023" s="130" t="s">
        <v>1</v>
      </c>
      <c r="M1023" s="26"/>
      <c r="N1023" s="134" t="s">
        <v>1</v>
      </c>
      <c r="O1023" s="135" t="s">
        <v>39</v>
      </c>
      <c r="P1023" s="136">
        <f t="shared" si="394"/>
        <v>0</v>
      </c>
      <c r="Q1023" s="136">
        <f t="shared" si="395"/>
        <v>0</v>
      </c>
      <c r="R1023" s="136">
        <f t="shared" si="396"/>
        <v>0</v>
      </c>
      <c r="S1023" s="137">
        <v>0</v>
      </c>
      <c r="T1023" s="137">
        <f t="shared" si="397"/>
        <v>0</v>
      </c>
      <c r="U1023" s="137">
        <v>0</v>
      </c>
      <c r="V1023" s="137">
        <f t="shared" si="398"/>
        <v>0</v>
      </c>
      <c r="W1023" s="137">
        <v>0</v>
      </c>
      <c r="X1023" s="137">
        <f t="shared" si="399"/>
        <v>0</v>
      </c>
      <c r="Y1023" s="138" t="s">
        <v>1</v>
      </c>
      <c r="AR1023" s="139" t="s">
        <v>187</v>
      </c>
      <c r="AT1023" s="139" t="s">
        <v>147</v>
      </c>
      <c r="AU1023" s="139" t="s">
        <v>84</v>
      </c>
      <c r="AY1023" s="14" t="s">
        <v>145</v>
      </c>
      <c r="BE1023" s="140">
        <f t="shared" si="400"/>
        <v>0</v>
      </c>
      <c r="BF1023" s="140">
        <f t="shared" si="401"/>
        <v>0</v>
      </c>
      <c r="BG1023" s="140">
        <f t="shared" si="402"/>
        <v>0</v>
      </c>
      <c r="BH1023" s="140">
        <f t="shared" si="403"/>
        <v>0</v>
      </c>
      <c r="BI1023" s="140">
        <f t="shared" si="404"/>
        <v>0</v>
      </c>
      <c r="BJ1023" s="14" t="s">
        <v>84</v>
      </c>
      <c r="BK1023" s="140">
        <f t="shared" si="405"/>
        <v>0</v>
      </c>
      <c r="BL1023" s="14" t="s">
        <v>187</v>
      </c>
      <c r="BM1023" s="139" t="s">
        <v>203</v>
      </c>
    </row>
    <row r="1024" spans="2:65" s="1" customFormat="1" ht="15.75" customHeight="1">
      <c r="B1024" s="127"/>
      <c r="C1024" s="128"/>
      <c r="D1024" s="166" t="s">
        <v>1366</v>
      </c>
      <c r="E1024" s="129"/>
      <c r="F1024" s="158" t="s">
        <v>1168</v>
      </c>
      <c r="G1024" s="159" t="s">
        <v>343</v>
      </c>
      <c r="H1024" s="132">
        <v>80</v>
      </c>
      <c r="I1024" s="133"/>
      <c r="J1024" s="133"/>
      <c r="K1024" s="133">
        <f t="shared" si="393"/>
        <v>0</v>
      </c>
      <c r="L1024" s="130" t="s">
        <v>1</v>
      </c>
      <c r="M1024" s="26"/>
      <c r="N1024" s="134" t="s">
        <v>1</v>
      </c>
      <c r="O1024" s="135" t="s">
        <v>39</v>
      </c>
      <c r="P1024" s="136">
        <f t="shared" si="394"/>
        <v>0</v>
      </c>
      <c r="Q1024" s="136">
        <f t="shared" si="395"/>
        <v>0</v>
      </c>
      <c r="R1024" s="136">
        <f t="shared" si="396"/>
        <v>0</v>
      </c>
      <c r="S1024" s="137">
        <v>0</v>
      </c>
      <c r="T1024" s="137">
        <f t="shared" si="397"/>
        <v>0</v>
      </c>
      <c r="U1024" s="137">
        <v>0</v>
      </c>
      <c r="V1024" s="137">
        <f t="shared" si="398"/>
        <v>0</v>
      </c>
      <c r="W1024" s="137">
        <v>0</v>
      </c>
      <c r="X1024" s="137">
        <f t="shared" si="399"/>
        <v>0</v>
      </c>
      <c r="Y1024" s="138" t="s">
        <v>1</v>
      </c>
      <c r="AR1024" s="139" t="s">
        <v>187</v>
      </c>
      <c r="AT1024" s="139" t="s">
        <v>147</v>
      </c>
      <c r="AU1024" s="139" t="s">
        <v>84</v>
      </c>
      <c r="AY1024" s="14" t="s">
        <v>145</v>
      </c>
      <c r="BE1024" s="140">
        <f t="shared" si="400"/>
        <v>0</v>
      </c>
      <c r="BF1024" s="140">
        <f t="shared" si="401"/>
        <v>0</v>
      </c>
      <c r="BG1024" s="140">
        <f t="shared" si="402"/>
        <v>0</v>
      </c>
      <c r="BH1024" s="140">
        <f t="shared" si="403"/>
        <v>0</v>
      </c>
      <c r="BI1024" s="140">
        <f t="shared" si="404"/>
        <v>0</v>
      </c>
      <c r="BJ1024" s="14" t="s">
        <v>84</v>
      </c>
      <c r="BK1024" s="140">
        <f t="shared" si="405"/>
        <v>0</v>
      </c>
      <c r="BL1024" s="14" t="s">
        <v>187</v>
      </c>
      <c r="BM1024" s="139" t="s">
        <v>203</v>
      </c>
    </row>
    <row r="1025" spans="2:65" s="1" customFormat="1" ht="16.5" customHeight="1">
      <c r="B1025" s="127"/>
      <c r="C1025" s="128"/>
      <c r="D1025" s="166" t="s">
        <v>1366</v>
      </c>
      <c r="E1025" s="129"/>
      <c r="F1025" s="158" t="s">
        <v>1518</v>
      </c>
      <c r="G1025" s="159" t="s">
        <v>458</v>
      </c>
      <c r="H1025" s="132">
        <v>30</v>
      </c>
      <c r="I1025" s="133"/>
      <c r="J1025" s="133"/>
      <c r="K1025" s="133">
        <f t="shared" si="393"/>
        <v>0</v>
      </c>
      <c r="L1025" s="130" t="s">
        <v>1</v>
      </c>
      <c r="M1025" s="26"/>
      <c r="N1025" s="134" t="s">
        <v>1</v>
      </c>
      <c r="O1025" s="135" t="s">
        <v>39</v>
      </c>
      <c r="P1025" s="136">
        <f t="shared" si="394"/>
        <v>0</v>
      </c>
      <c r="Q1025" s="136">
        <f t="shared" si="395"/>
        <v>0</v>
      </c>
      <c r="R1025" s="136">
        <f t="shared" si="396"/>
        <v>0</v>
      </c>
      <c r="S1025" s="137">
        <v>0</v>
      </c>
      <c r="T1025" s="137">
        <f t="shared" si="397"/>
        <v>0</v>
      </c>
      <c r="U1025" s="137">
        <v>0</v>
      </c>
      <c r="V1025" s="137">
        <f t="shared" si="398"/>
        <v>0</v>
      </c>
      <c r="W1025" s="137">
        <v>0</v>
      </c>
      <c r="X1025" s="137">
        <f t="shared" si="399"/>
        <v>0</v>
      </c>
      <c r="Y1025" s="138" t="s">
        <v>1</v>
      </c>
      <c r="AR1025" s="139" t="s">
        <v>187</v>
      </c>
      <c r="AT1025" s="139" t="s">
        <v>147</v>
      </c>
      <c r="AU1025" s="139" t="s">
        <v>84</v>
      </c>
      <c r="AY1025" s="14" t="s">
        <v>145</v>
      </c>
      <c r="BE1025" s="140">
        <f t="shared" si="400"/>
        <v>0</v>
      </c>
      <c r="BF1025" s="140">
        <f t="shared" si="401"/>
        <v>0</v>
      </c>
      <c r="BG1025" s="140">
        <f t="shared" si="402"/>
        <v>0</v>
      </c>
      <c r="BH1025" s="140">
        <f t="shared" si="403"/>
        <v>0</v>
      </c>
      <c r="BI1025" s="140">
        <f t="shared" si="404"/>
        <v>0</v>
      </c>
      <c r="BJ1025" s="14" t="s">
        <v>84</v>
      </c>
      <c r="BK1025" s="140">
        <f t="shared" si="405"/>
        <v>0</v>
      </c>
      <c r="BL1025" s="14" t="s">
        <v>187</v>
      </c>
      <c r="BM1025" s="139" t="s">
        <v>203</v>
      </c>
    </row>
    <row r="1026" spans="2:65" s="1" customFormat="1" ht="15.75" customHeight="1">
      <c r="B1026" s="127"/>
      <c r="C1026" s="128"/>
      <c r="D1026" s="166" t="s">
        <v>1366</v>
      </c>
      <c r="E1026" s="129"/>
      <c r="F1026" s="158" t="s">
        <v>1386</v>
      </c>
      <c r="G1026" s="159" t="s">
        <v>343</v>
      </c>
      <c r="H1026" s="132">
        <v>80</v>
      </c>
      <c r="I1026" s="133"/>
      <c r="J1026" s="133"/>
      <c r="K1026" s="133">
        <f t="shared" si="393"/>
        <v>0</v>
      </c>
      <c r="L1026" s="130" t="s">
        <v>1</v>
      </c>
      <c r="M1026" s="26"/>
      <c r="N1026" s="134" t="s">
        <v>1</v>
      </c>
      <c r="O1026" s="135" t="s">
        <v>39</v>
      </c>
      <c r="P1026" s="136">
        <f t="shared" si="394"/>
        <v>0</v>
      </c>
      <c r="Q1026" s="136">
        <f t="shared" si="395"/>
        <v>0</v>
      </c>
      <c r="R1026" s="136">
        <f t="shared" si="396"/>
        <v>0</v>
      </c>
      <c r="S1026" s="137">
        <v>0</v>
      </c>
      <c r="T1026" s="137">
        <f t="shared" si="397"/>
        <v>0</v>
      </c>
      <c r="U1026" s="137">
        <v>0</v>
      </c>
      <c r="V1026" s="137">
        <f t="shared" si="398"/>
        <v>0</v>
      </c>
      <c r="W1026" s="137">
        <v>0</v>
      </c>
      <c r="X1026" s="137">
        <f t="shared" si="399"/>
        <v>0</v>
      </c>
      <c r="Y1026" s="138" t="s">
        <v>1</v>
      </c>
      <c r="AR1026" s="139" t="s">
        <v>187</v>
      </c>
      <c r="AT1026" s="139" t="s">
        <v>147</v>
      </c>
      <c r="AU1026" s="139" t="s">
        <v>84</v>
      </c>
      <c r="AY1026" s="14" t="s">
        <v>145</v>
      </c>
      <c r="BE1026" s="140">
        <f t="shared" si="400"/>
        <v>0</v>
      </c>
      <c r="BF1026" s="140">
        <f t="shared" si="401"/>
        <v>0</v>
      </c>
      <c r="BG1026" s="140">
        <f t="shared" si="402"/>
        <v>0</v>
      </c>
      <c r="BH1026" s="140">
        <f t="shared" si="403"/>
        <v>0</v>
      </c>
      <c r="BI1026" s="140">
        <f t="shared" si="404"/>
        <v>0</v>
      </c>
      <c r="BJ1026" s="14" t="s">
        <v>84</v>
      </c>
      <c r="BK1026" s="140">
        <f t="shared" si="405"/>
        <v>0</v>
      </c>
      <c r="BL1026" s="14" t="s">
        <v>187</v>
      </c>
      <c r="BM1026" s="139" t="s">
        <v>203</v>
      </c>
    </row>
    <row r="1027" spans="2:65" s="1" customFormat="1" ht="15.75" customHeight="1">
      <c r="B1027" s="127"/>
      <c r="C1027" s="128"/>
      <c r="D1027" s="166" t="s">
        <v>1366</v>
      </c>
      <c r="E1027" s="129"/>
      <c r="F1027" s="158" t="s">
        <v>1387</v>
      </c>
      <c r="G1027" s="159" t="s">
        <v>1008</v>
      </c>
      <c r="H1027" s="132">
        <v>1</v>
      </c>
      <c r="I1027" s="133"/>
      <c r="J1027" s="133"/>
      <c r="K1027" s="133">
        <f t="shared" si="393"/>
        <v>0</v>
      </c>
      <c r="L1027" s="130" t="s">
        <v>1</v>
      </c>
      <c r="M1027" s="26"/>
      <c r="N1027" s="134" t="s">
        <v>1</v>
      </c>
      <c r="O1027" s="135" t="s">
        <v>39</v>
      </c>
      <c r="P1027" s="136">
        <f t="shared" si="394"/>
        <v>0</v>
      </c>
      <c r="Q1027" s="136">
        <f t="shared" si="395"/>
        <v>0</v>
      </c>
      <c r="R1027" s="136">
        <f t="shared" si="396"/>
        <v>0</v>
      </c>
      <c r="S1027" s="137">
        <v>0</v>
      </c>
      <c r="T1027" s="137">
        <f t="shared" si="397"/>
        <v>0</v>
      </c>
      <c r="U1027" s="137">
        <v>0</v>
      </c>
      <c r="V1027" s="137">
        <f t="shared" si="398"/>
        <v>0</v>
      </c>
      <c r="W1027" s="137">
        <v>0</v>
      </c>
      <c r="X1027" s="137">
        <f t="shared" si="399"/>
        <v>0</v>
      </c>
      <c r="Y1027" s="138" t="s">
        <v>1</v>
      </c>
      <c r="AR1027" s="139" t="s">
        <v>187</v>
      </c>
      <c r="AT1027" s="139" t="s">
        <v>147</v>
      </c>
      <c r="AU1027" s="139" t="s">
        <v>84</v>
      </c>
      <c r="AY1027" s="14" t="s">
        <v>145</v>
      </c>
      <c r="BE1027" s="140">
        <f t="shared" si="400"/>
        <v>0</v>
      </c>
      <c r="BF1027" s="140">
        <f t="shared" si="401"/>
        <v>0</v>
      </c>
      <c r="BG1027" s="140">
        <f t="shared" si="402"/>
        <v>0</v>
      </c>
      <c r="BH1027" s="140">
        <f t="shared" si="403"/>
        <v>0</v>
      </c>
      <c r="BI1027" s="140">
        <f t="shared" si="404"/>
        <v>0</v>
      </c>
      <c r="BJ1027" s="14" t="s">
        <v>84</v>
      </c>
      <c r="BK1027" s="140">
        <f t="shared" si="405"/>
        <v>0</v>
      </c>
      <c r="BL1027" s="14" t="s">
        <v>187</v>
      </c>
      <c r="BM1027" s="139" t="s">
        <v>203</v>
      </c>
    </row>
    <row r="1028" spans="2:65" s="1" customFormat="1" ht="24">
      <c r="B1028" s="127"/>
      <c r="C1028" s="128"/>
      <c r="D1028" s="166" t="s">
        <v>147</v>
      </c>
      <c r="E1028" s="129"/>
      <c r="F1028" s="158" t="s">
        <v>1389</v>
      </c>
      <c r="G1028" s="159" t="s">
        <v>1008</v>
      </c>
      <c r="H1028" s="132">
        <v>1</v>
      </c>
      <c r="I1028" s="133"/>
      <c r="J1028" s="133"/>
      <c r="K1028" s="133">
        <f t="shared" si="393"/>
        <v>0</v>
      </c>
      <c r="L1028" s="130" t="s">
        <v>1</v>
      </c>
      <c r="M1028" s="26"/>
      <c r="N1028" s="134" t="s">
        <v>1</v>
      </c>
      <c r="O1028" s="135" t="s">
        <v>39</v>
      </c>
      <c r="P1028" s="136">
        <f t="shared" si="394"/>
        <v>0</v>
      </c>
      <c r="Q1028" s="136">
        <f t="shared" si="395"/>
        <v>0</v>
      </c>
      <c r="R1028" s="136">
        <f t="shared" si="396"/>
        <v>0</v>
      </c>
      <c r="S1028" s="137">
        <v>0</v>
      </c>
      <c r="T1028" s="137">
        <f t="shared" si="397"/>
        <v>0</v>
      </c>
      <c r="U1028" s="137">
        <v>0</v>
      </c>
      <c r="V1028" s="137">
        <f t="shared" si="398"/>
        <v>0</v>
      </c>
      <c r="W1028" s="137">
        <v>0</v>
      </c>
      <c r="X1028" s="137">
        <f t="shared" si="399"/>
        <v>0</v>
      </c>
      <c r="Y1028" s="138" t="s">
        <v>1</v>
      </c>
      <c r="AR1028" s="139" t="s">
        <v>187</v>
      </c>
      <c r="AT1028" s="139" t="s">
        <v>147</v>
      </c>
      <c r="AU1028" s="139" t="s">
        <v>84</v>
      </c>
      <c r="AY1028" s="14" t="s">
        <v>145</v>
      </c>
      <c r="BE1028" s="140">
        <f t="shared" si="400"/>
        <v>0</v>
      </c>
      <c r="BF1028" s="140">
        <f t="shared" si="401"/>
        <v>0</v>
      </c>
      <c r="BG1028" s="140">
        <f t="shared" si="402"/>
        <v>0</v>
      </c>
      <c r="BH1028" s="140">
        <f t="shared" si="403"/>
        <v>0</v>
      </c>
      <c r="BI1028" s="140">
        <f t="shared" si="404"/>
        <v>0</v>
      </c>
      <c r="BJ1028" s="14" t="s">
        <v>84</v>
      </c>
      <c r="BK1028" s="140">
        <f t="shared" si="405"/>
        <v>0</v>
      </c>
      <c r="BL1028" s="14" t="s">
        <v>187</v>
      </c>
      <c r="BM1028" s="139" t="s">
        <v>203</v>
      </c>
    </row>
    <row r="1029" spans="2:65" s="1" customFormat="1" ht="24">
      <c r="B1029" s="127"/>
      <c r="C1029" s="128"/>
      <c r="D1029" s="166" t="s">
        <v>147</v>
      </c>
      <c r="E1029" s="129"/>
      <c r="F1029" s="158" t="s">
        <v>1519</v>
      </c>
      <c r="G1029" s="159" t="s">
        <v>343</v>
      </c>
      <c r="H1029" s="132">
        <v>11</v>
      </c>
      <c r="I1029" s="133"/>
      <c r="J1029" s="133"/>
      <c r="K1029" s="133">
        <f t="shared" si="393"/>
        <v>0</v>
      </c>
      <c r="L1029" s="130" t="s">
        <v>1</v>
      </c>
      <c r="M1029" s="26"/>
      <c r="N1029" s="134" t="s">
        <v>1</v>
      </c>
      <c r="O1029" s="135" t="s">
        <v>39</v>
      </c>
      <c r="P1029" s="136">
        <f t="shared" si="394"/>
        <v>0</v>
      </c>
      <c r="Q1029" s="136">
        <f t="shared" si="395"/>
        <v>0</v>
      </c>
      <c r="R1029" s="136">
        <f t="shared" si="396"/>
        <v>0</v>
      </c>
      <c r="S1029" s="137">
        <v>0</v>
      </c>
      <c r="T1029" s="137">
        <f t="shared" si="397"/>
        <v>0</v>
      </c>
      <c r="U1029" s="137">
        <v>0</v>
      </c>
      <c r="V1029" s="137">
        <f t="shared" si="398"/>
        <v>0</v>
      </c>
      <c r="W1029" s="137">
        <v>0</v>
      </c>
      <c r="X1029" s="137">
        <f t="shared" si="399"/>
        <v>0</v>
      </c>
      <c r="Y1029" s="138" t="s">
        <v>1</v>
      </c>
      <c r="AR1029" s="139" t="s">
        <v>187</v>
      </c>
      <c r="AT1029" s="139" t="s">
        <v>147</v>
      </c>
      <c r="AU1029" s="139" t="s">
        <v>84</v>
      </c>
      <c r="AY1029" s="14" t="s">
        <v>145</v>
      </c>
      <c r="BE1029" s="140">
        <f t="shared" si="400"/>
        <v>0</v>
      </c>
      <c r="BF1029" s="140">
        <f t="shared" si="401"/>
        <v>0</v>
      </c>
      <c r="BG1029" s="140">
        <f t="shared" si="402"/>
        <v>0</v>
      </c>
      <c r="BH1029" s="140">
        <f t="shared" si="403"/>
        <v>0</v>
      </c>
      <c r="BI1029" s="140">
        <f t="shared" si="404"/>
        <v>0</v>
      </c>
      <c r="BJ1029" s="14" t="s">
        <v>84</v>
      </c>
      <c r="BK1029" s="140">
        <f t="shared" si="405"/>
        <v>0</v>
      </c>
      <c r="BL1029" s="14" t="s">
        <v>187</v>
      </c>
      <c r="BM1029" s="139" t="s">
        <v>203</v>
      </c>
    </row>
    <row r="1030" spans="2:65" s="1" customFormat="1" ht="15.75" customHeight="1">
      <c r="B1030" s="127"/>
      <c r="C1030" s="128"/>
      <c r="D1030" s="166" t="s">
        <v>147</v>
      </c>
      <c r="E1030" s="129"/>
      <c r="F1030" s="158" t="s">
        <v>1391</v>
      </c>
      <c r="G1030" s="159" t="s">
        <v>1392</v>
      </c>
      <c r="H1030" s="132">
        <v>4</v>
      </c>
      <c r="I1030" s="133"/>
      <c r="J1030" s="133"/>
      <c r="K1030" s="133">
        <f t="shared" si="393"/>
        <v>0</v>
      </c>
      <c r="L1030" s="130" t="s">
        <v>1</v>
      </c>
      <c r="M1030" s="26"/>
      <c r="N1030" s="134" t="s">
        <v>1</v>
      </c>
      <c r="O1030" s="135" t="s">
        <v>39</v>
      </c>
      <c r="P1030" s="136">
        <f t="shared" si="394"/>
        <v>0</v>
      </c>
      <c r="Q1030" s="136">
        <f t="shared" si="395"/>
        <v>0</v>
      </c>
      <c r="R1030" s="136">
        <f t="shared" si="396"/>
        <v>0</v>
      </c>
      <c r="S1030" s="137">
        <v>0</v>
      </c>
      <c r="T1030" s="137">
        <f t="shared" si="397"/>
        <v>0</v>
      </c>
      <c r="U1030" s="137">
        <v>0</v>
      </c>
      <c r="V1030" s="137">
        <f t="shared" si="398"/>
        <v>0</v>
      </c>
      <c r="W1030" s="137">
        <v>0</v>
      </c>
      <c r="X1030" s="137">
        <f t="shared" si="399"/>
        <v>0</v>
      </c>
      <c r="Y1030" s="138" t="s">
        <v>1</v>
      </c>
      <c r="AR1030" s="139" t="s">
        <v>187</v>
      </c>
      <c r="AT1030" s="139" t="s">
        <v>147</v>
      </c>
      <c r="AU1030" s="139" t="s">
        <v>84</v>
      </c>
      <c r="AY1030" s="14" t="s">
        <v>145</v>
      </c>
      <c r="BE1030" s="140">
        <f t="shared" si="400"/>
        <v>0</v>
      </c>
      <c r="BF1030" s="140">
        <f t="shared" si="401"/>
        <v>0</v>
      </c>
      <c r="BG1030" s="140">
        <f t="shared" si="402"/>
        <v>0</v>
      </c>
      <c r="BH1030" s="140">
        <f t="shared" si="403"/>
        <v>0</v>
      </c>
      <c r="BI1030" s="140">
        <f t="shared" si="404"/>
        <v>0</v>
      </c>
      <c r="BJ1030" s="14" t="s">
        <v>84</v>
      </c>
      <c r="BK1030" s="140">
        <f t="shared" si="405"/>
        <v>0</v>
      </c>
      <c r="BL1030" s="14" t="s">
        <v>187</v>
      </c>
      <c r="BM1030" s="139" t="s">
        <v>203</v>
      </c>
    </row>
    <row r="1031" spans="2:65" s="1" customFormat="1" ht="15.75" customHeight="1">
      <c r="B1031" s="127"/>
      <c r="C1031" s="128"/>
      <c r="D1031" s="166" t="s">
        <v>147</v>
      </c>
      <c r="E1031" s="129"/>
      <c r="F1031" s="158" t="s">
        <v>1393</v>
      </c>
      <c r="G1031" s="159" t="s">
        <v>1392</v>
      </c>
      <c r="H1031" s="132">
        <v>8</v>
      </c>
      <c r="I1031" s="133"/>
      <c r="J1031" s="133"/>
      <c r="K1031" s="133">
        <f t="shared" si="393"/>
        <v>0</v>
      </c>
      <c r="L1031" s="130" t="s">
        <v>1</v>
      </c>
      <c r="M1031" s="26"/>
      <c r="N1031" s="134" t="s">
        <v>1</v>
      </c>
      <c r="O1031" s="135" t="s">
        <v>39</v>
      </c>
      <c r="P1031" s="136">
        <f t="shared" si="394"/>
        <v>0</v>
      </c>
      <c r="Q1031" s="136">
        <f t="shared" si="395"/>
        <v>0</v>
      </c>
      <c r="R1031" s="136">
        <f t="shared" si="396"/>
        <v>0</v>
      </c>
      <c r="S1031" s="137">
        <v>0</v>
      </c>
      <c r="T1031" s="137">
        <f t="shared" si="397"/>
        <v>0</v>
      </c>
      <c r="U1031" s="137">
        <v>0</v>
      </c>
      <c r="V1031" s="137">
        <f t="shared" si="398"/>
        <v>0</v>
      </c>
      <c r="W1031" s="137">
        <v>0</v>
      </c>
      <c r="X1031" s="137">
        <f t="shared" si="399"/>
        <v>0</v>
      </c>
      <c r="Y1031" s="138" t="s">
        <v>1</v>
      </c>
      <c r="AR1031" s="139" t="s">
        <v>187</v>
      </c>
      <c r="AT1031" s="139" t="s">
        <v>147</v>
      </c>
      <c r="AU1031" s="139" t="s">
        <v>84</v>
      </c>
      <c r="AY1031" s="14" t="s">
        <v>145</v>
      </c>
      <c r="BE1031" s="140">
        <f t="shared" si="400"/>
        <v>0</v>
      </c>
      <c r="BF1031" s="140">
        <f t="shared" si="401"/>
        <v>0</v>
      </c>
      <c r="BG1031" s="140">
        <f t="shared" si="402"/>
        <v>0</v>
      </c>
      <c r="BH1031" s="140">
        <f t="shared" si="403"/>
        <v>0</v>
      </c>
      <c r="BI1031" s="140">
        <f t="shared" si="404"/>
        <v>0</v>
      </c>
      <c r="BJ1031" s="14" t="s">
        <v>84</v>
      </c>
      <c r="BK1031" s="140">
        <f t="shared" si="405"/>
        <v>0</v>
      </c>
      <c r="BL1031" s="14" t="s">
        <v>187</v>
      </c>
      <c r="BM1031" s="139" t="s">
        <v>203</v>
      </c>
    </row>
    <row r="1032" spans="2:65" s="1" customFormat="1" ht="15.75" customHeight="1">
      <c r="B1032" s="127"/>
      <c r="C1032" s="128"/>
      <c r="D1032" s="166" t="s">
        <v>147</v>
      </c>
      <c r="E1032" s="129"/>
      <c r="F1032" s="158" t="s">
        <v>1394</v>
      </c>
      <c r="G1032" s="159" t="s">
        <v>1392</v>
      </c>
      <c r="H1032" s="132">
        <v>4</v>
      </c>
      <c r="I1032" s="133"/>
      <c r="J1032" s="133"/>
      <c r="K1032" s="133">
        <f t="shared" si="393"/>
        <v>0</v>
      </c>
      <c r="L1032" s="130" t="s">
        <v>1</v>
      </c>
      <c r="M1032" s="26"/>
      <c r="N1032" s="134" t="s">
        <v>1</v>
      </c>
      <c r="O1032" s="135" t="s">
        <v>39</v>
      </c>
      <c r="P1032" s="136">
        <f t="shared" si="394"/>
        <v>0</v>
      </c>
      <c r="Q1032" s="136">
        <f t="shared" si="395"/>
        <v>0</v>
      </c>
      <c r="R1032" s="136">
        <f t="shared" si="396"/>
        <v>0</v>
      </c>
      <c r="S1032" s="137">
        <v>0</v>
      </c>
      <c r="T1032" s="137">
        <f t="shared" si="397"/>
        <v>0</v>
      </c>
      <c r="U1032" s="137">
        <v>0</v>
      </c>
      <c r="V1032" s="137">
        <f t="shared" si="398"/>
        <v>0</v>
      </c>
      <c r="W1032" s="137">
        <v>0</v>
      </c>
      <c r="X1032" s="137">
        <f t="shared" si="399"/>
        <v>0</v>
      </c>
      <c r="Y1032" s="138" t="s">
        <v>1</v>
      </c>
      <c r="AR1032" s="139" t="s">
        <v>187</v>
      </c>
      <c r="AT1032" s="139" t="s">
        <v>147</v>
      </c>
      <c r="AU1032" s="139" t="s">
        <v>84</v>
      </c>
      <c r="AY1032" s="14" t="s">
        <v>145</v>
      </c>
      <c r="BE1032" s="140">
        <f t="shared" si="400"/>
        <v>0</v>
      </c>
      <c r="BF1032" s="140">
        <f t="shared" si="401"/>
        <v>0</v>
      </c>
      <c r="BG1032" s="140">
        <f t="shared" si="402"/>
        <v>0</v>
      </c>
      <c r="BH1032" s="140">
        <f t="shared" si="403"/>
        <v>0</v>
      </c>
      <c r="BI1032" s="140">
        <f t="shared" si="404"/>
        <v>0</v>
      </c>
      <c r="BJ1032" s="14" t="s">
        <v>84</v>
      </c>
      <c r="BK1032" s="140">
        <f t="shared" si="405"/>
        <v>0</v>
      </c>
      <c r="BL1032" s="14" t="s">
        <v>187</v>
      </c>
      <c r="BM1032" s="139" t="s">
        <v>203</v>
      </c>
    </row>
    <row r="1033" spans="2:65" s="1" customFormat="1" ht="15.75" customHeight="1">
      <c r="B1033" s="127"/>
      <c r="C1033" s="128"/>
      <c r="D1033" s="166" t="s">
        <v>147</v>
      </c>
      <c r="E1033" s="129"/>
      <c r="F1033" s="158" t="s">
        <v>308</v>
      </c>
      <c r="G1033" s="159" t="s">
        <v>1392</v>
      </c>
      <c r="H1033" s="132">
        <v>4</v>
      </c>
      <c r="I1033" s="133"/>
      <c r="J1033" s="133"/>
      <c r="K1033" s="133">
        <f t="shared" si="393"/>
        <v>0</v>
      </c>
      <c r="L1033" s="130" t="s">
        <v>1</v>
      </c>
      <c r="M1033" s="26"/>
      <c r="N1033" s="134" t="s">
        <v>1</v>
      </c>
      <c r="O1033" s="135" t="s">
        <v>39</v>
      </c>
      <c r="P1033" s="136">
        <f t="shared" si="394"/>
        <v>0</v>
      </c>
      <c r="Q1033" s="136">
        <f t="shared" si="395"/>
        <v>0</v>
      </c>
      <c r="R1033" s="136">
        <f t="shared" si="396"/>
        <v>0</v>
      </c>
      <c r="S1033" s="137">
        <v>0</v>
      </c>
      <c r="T1033" s="137">
        <f t="shared" si="397"/>
        <v>0</v>
      </c>
      <c r="U1033" s="137">
        <v>0</v>
      </c>
      <c r="V1033" s="137">
        <f t="shared" si="398"/>
        <v>0</v>
      </c>
      <c r="W1033" s="137">
        <v>0</v>
      </c>
      <c r="X1033" s="137">
        <f t="shared" si="399"/>
        <v>0</v>
      </c>
      <c r="Y1033" s="138" t="s">
        <v>1</v>
      </c>
      <c r="AR1033" s="139" t="s">
        <v>187</v>
      </c>
      <c r="AT1033" s="139" t="s">
        <v>147</v>
      </c>
      <c r="AU1033" s="139" t="s">
        <v>84</v>
      </c>
      <c r="AY1033" s="14" t="s">
        <v>145</v>
      </c>
      <c r="BE1033" s="140">
        <f t="shared" si="400"/>
        <v>0</v>
      </c>
      <c r="BF1033" s="140">
        <f t="shared" si="401"/>
        <v>0</v>
      </c>
      <c r="BG1033" s="140">
        <f t="shared" si="402"/>
        <v>0</v>
      </c>
      <c r="BH1033" s="140">
        <f t="shared" si="403"/>
        <v>0</v>
      </c>
      <c r="BI1033" s="140">
        <f t="shared" si="404"/>
        <v>0</v>
      </c>
      <c r="BJ1033" s="14" t="s">
        <v>84</v>
      </c>
      <c r="BK1033" s="140">
        <f t="shared" si="405"/>
        <v>0</v>
      </c>
      <c r="BL1033" s="14" t="s">
        <v>187</v>
      </c>
      <c r="BM1033" s="139" t="s">
        <v>203</v>
      </c>
    </row>
    <row r="1034" spans="2:65" s="1" customFormat="1" ht="15.75" customHeight="1">
      <c r="B1034" s="127"/>
      <c r="C1034" s="128"/>
      <c r="D1034" s="166" t="s">
        <v>147</v>
      </c>
      <c r="E1034" s="129"/>
      <c r="F1034" s="158" t="s">
        <v>1396</v>
      </c>
      <c r="G1034" s="159" t="s">
        <v>1008</v>
      </c>
      <c r="H1034" s="132">
        <v>1</v>
      </c>
      <c r="I1034" s="133"/>
      <c r="J1034" s="133"/>
      <c r="K1034" s="133">
        <f t="shared" si="393"/>
        <v>0</v>
      </c>
      <c r="L1034" s="130" t="s">
        <v>1</v>
      </c>
      <c r="M1034" s="26"/>
      <c r="N1034" s="134" t="s">
        <v>1</v>
      </c>
      <c r="O1034" s="135" t="s">
        <v>39</v>
      </c>
      <c r="P1034" s="136">
        <f t="shared" si="394"/>
        <v>0</v>
      </c>
      <c r="Q1034" s="136">
        <f t="shared" si="395"/>
        <v>0</v>
      </c>
      <c r="R1034" s="136">
        <f t="shared" si="396"/>
        <v>0</v>
      </c>
      <c r="S1034" s="137">
        <v>0</v>
      </c>
      <c r="T1034" s="137">
        <f t="shared" si="397"/>
        <v>0</v>
      </c>
      <c r="U1034" s="137">
        <v>0</v>
      </c>
      <c r="V1034" s="137">
        <f t="shared" si="398"/>
        <v>0</v>
      </c>
      <c r="W1034" s="137">
        <v>0</v>
      </c>
      <c r="X1034" s="137">
        <f t="shared" si="399"/>
        <v>0</v>
      </c>
      <c r="Y1034" s="138" t="s">
        <v>1</v>
      </c>
      <c r="AR1034" s="139" t="s">
        <v>187</v>
      </c>
      <c r="AT1034" s="139" t="s">
        <v>147</v>
      </c>
      <c r="AU1034" s="139" t="s">
        <v>84</v>
      </c>
      <c r="AY1034" s="14" t="s">
        <v>145</v>
      </c>
      <c r="BE1034" s="140">
        <f t="shared" si="400"/>
        <v>0</v>
      </c>
      <c r="BF1034" s="140">
        <f t="shared" si="401"/>
        <v>0</v>
      </c>
      <c r="BG1034" s="140">
        <f t="shared" si="402"/>
        <v>0</v>
      </c>
      <c r="BH1034" s="140">
        <f t="shared" si="403"/>
        <v>0</v>
      </c>
      <c r="BI1034" s="140">
        <f t="shared" si="404"/>
        <v>0</v>
      </c>
      <c r="BJ1034" s="14" t="s">
        <v>84</v>
      </c>
      <c r="BK1034" s="140">
        <f t="shared" si="405"/>
        <v>0</v>
      </c>
      <c r="BL1034" s="14" t="s">
        <v>187</v>
      </c>
      <c r="BM1034" s="139" t="s">
        <v>203</v>
      </c>
    </row>
    <row r="1035" spans="2:65" s="1" customFormat="1" ht="24">
      <c r="B1035" s="127"/>
      <c r="C1035" s="151"/>
      <c r="D1035" s="151"/>
      <c r="E1035" s="152"/>
      <c r="F1035" s="153" t="s">
        <v>1522</v>
      </c>
      <c r="G1035" s="154"/>
      <c r="H1035" s="155"/>
      <c r="I1035" s="156"/>
      <c r="J1035" s="156"/>
      <c r="K1035" s="156"/>
      <c r="L1035" s="153"/>
      <c r="M1035" s="26"/>
      <c r="N1035" s="134" t="s">
        <v>1</v>
      </c>
      <c r="O1035" s="135" t="s">
        <v>39</v>
      </c>
      <c r="P1035" s="136">
        <f t="shared" ref="P1035" si="406">I1035+J1035</f>
        <v>0</v>
      </c>
      <c r="Q1035" s="136">
        <f t="shared" ref="Q1035" si="407">ROUND(I1035*H1035,2)</f>
        <v>0</v>
      </c>
      <c r="R1035" s="136">
        <f t="shared" ref="R1035" si="408">ROUND(J1035*H1035,2)</f>
        <v>0</v>
      </c>
      <c r="S1035" s="137">
        <v>0</v>
      </c>
      <c r="T1035" s="137">
        <f t="shared" ref="T1035" si="409">S1035*H1035</f>
        <v>0</v>
      </c>
      <c r="U1035" s="137">
        <v>0</v>
      </c>
      <c r="V1035" s="137">
        <f t="shared" ref="V1035" si="410">U1035*H1035</f>
        <v>0</v>
      </c>
      <c r="W1035" s="137">
        <v>0</v>
      </c>
      <c r="X1035" s="137">
        <f t="shared" ref="X1035" si="411">W1035*H1035</f>
        <v>0</v>
      </c>
      <c r="Y1035" s="138" t="s">
        <v>1</v>
      </c>
      <c r="AR1035" s="139" t="s">
        <v>149</v>
      </c>
      <c r="AT1035" s="139" t="s">
        <v>147</v>
      </c>
      <c r="AU1035" s="139" t="s">
        <v>84</v>
      </c>
      <c r="AY1035" s="14" t="s">
        <v>145</v>
      </c>
      <c r="BE1035" s="140">
        <f t="shared" ref="BE1035" si="412">IF(O1035="základní",K1035,0)</f>
        <v>0</v>
      </c>
      <c r="BF1035" s="140">
        <f t="shared" ref="BF1035" si="413">IF(O1035="snížená",K1035,0)</f>
        <v>0</v>
      </c>
      <c r="BG1035" s="140">
        <f t="shared" ref="BG1035" si="414">IF(O1035="zákl. přenesená",K1035,0)</f>
        <v>0</v>
      </c>
      <c r="BH1035" s="140">
        <f t="shared" ref="BH1035" si="415">IF(O1035="sníž. přenesená",K1035,0)</f>
        <v>0</v>
      </c>
      <c r="BI1035" s="140">
        <f t="shared" ref="BI1035" si="416">IF(O1035="nulová",K1035,0)</f>
        <v>0</v>
      </c>
      <c r="BJ1035" s="14" t="s">
        <v>84</v>
      </c>
      <c r="BK1035" s="140">
        <f t="shared" ref="BK1035" si="417">ROUND(P1035*H1035,2)</f>
        <v>0</v>
      </c>
      <c r="BL1035" s="14" t="s">
        <v>149</v>
      </c>
      <c r="BM1035" s="139" t="s">
        <v>169</v>
      </c>
    </row>
    <row r="1036" spans="2:65" s="12" customFormat="1" ht="22.5">
      <c r="B1036" s="141"/>
      <c r="D1036" s="142" t="s">
        <v>151</v>
      </c>
      <c r="E1036" s="143" t="s">
        <v>1</v>
      </c>
      <c r="F1036" s="144" t="s">
        <v>1535</v>
      </c>
      <c r="H1036" s="143" t="s">
        <v>1</v>
      </c>
      <c r="M1036" s="141"/>
      <c r="N1036" s="145"/>
      <c r="Y1036" s="146"/>
      <c r="AT1036" s="143" t="s">
        <v>151</v>
      </c>
      <c r="AU1036" s="143" t="s">
        <v>84</v>
      </c>
      <c r="AV1036" s="12" t="s">
        <v>84</v>
      </c>
      <c r="AW1036" s="12" t="s">
        <v>4</v>
      </c>
      <c r="AX1036" s="12" t="s">
        <v>76</v>
      </c>
      <c r="AY1036" s="143" t="s">
        <v>145</v>
      </c>
    </row>
    <row r="1037" spans="2:65" s="1" customFormat="1" ht="24">
      <c r="B1037" s="127"/>
      <c r="C1037" s="128"/>
      <c r="D1037" s="128" t="s">
        <v>147</v>
      </c>
      <c r="E1037" s="129"/>
      <c r="F1037" s="130" t="s">
        <v>1523</v>
      </c>
      <c r="G1037" s="131" t="s">
        <v>458</v>
      </c>
      <c r="H1037" s="132">
        <v>40</v>
      </c>
      <c r="I1037" s="133"/>
      <c r="J1037" s="133"/>
      <c r="K1037" s="133">
        <f>ROUND(P1037*H1037,2)</f>
        <v>0</v>
      </c>
      <c r="L1037" s="130" t="s">
        <v>1</v>
      </c>
      <c r="M1037" s="26"/>
      <c r="N1037" s="134" t="s">
        <v>1</v>
      </c>
      <c r="O1037" s="135" t="s">
        <v>39</v>
      </c>
      <c r="P1037" s="136">
        <f>I1037+J1037</f>
        <v>0</v>
      </c>
      <c r="Q1037" s="136">
        <f>ROUND(I1037*H1037,2)</f>
        <v>0</v>
      </c>
      <c r="R1037" s="136">
        <f>ROUND(J1037*H1037,2)</f>
        <v>0</v>
      </c>
      <c r="S1037" s="137">
        <v>0</v>
      </c>
      <c r="T1037" s="137">
        <f>S1037*H1037</f>
        <v>0</v>
      </c>
      <c r="U1037" s="137">
        <v>0</v>
      </c>
      <c r="V1037" s="137">
        <f>U1037*H1037</f>
        <v>0</v>
      </c>
      <c r="W1037" s="137">
        <v>0</v>
      </c>
      <c r="X1037" s="137">
        <f>W1037*H1037</f>
        <v>0</v>
      </c>
      <c r="Y1037" s="138" t="s">
        <v>1</v>
      </c>
      <c r="AR1037" s="139" t="s">
        <v>187</v>
      </c>
      <c r="AT1037" s="139" t="s">
        <v>147</v>
      </c>
      <c r="AU1037" s="139" t="s">
        <v>84</v>
      </c>
      <c r="AY1037" s="14" t="s">
        <v>145</v>
      </c>
      <c r="BE1037" s="140">
        <f>IF(O1037="základní",K1037,0)</f>
        <v>0</v>
      </c>
      <c r="BF1037" s="140">
        <f>IF(O1037="snížená",K1037,0)</f>
        <v>0</v>
      </c>
      <c r="BG1037" s="140">
        <f>IF(O1037="zákl. přenesená",K1037,0)</f>
        <v>0</v>
      </c>
      <c r="BH1037" s="140">
        <f>IF(O1037="sníž. přenesená",K1037,0)</f>
        <v>0</v>
      </c>
      <c r="BI1037" s="140">
        <f>IF(O1037="nulová",K1037,0)</f>
        <v>0</v>
      </c>
      <c r="BJ1037" s="14" t="s">
        <v>84</v>
      </c>
      <c r="BK1037" s="140">
        <f>ROUND(P1037*H1037,2)</f>
        <v>0</v>
      </c>
      <c r="BL1037" s="14" t="s">
        <v>187</v>
      </c>
      <c r="BM1037" s="139" t="s">
        <v>203</v>
      </c>
    </row>
    <row r="1038" spans="2:65" s="1" customFormat="1" ht="24">
      <c r="B1038" s="127"/>
      <c r="C1038" s="128"/>
      <c r="D1038" s="128" t="s">
        <v>147</v>
      </c>
      <c r="E1038" s="129"/>
      <c r="F1038" s="130" t="s">
        <v>1525</v>
      </c>
      <c r="G1038" s="131" t="s">
        <v>1317</v>
      </c>
      <c r="H1038" s="132">
        <v>60</v>
      </c>
      <c r="I1038" s="133"/>
      <c r="J1038" s="133"/>
      <c r="K1038" s="133">
        <f>ROUND(P1038*H1038,2)</f>
        <v>0</v>
      </c>
      <c r="L1038" s="130" t="s">
        <v>1</v>
      </c>
      <c r="M1038" s="26"/>
      <c r="N1038" s="134" t="s">
        <v>1</v>
      </c>
      <c r="O1038" s="135" t="s">
        <v>39</v>
      </c>
      <c r="P1038" s="136">
        <f>I1038+J1038</f>
        <v>0</v>
      </c>
      <c r="Q1038" s="136">
        <f>ROUND(I1038*H1038,2)</f>
        <v>0</v>
      </c>
      <c r="R1038" s="136">
        <f>ROUND(J1038*H1038,2)</f>
        <v>0</v>
      </c>
      <c r="S1038" s="137">
        <v>0</v>
      </c>
      <c r="T1038" s="137">
        <f>S1038*H1038</f>
        <v>0</v>
      </c>
      <c r="U1038" s="137">
        <v>0</v>
      </c>
      <c r="V1038" s="137">
        <f>U1038*H1038</f>
        <v>0</v>
      </c>
      <c r="W1038" s="137">
        <v>0</v>
      </c>
      <c r="X1038" s="137">
        <f>W1038*H1038</f>
        <v>0</v>
      </c>
      <c r="Y1038" s="138" t="s">
        <v>1</v>
      </c>
      <c r="AR1038" s="139" t="s">
        <v>187</v>
      </c>
      <c r="AT1038" s="139" t="s">
        <v>147</v>
      </c>
      <c r="AU1038" s="139" t="s">
        <v>84</v>
      </c>
      <c r="AY1038" s="14" t="s">
        <v>145</v>
      </c>
      <c r="BE1038" s="140">
        <f>IF(O1038="základní",K1038,0)</f>
        <v>0</v>
      </c>
      <c r="BF1038" s="140">
        <f>IF(O1038="snížená",K1038,0)</f>
        <v>0</v>
      </c>
      <c r="BG1038" s="140">
        <f>IF(O1038="zákl. přenesená",K1038,0)</f>
        <v>0</v>
      </c>
      <c r="BH1038" s="140">
        <f>IF(O1038="sníž. přenesená",K1038,0)</f>
        <v>0</v>
      </c>
      <c r="BI1038" s="140">
        <f>IF(O1038="nulová",K1038,0)</f>
        <v>0</v>
      </c>
      <c r="BJ1038" s="14" t="s">
        <v>84</v>
      </c>
      <c r="BK1038" s="140">
        <f>ROUND(P1038*H1038,2)</f>
        <v>0</v>
      </c>
      <c r="BL1038" s="14" t="s">
        <v>187</v>
      </c>
      <c r="BM1038" s="139" t="s">
        <v>203</v>
      </c>
    </row>
    <row r="1039" spans="2:65" s="12" customFormat="1" ht="22.5">
      <c r="B1039" s="141"/>
      <c r="D1039" s="142" t="s">
        <v>151</v>
      </c>
      <c r="E1039" s="143" t="s">
        <v>1</v>
      </c>
      <c r="F1039" s="144" t="s">
        <v>1524</v>
      </c>
      <c r="H1039" s="143" t="s">
        <v>1</v>
      </c>
      <c r="M1039" s="141"/>
      <c r="N1039" s="145"/>
      <c r="Y1039" s="146"/>
      <c r="AT1039" s="143" t="s">
        <v>151</v>
      </c>
      <c r="AU1039" s="143" t="s">
        <v>84</v>
      </c>
      <c r="AV1039" s="12" t="s">
        <v>84</v>
      </c>
      <c r="AW1039" s="12" t="s">
        <v>4</v>
      </c>
      <c r="AX1039" s="12" t="s">
        <v>76</v>
      </c>
      <c r="AY1039" s="143" t="s">
        <v>145</v>
      </c>
    </row>
    <row r="1040" spans="2:65" s="1" customFormat="1" ht="12">
      <c r="B1040" s="127"/>
      <c r="C1040" s="128"/>
      <c r="D1040" s="128" t="s">
        <v>147</v>
      </c>
      <c r="E1040" s="129"/>
      <c r="F1040" s="130" t="s">
        <v>1318</v>
      </c>
      <c r="G1040" s="131" t="s">
        <v>1317</v>
      </c>
      <c r="H1040" s="132">
        <v>40</v>
      </c>
      <c r="I1040" s="133"/>
      <c r="J1040" s="133"/>
      <c r="K1040" s="133">
        <f>ROUND(P1040*H1040,2)</f>
        <v>0</v>
      </c>
      <c r="L1040" s="130" t="s">
        <v>1</v>
      </c>
      <c r="M1040" s="26"/>
      <c r="N1040" s="134" t="s">
        <v>1</v>
      </c>
      <c r="O1040" s="135" t="s">
        <v>39</v>
      </c>
      <c r="P1040" s="136">
        <f>I1040+J1040</f>
        <v>0</v>
      </c>
      <c r="Q1040" s="136">
        <f>ROUND(I1040*H1040,2)</f>
        <v>0</v>
      </c>
      <c r="R1040" s="136">
        <f>ROUND(J1040*H1040,2)</f>
        <v>0</v>
      </c>
      <c r="S1040" s="137">
        <v>0</v>
      </c>
      <c r="T1040" s="137">
        <f>S1040*H1040</f>
        <v>0</v>
      </c>
      <c r="U1040" s="137">
        <v>0</v>
      </c>
      <c r="V1040" s="137">
        <f>U1040*H1040</f>
        <v>0</v>
      </c>
      <c r="W1040" s="137">
        <v>0</v>
      </c>
      <c r="X1040" s="137">
        <f>W1040*H1040</f>
        <v>0</v>
      </c>
      <c r="Y1040" s="138" t="s">
        <v>1</v>
      </c>
      <c r="AR1040" s="139" t="s">
        <v>187</v>
      </c>
      <c r="AT1040" s="139" t="s">
        <v>147</v>
      </c>
      <c r="AU1040" s="139" t="s">
        <v>84</v>
      </c>
      <c r="AY1040" s="14" t="s">
        <v>145</v>
      </c>
      <c r="BE1040" s="140">
        <f>IF(O1040="základní",K1040,0)</f>
        <v>0</v>
      </c>
      <c r="BF1040" s="140">
        <f>IF(O1040="snížená",K1040,0)</f>
        <v>0</v>
      </c>
      <c r="BG1040" s="140">
        <f>IF(O1040="zákl. přenesená",K1040,0)</f>
        <v>0</v>
      </c>
      <c r="BH1040" s="140">
        <f>IF(O1040="sníž. přenesená",K1040,0)</f>
        <v>0</v>
      </c>
      <c r="BI1040" s="140">
        <f>IF(O1040="nulová",K1040,0)</f>
        <v>0</v>
      </c>
      <c r="BJ1040" s="14" t="s">
        <v>84</v>
      </c>
      <c r="BK1040" s="140">
        <f>ROUND(P1040*H1040,2)</f>
        <v>0</v>
      </c>
      <c r="BL1040" s="14" t="s">
        <v>187</v>
      </c>
      <c r="BM1040" s="139" t="s">
        <v>203</v>
      </c>
    </row>
    <row r="1041" spans="2:65" s="1" customFormat="1" ht="36">
      <c r="B1041" s="127"/>
      <c r="C1041" s="128"/>
      <c r="D1041" s="128" t="s">
        <v>147</v>
      </c>
      <c r="E1041" s="129"/>
      <c r="F1041" s="130" t="s">
        <v>1319</v>
      </c>
      <c r="G1041" s="131" t="s">
        <v>1317</v>
      </c>
      <c r="H1041" s="132">
        <v>60</v>
      </c>
      <c r="I1041" s="133"/>
      <c r="J1041" s="133"/>
      <c r="K1041" s="133">
        <f>ROUND(P1041*H1041,2)</f>
        <v>0</v>
      </c>
      <c r="L1041" s="130" t="s">
        <v>1</v>
      </c>
      <c r="M1041" s="26"/>
      <c r="N1041" s="134" t="s">
        <v>1</v>
      </c>
      <c r="O1041" s="135" t="s">
        <v>39</v>
      </c>
      <c r="P1041" s="136">
        <f>I1041+J1041</f>
        <v>0</v>
      </c>
      <c r="Q1041" s="136">
        <f>ROUND(I1041*H1041,2)</f>
        <v>0</v>
      </c>
      <c r="R1041" s="136">
        <f>ROUND(J1041*H1041,2)</f>
        <v>0</v>
      </c>
      <c r="S1041" s="137">
        <v>0</v>
      </c>
      <c r="T1041" s="137">
        <f>S1041*H1041</f>
        <v>0</v>
      </c>
      <c r="U1041" s="137">
        <v>0</v>
      </c>
      <c r="V1041" s="137">
        <f>U1041*H1041</f>
        <v>0</v>
      </c>
      <c r="W1041" s="137">
        <v>0</v>
      </c>
      <c r="X1041" s="137">
        <f>W1041*H1041</f>
        <v>0</v>
      </c>
      <c r="Y1041" s="138" t="s">
        <v>1</v>
      </c>
      <c r="AR1041" s="139" t="s">
        <v>187</v>
      </c>
      <c r="AT1041" s="139" t="s">
        <v>147</v>
      </c>
      <c r="AU1041" s="139" t="s">
        <v>84</v>
      </c>
      <c r="AY1041" s="14" t="s">
        <v>145</v>
      </c>
      <c r="BE1041" s="140">
        <f>IF(O1041="základní",K1041,0)</f>
        <v>0</v>
      </c>
      <c r="BF1041" s="140">
        <f>IF(O1041="snížená",K1041,0)</f>
        <v>0</v>
      </c>
      <c r="BG1041" s="140">
        <f>IF(O1041="zákl. přenesená",K1041,0)</f>
        <v>0</v>
      </c>
      <c r="BH1041" s="140">
        <f>IF(O1041="sníž. přenesená",K1041,0)</f>
        <v>0</v>
      </c>
      <c r="BI1041" s="140">
        <f>IF(O1041="nulová",K1041,0)</f>
        <v>0</v>
      </c>
      <c r="BJ1041" s="14" t="s">
        <v>84</v>
      </c>
      <c r="BK1041" s="140">
        <f>ROUND(P1041*H1041,2)</f>
        <v>0</v>
      </c>
      <c r="BL1041" s="14" t="s">
        <v>187</v>
      </c>
      <c r="BM1041" s="139" t="s">
        <v>203</v>
      </c>
    </row>
    <row r="1042" spans="2:65" s="1" customFormat="1" ht="12">
      <c r="B1042" s="127"/>
      <c r="C1042" s="128"/>
      <c r="D1042" s="128" t="s">
        <v>147</v>
      </c>
      <c r="E1042" s="129"/>
      <c r="F1042" s="130" t="s">
        <v>1320</v>
      </c>
      <c r="G1042" s="131" t="s">
        <v>1317</v>
      </c>
      <c r="H1042" s="132">
        <v>60</v>
      </c>
      <c r="I1042" s="133"/>
      <c r="J1042" s="133"/>
      <c r="K1042" s="133">
        <f>ROUND(P1042*H1042,2)</f>
        <v>0</v>
      </c>
      <c r="L1042" s="130" t="s">
        <v>1</v>
      </c>
      <c r="M1042" s="26"/>
      <c r="N1042" s="134" t="s">
        <v>1</v>
      </c>
      <c r="O1042" s="135" t="s">
        <v>39</v>
      </c>
      <c r="P1042" s="136">
        <f>I1042+J1042</f>
        <v>0</v>
      </c>
      <c r="Q1042" s="136">
        <f>ROUND(I1042*H1042,2)</f>
        <v>0</v>
      </c>
      <c r="R1042" s="136">
        <f>ROUND(J1042*H1042,2)</f>
        <v>0</v>
      </c>
      <c r="S1042" s="137">
        <v>0</v>
      </c>
      <c r="T1042" s="137">
        <f>S1042*H1042</f>
        <v>0</v>
      </c>
      <c r="U1042" s="137">
        <v>0</v>
      </c>
      <c r="V1042" s="137">
        <f>U1042*H1042</f>
        <v>0</v>
      </c>
      <c r="W1042" s="137">
        <v>0</v>
      </c>
      <c r="X1042" s="137">
        <f>W1042*H1042</f>
        <v>0</v>
      </c>
      <c r="Y1042" s="138" t="s">
        <v>1</v>
      </c>
      <c r="AR1042" s="139" t="s">
        <v>187</v>
      </c>
      <c r="AT1042" s="139" t="s">
        <v>147</v>
      </c>
      <c r="AU1042" s="139" t="s">
        <v>84</v>
      </c>
      <c r="AY1042" s="14" t="s">
        <v>145</v>
      </c>
      <c r="BE1042" s="140">
        <f>IF(O1042="základní",K1042,0)</f>
        <v>0</v>
      </c>
      <c r="BF1042" s="140">
        <f>IF(O1042="snížená",K1042,0)</f>
        <v>0</v>
      </c>
      <c r="BG1042" s="140">
        <f>IF(O1042="zákl. přenesená",K1042,0)</f>
        <v>0</v>
      </c>
      <c r="BH1042" s="140">
        <f>IF(O1042="sníž. přenesená",K1042,0)</f>
        <v>0</v>
      </c>
      <c r="BI1042" s="140">
        <f>IF(O1042="nulová",K1042,0)</f>
        <v>0</v>
      </c>
      <c r="BJ1042" s="14" t="s">
        <v>84</v>
      </c>
      <c r="BK1042" s="140">
        <f>ROUND(P1042*H1042,2)</f>
        <v>0</v>
      </c>
      <c r="BL1042" s="14" t="s">
        <v>187</v>
      </c>
      <c r="BM1042" s="139" t="s">
        <v>203</v>
      </c>
    </row>
    <row r="1043" spans="2:65" s="1" customFormat="1" ht="24">
      <c r="B1043" s="127"/>
      <c r="C1043" s="128"/>
      <c r="D1043" s="128" t="s">
        <v>147</v>
      </c>
      <c r="E1043" s="129"/>
      <c r="F1043" s="130" t="s">
        <v>1321</v>
      </c>
      <c r="G1043" s="131" t="s">
        <v>1317</v>
      </c>
      <c r="H1043" s="132">
        <v>40</v>
      </c>
      <c r="I1043" s="133"/>
      <c r="J1043" s="133"/>
      <c r="K1043" s="133">
        <f>ROUND(P1043*H1043,2)</f>
        <v>0</v>
      </c>
      <c r="L1043" s="130" t="s">
        <v>1</v>
      </c>
      <c r="M1043" s="26"/>
      <c r="N1043" s="134" t="s">
        <v>1</v>
      </c>
      <c r="O1043" s="135" t="s">
        <v>39</v>
      </c>
      <c r="P1043" s="136">
        <f>I1043+J1043</f>
        <v>0</v>
      </c>
      <c r="Q1043" s="136">
        <f>ROUND(I1043*H1043,2)</f>
        <v>0</v>
      </c>
      <c r="R1043" s="136">
        <f>ROUND(J1043*H1043,2)</f>
        <v>0</v>
      </c>
      <c r="S1043" s="137">
        <v>0</v>
      </c>
      <c r="T1043" s="137">
        <f>S1043*H1043</f>
        <v>0</v>
      </c>
      <c r="U1043" s="137">
        <v>0</v>
      </c>
      <c r="V1043" s="137">
        <f>U1043*H1043</f>
        <v>0</v>
      </c>
      <c r="W1043" s="137">
        <v>0</v>
      </c>
      <c r="X1043" s="137">
        <f>W1043*H1043</f>
        <v>0</v>
      </c>
      <c r="Y1043" s="138" t="s">
        <v>1</v>
      </c>
      <c r="AR1043" s="139" t="s">
        <v>187</v>
      </c>
      <c r="AT1043" s="139" t="s">
        <v>147</v>
      </c>
      <c r="AU1043" s="139" t="s">
        <v>84</v>
      </c>
      <c r="AY1043" s="14" t="s">
        <v>145</v>
      </c>
      <c r="BE1043" s="140">
        <f>IF(O1043="základní",K1043,0)</f>
        <v>0</v>
      </c>
      <c r="BF1043" s="140">
        <f>IF(O1043="snížená",K1043,0)</f>
        <v>0</v>
      </c>
      <c r="BG1043" s="140">
        <f>IF(O1043="zákl. přenesená",K1043,0)</f>
        <v>0</v>
      </c>
      <c r="BH1043" s="140">
        <f>IF(O1043="sníž. přenesená",K1043,0)</f>
        <v>0</v>
      </c>
      <c r="BI1043" s="140">
        <f>IF(O1043="nulová",K1043,0)</f>
        <v>0</v>
      </c>
      <c r="BJ1043" s="14" t="s">
        <v>84</v>
      </c>
      <c r="BK1043" s="140">
        <f>ROUND(P1043*H1043,2)</f>
        <v>0</v>
      </c>
      <c r="BL1043" s="14" t="s">
        <v>187</v>
      </c>
      <c r="BM1043" s="139" t="s">
        <v>203</v>
      </c>
    </row>
    <row r="1044" spans="2:65" s="1" customFormat="1" ht="60">
      <c r="B1044" s="127"/>
      <c r="C1044" s="128"/>
      <c r="D1044" s="166" t="s">
        <v>147</v>
      </c>
      <c r="E1044" s="129"/>
      <c r="F1044" s="158" t="s">
        <v>1533</v>
      </c>
      <c r="G1044" s="159" t="s">
        <v>348</v>
      </c>
      <c r="H1044" s="132">
        <v>1</v>
      </c>
      <c r="I1044" s="133"/>
      <c r="J1044" s="133"/>
      <c r="K1044" s="133">
        <f>ROUND(P1044*H1044,2)</f>
        <v>0</v>
      </c>
      <c r="L1044" s="130" t="s">
        <v>1</v>
      </c>
      <c r="M1044" s="26"/>
      <c r="N1044" s="134" t="s">
        <v>1</v>
      </c>
      <c r="O1044" s="135" t="s">
        <v>39</v>
      </c>
      <c r="P1044" s="136">
        <f>I1044+J1044</f>
        <v>0</v>
      </c>
      <c r="Q1044" s="136">
        <f>ROUND(I1044*H1044,2)</f>
        <v>0</v>
      </c>
      <c r="R1044" s="136">
        <f>ROUND(J1044*H1044,2)</f>
        <v>0</v>
      </c>
      <c r="S1044" s="137">
        <v>0</v>
      </c>
      <c r="T1044" s="137">
        <f>S1044*H1044</f>
        <v>0</v>
      </c>
      <c r="U1044" s="137">
        <v>0</v>
      </c>
      <c r="V1044" s="137">
        <f>U1044*H1044</f>
        <v>0</v>
      </c>
      <c r="W1044" s="137">
        <v>0</v>
      </c>
      <c r="X1044" s="137">
        <f>W1044*H1044</f>
        <v>0</v>
      </c>
      <c r="Y1044" s="138" t="s">
        <v>1</v>
      </c>
      <c r="AR1044" s="139" t="s">
        <v>187</v>
      </c>
      <c r="AT1044" s="139" t="s">
        <v>147</v>
      </c>
      <c r="AU1044" s="139" t="s">
        <v>84</v>
      </c>
      <c r="AY1044" s="14" t="s">
        <v>145</v>
      </c>
      <c r="BE1044" s="140">
        <f>IF(O1044="základní",K1044,0)</f>
        <v>0</v>
      </c>
      <c r="BF1044" s="140">
        <f>IF(O1044="snížená",K1044,0)</f>
        <v>0</v>
      </c>
      <c r="BG1044" s="140">
        <f>IF(O1044="zákl. přenesená",K1044,0)</f>
        <v>0</v>
      </c>
      <c r="BH1044" s="140">
        <f>IF(O1044="sníž. přenesená",K1044,0)</f>
        <v>0</v>
      </c>
      <c r="BI1044" s="140">
        <f>IF(O1044="nulová",K1044,0)</f>
        <v>0</v>
      </c>
      <c r="BJ1044" s="14" t="s">
        <v>84</v>
      </c>
      <c r="BK1044" s="140">
        <f>ROUND(P1044*H1044,2)</f>
        <v>0</v>
      </c>
      <c r="BL1044" s="14" t="s">
        <v>187</v>
      </c>
      <c r="BM1044" s="139" t="s">
        <v>203</v>
      </c>
    </row>
    <row r="1045" spans="2:65" s="12" customFormat="1" ht="33.75">
      <c r="B1045" s="141"/>
      <c r="D1045" s="142" t="s">
        <v>151</v>
      </c>
      <c r="E1045" s="143" t="s">
        <v>1</v>
      </c>
      <c r="F1045" s="144" t="s">
        <v>1526</v>
      </c>
      <c r="H1045" s="143" t="s">
        <v>1</v>
      </c>
      <c r="M1045" s="141"/>
      <c r="N1045" s="145"/>
      <c r="Y1045" s="146"/>
      <c r="AT1045" s="143" t="s">
        <v>151</v>
      </c>
      <c r="AU1045" s="143" t="s">
        <v>84</v>
      </c>
      <c r="AV1045" s="12" t="s">
        <v>84</v>
      </c>
      <c r="AW1045" s="12" t="s">
        <v>4</v>
      </c>
      <c r="AX1045" s="12" t="s">
        <v>76</v>
      </c>
      <c r="AY1045" s="143" t="s">
        <v>145</v>
      </c>
    </row>
    <row r="1046" spans="2:65" s="1" customFormat="1" ht="48">
      <c r="B1046" s="127"/>
      <c r="C1046" s="128"/>
      <c r="D1046" s="166" t="s">
        <v>147</v>
      </c>
      <c r="E1046" s="129"/>
      <c r="F1046" s="158" t="s">
        <v>1531</v>
      </c>
      <c r="G1046" s="159" t="s">
        <v>348</v>
      </c>
      <c r="H1046" s="132">
        <v>1</v>
      </c>
      <c r="I1046" s="133"/>
      <c r="J1046" s="133"/>
      <c r="K1046" s="133">
        <f>ROUND(P1046*H1046,2)</f>
        <v>0</v>
      </c>
      <c r="L1046" s="130" t="s">
        <v>1</v>
      </c>
      <c r="M1046" s="26"/>
      <c r="N1046" s="134" t="s">
        <v>1</v>
      </c>
      <c r="O1046" s="135" t="s">
        <v>39</v>
      </c>
      <c r="P1046" s="136">
        <f>I1046+J1046</f>
        <v>0</v>
      </c>
      <c r="Q1046" s="136">
        <f>ROUND(I1046*H1046,2)</f>
        <v>0</v>
      </c>
      <c r="R1046" s="136">
        <f>ROUND(J1046*H1046,2)</f>
        <v>0</v>
      </c>
      <c r="S1046" s="137">
        <v>0</v>
      </c>
      <c r="T1046" s="137">
        <f>S1046*H1046</f>
        <v>0</v>
      </c>
      <c r="U1046" s="137">
        <v>0</v>
      </c>
      <c r="V1046" s="137">
        <f>U1046*H1046</f>
        <v>0</v>
      </c>
      <c r="W1046" s="137">
        <v>0</v>
      </c>
      <c r="X1046" s="137">
        <f>W1046*H1046</f>
        <v>0</v>
      </c>
      <c r="Y1046" s="138" t="s">
        <v>1</v>
      </c>
      <c r="AR1046" s="139" t="s">
        <v>187</v>
      </c>
      <c r="AT1046" s="139" t="s">
        <v>147</v>
      </c>
      <c r="AU1046" s="139" t="s">
        <v>84</v>
      </c>
      <c r="AY1046" s="14" t="s">
        <v>145</v>
      </c>
      <c r="BE1046" s="140">
        <f>IF(O1046="základní",K1046,0)</f>
        <v>0</v>
      </c>
      <c r="BF1046" s="140">
        <f>IF(O1046="snížená",K1046,0)</f>
        <v>0</v>
      </c>
      <c r="BG1046" s="140">
        <f>IF(O1046="zákl. přenesená",K1046,0)</f>
        <v>0</v>
      </c>
      <c r="BH1046" s="140">
        <f>IF(O1046="sníž. přenesená",K1046,0)</f>
        <v>0</v>
      </c>
      <c r="BI1046" s="140">
        <f>IF(O1046="nulová",K1046,0)</f>
        <v>0</v>
      </c>
      <c r="BJ1046" s="14" t="s">
        <v>84</v>
      </c>
      <c r="BK1046" s="140">
        <f>ROUND(P1046*H1046,2)</f>
        <v>0</v>
      </c>
      <c r="BL1046" s="14" t="s">
        <v>187</v>
      </c>
      <c r="BM1046" s="139" t="s">
        <v>203</v>
      </c>
    </row>
    <row r="1047" spans="2:65" s="12" customFormat="1" ht="67.5">
      <c r="B1047" s="141"/>
      <c r="D1047" s="142" t="s">
        <v>151</v>
      </c>
      <c r="E1047" s="143" t="s">
        <v>1</v>
      </c>
      <c r="F1047" s="144" t="s">
        <v>1528</v>
      </c>
      <c r="H1047" s="143" t="s">
        <v>1</v>
      </c>
      <c r="M1047" s="141"/>
      <c r="N1047" s="145"/>
      <c r="Y1047" s="146"/>
      <c r="AT1047" s="143" t="s">
        <v>151</v>
      </c>
      <c r="AU1047" s="143" t="s">
        <v>84</v>
      </c>
      <c r="AV1047" s="12" t="s">
        <v>84</v>
      </c>
      <c r="AW1047" s="12" t="s">
        <v>4</v>
      </c>
      <c r="AX1047" s="12" t="s">
        <v>76</v>
      </c>
      <c r="AY1047" s="143" t="s">
        <v>145</v>
      </c>
    </row>
    <row r="1048" spans="2:65" s="1" customFormat="1" ht="48">
      <c r="B1048" s="127"/>
      <c r="C1048" s="128"/>
      <c r="D1048" s="166" t="s">
        <v>147</v>
      </c>
      <c r="E1048" s="129"/>
      <c r="F1048" s="158" t="s">
        <v>1542</v>
      </c>
      <c r="G1048" s="159" t="s">
        <v>348</v>
      </c>
      <c r="H1048" s="132">
        <v>1</v>
      </c>
      <c r="I1048" s="133"/>
      <c r="J1048" s="133"/>
      <c r="K1048" s="133">
        <f>ROUND(P1048*H1048,2)</f>
        <v>0</v>
      </c>
      <c r="L1048" s="130" t="s">
        <v>1</v>
      </c>
      <c r="M1048" s="26"/>
      <c r="N1048" s="134" t="s">
        <v>1</v>
      </c>
      <c r="O1048" s="135" t="s">
        <v>39</v>
      </c>
      <c r="P1048" s="136">
        <f>I1048+J1048</f>
        <v>0</v>
      </c>
      <c r="Q1048" s="136">
        <f>ROUND(I1048*H1048,2)</f>
        <v>0</v>
      </c>
      <c r="R1048" s="136">
        <f>ROUND(J1048*H1048,2)</f>
        <v>0</v>
      </c>
      <c r="S1048" s="137">
        <v>0</v>
      </c>
      <c r="T1048" s="137">
        <f>S1048*H1048</f>
        <v>0</v>
      </c>
      <c r="U1048" s="137">
        <v>0</v>
      </c>
      <c r="V1048" s="137">
        <f>U1048*H1048</f>
        <v>0</v>
      </c>
      <c r="W1048" s="137">
        <v>0</v>
      </c>
      <c r="X1048" s="137">
        <f>W1048*H1048</f>
        <v>0</v>
      </c>
      <c r="Y1048" s="138" t="s">
        <v>1</v>
      </c>
      <c r="AR1048" s="139" t="s">
        <v>187</v>
      </c>
      <c r="AT1048" s="139" t="s">
        <v>147</v>
      </c>
      <c r="AU1048" s="139" t="s">
        <v>84</v>
      </c>
      <c r="AY1048" s="14" t="s">
        <v>145</v>
      </c>
      <c r="BE1048" s="140">
        <f>IF(O1048="základní",K1048,0)</f>
        <v>0</v>
      </c>
      <c r="BF1048" s="140">
        <f>IF(O1048="snížená",K1048,0)</f>
        <v>0</v>
      </c>
      <c r="BG1048" s="140">
        <f>IF(O1048="zákl. přenesená",K1048,0)</f>
        <v>0</v>
      </c>
      <c r="BH1048" s="140">
        <f>IF(O1048="sníž. přenesená",K1048,0)</f>
        <v>0</v>
      </c>
      <c r="BI1048" s="140">
        <f>IF(O1048="nulová",K1048,0)</f>
        <v>0</v>
      </c>
      <c r="BJ1048" s="14" t="s">
        <v>84</v>
      </c>
      <c r="BK1048" s="140">
        <f>ROUND(P1048*H1048,2)</f>
        <v>0</v>
      </c>
      <c r="BL1048" s="14" t="s">
        <v>187</v>
      </c>
      <c r="BM1048" s="139" t="s">
        <v>203</v>
      </c>
    </row>
    <row r="1049" spans="2:65" s="12" customFormat="1" ht="78.75">
      <c r="B1049" s="141"/>
      <c r="D1049" s="142" t="s">
        <v>151</v>
      </c>
      <c r="E1049" s="143" t="s">
        <v>1</v>
      </c>
      <c r="F1049" s="144" t="s">
        <v>1534</v>
      </c>
      <c r="H1049" s="143" t="s">
        <v>1</v>
      </c>
      <c r="M1049" s="141"/>
      <c r="N1049" s="145"/>
      <c r="Y1049" s="146"/>
      <c r="AT1049" s="143" t="s">
        <v>151</v>
      </c>
      <c r="AU1049" s="143" t="s">
        <v>84</v>
      </c>
      <c r="AV1049" s="12" t="s">
        <v>84</v>
      </c>
      <c r="AW1049" s="12" t="s">
        <v>4</v>
      </c>
      <c r="AX1049" s="12" t="s">
        <v>76</v>
      </c>
      <c r="AY1049" s="143" t="s">
        <v>145</v>
      </c>
    </row>
    <row r="1050" spans="2:65" s="1" customFormat="1" ht="36">
      <c r="B1050" s="127"/>
      <c r="C1050" s="128"/>
      <c r="D1050" s="166" t="s">
        <v>147</v>
      </c>
      <c r="E1050" s="129"/>
      <c r="F1050" s="158" t="s">
        <v>1536</v>
      </c>
      <c r="G1050" s="159" t="s">
        <v>348</v>
      </c>
      <c r="H1050" s="132">
        <v>1</v>
      </c>
      <c r="I1050" s="133"/>
      <c r="J1050" s="133"/>
      <c r="K1050" s="133">
        <f>ROUND(P1050*H1050,2)</f>
        <v>0</v>
      </c>
      <c r="L1050" s="130" t="s">
        <v>1</v>
      </c>
      <c r="M1050" s="26"/>
      <c r="N1050" s="134" t="s">
        <v>1</v>
      </c>
      <c r="O1050" s="135" t="s">
        <v>39</v>
      </c>
      <c r="P1050" s="136">
        <f>I1050+J1050</f>
        <v>0</v>
      </c>
      <c r="Q1050" s="136">
        <f>ROUND(I1050*H1050,2)</f>
        <v>0</v>
      </c>
      <c r="R1050" s="136">
        <f>ROUND(J1050*H1050,2)</f>
        <v>0</v>
      </c>
      <c r="S1050" s="137">
        <v>0</v>
      </c>
      <c r="T1050" s="137">
        <f>S1050*H1050</f>
        <v>0</v>
      </c>
      <c r="U1050" s="137">
        <v>0</v>
      </c>
      <c r="V1050" s="137">
        <f>U1050*H1050</f>
        <v>0</v>
      </c>
      <c r="W1050" s="137">
        <v>0</v>
      </c>
      <c r="X1050" s="137">
        <f>W1050*H1050</f>
        <v>0</v>
      </c>
      <c r="Y1050" s="138" t="s">
        <v>1</v>
      </c>
      <c r="AR1050" s="139" t="s">
        <v>187</v>
      </c>
      <c r="AT1050" s="139" t="s">
        <v>147</v>
      </c>
      <c r="AU1050" s="139" t="s">
        <v>84</v>
      </c>
      <c r="AY1050" s="14" t="s">
        <v>145</v>
      </c>
      <c r="BE1050" s="140">
        <f>IF(O1050="základní",K1050,0)</f>
        <v>0</v>
      </c>
      <c r="BF1050" s="140">
        <f>IF(O1050="snížená",K1050,0)</f>
        <v>0</v>
      </c>
      <c r="BG1050" s="140">
        <f>IF(O1050="zákl. přenesená",K1050,0)</f>
        <v>0</v>
      </c>
      <c r="BH1050" s="140">
        <f>IF(O1050="sníž. přenesená",K1050,0)</f>
        <v>0</v>
      </c>
      <c r="BI1050" s="140">
        <f>IF(O1050="nulová",K1050,0)</f>
        <v>0</v>
      </c>
      <c r="BJ1050" s="14" t="s">
        <v>84</v>
      </c>
      <c r="BK1050" s="140">
        <f>ROUND(P1050*H1050,2)</f>
        <v>0</v>
      </c>
      <c r="BL1050" s="14" t="s">
        <v>187</v>
      </c>
      <c r="BM1050" s="139" t="s">
        <v>203</v>
      </c>
    </row>
    <row r="1051" spans="2:65" s="12" customFormat="1" ht="67.5">
      <c r="B1051" s="141"/>
      <c r="D1051" s="142" t="s">
        <v>151</v>
      </c>
      <c r="E1051" s="143" t="s">
        <v>1</v>
      </c>
      <c r="F1051" s="144" t="s">
        <v>1537</v>
      </c>
      <c r="H1051" s="143" t="s">
        <v>1</v>
      </c>
      <c r="M1051" s="141"/>
      <c r="N1051" s="145"/>
      <c r="Y1051" s="146"/>
      <c r="AT1051" s="143" t="s">
        <v>151</v>
      </c>
      <c r="AU1051" s="143" t="s">
        <v>84</v>
      </c>
      <c r="AV1051" s="12" t="s">
        <v>84</v>
      </c>
      <c r="AW1051" s="12" t="s">
        <v>4</v>
      </c>
      <c r="AX1051" s="12" t="s">
        <v>76</v>
      </c>
      <c r="AY1051" s="143" t="s">
        <v>145</v>
      </c>
    </row>
    <row r="1052" spans="2:65" s="1" customFormat="1" ht="24">
      <c r="B1052" s="127"/>
      <c r="C1052" s="128"/>
      <c r="D1052" s="166" t="s">
        <v>147</v>
      </c>
      <c r="E1052" s="129"/>
      <c r="F1052" s="158" t="s">
        <v>1527</v>
      </c>
      <c r="G1052" s="159" t="s">
        <v>343</v>
      </c>
      <c r="H1052" s="132">
        <v>24</v>
      </c>
      <c r="I1052" s="133"/>
      <c r="J1052" s="133"/>
      <c r="K1052" s="133">
        <f>ROUND(P1052*H1052,2)</f>
        <v>0</v>
      </c>
      <c r="L1052" s="130" t="s">
        <v>1</v>
      </c>
      <c r="M1052" s="26"/>
      <c r="N1052" s="134" t="s">
        <v>1</v>
      </c>
      <c r="O1052" s="135" t="s">
        <v>39</v>
      </c>
      <c r="P1052" s="136">
        <f>I1052+J1052</f>
        <v>0</v>
      </c>
      <c r="Q1052" s="136">
        <f>ROUND(I1052*H1052,2)</f>
        <v>0</v>
      </c>
      <c r="R1052" s="136">
        <f>ROUND(J1052*H1052,2)</f>
        <v>0</v>
      </c>
      <c r="S1052" s="137">
        <v>0</v>
      </c>
      <c r="T1052" s="137">
        <f>S1052*H1052</f>
        <v>0</v>
      </c>
      <c r="U1052" s="137">
        <v>0</v>
      </c>
      <c r="V1052" s="137">
        <f>U1052*H1052</f>
        <v>0</v>
      </c>
      <c r="W1052" s="137">
        <v>0</v>
      </c>
      <c r="X1052" s="137">
        <f>W1052*H1052</f>
        <v>0</v>
      </c>
      <c r="Y1052" s="138" t="s">
        <v>1</v>
      </c>
      <c r="AR1052" s="139" t="s">
        <v>187</v>
      </c>
      <c r="AT1052" s="139" t="s">
        <v>147</v>
      </c>
      <c r="AU1052" s="139" t="s">
        <v>84</v>
      </c>
      <c r="AY1052" s="14" t="s">
        <v>145</v>
      </c>
      <c r="BE1052" s="140">
        <f>IF(O1052="základní",K1052,0)</f>
        <v>0</v>
      </c>
      <c r="BF1052" s="140">
        <f>IF(O1052="snížená",K1052,0)</f>
        <v>0</v>
      </c>
      <c r="BG1052" s="140">
        <f>IF(O1052="zákl. přenesená",K1052,0)</f>
        <v>0</v>
      </c>
      <c r="BH1052" s="140">
        <f>IF(O1052="sníž. přenesená",K1052,0)</f>
        <v>0</v>
      </c>
      <c r="BI1052" s="140">
        <f>IF(O1052="nulová",K1052,0)</f>
        <v>0</v>
      </c>
      <c r="BJ1052" s="14" t="s">
        <v>84</v>
      </c>
      <c r="BK1052" s="140">
        <f>ROUND(P1052*H1052,2)</f>
        <v>0</v>
      </c>
      <c r="BL1052" s="14" t="s">
        <v>187</v>
      </c>
      <c r="BM1052" s="139" t="s">
        <v>203</v>
      </c>
    </row>
    <row r="1053" spans="2:65" s="1" customFormat="1" ht="24">
      <c r="B1053" s="127"/>
      <c r="C1053" s="128"/>
      <c r="D1053" s="166" t="s">
        <v>147</v>
      </c>
      <c r="E1053" s="129"/>
      <c r="F1053" s="158" t="s">
        <v>1529</v>
      </c>
      <c r="G1053" s="159" t="s">
        <v>343</v>
      </c>
      <c r="H1053" s="132">
        <v>5</v>
      </c>
      <c r="I1053" s="133"/>
      <c r="J1053" s="133"/>
      <c r="K1053" s="133">
        <f>ROUND(P1053*H1053,2)</f>
        <v>0</v>
      </c>
      <c r="L1053" s="130" t="s">
        <v>1</v>
      </c>
      <c r="M1053" s="26"/>
      <c r="N1053" s="134" t="s">
        <v>1</v>
      </c>
      <c r="O1053" s="135" t="s">
        <v>39</v>
      </c>
      <c r="P1053" s="136">
        <f>I1053+J1053</f>
        <v>0</v>
      </c>
      <c r="Q1053" s="136">
        <f>ROUND(I1053*H1053,2)</f>
        <v>0</v>
      </c>
      <c r="R1053" s="136">
        <f>ROUND(J1053*H1053,2)</f>
        <v>0</v>
      </c>
      <c r="S1053" s="137">
        <v>0</v>
      </c>
      <c r="T1053" s="137">
        <f>S1053*H1053</f>
        <v>0</v>
      </c>
      <c r="U1053" s="137">
        <v>0</v>
      </c>
      <c r="V1053" s="137">
        <f>U1053*H1053</f>
        <v>0</v>
      </c>
      <c r="W1053" s="137">
        <v>0</v>
      </c>
      <c r="X1053" s="137">
        <f>W1053*H1053</f>
        <v>0</v>
      </c>
      <c r="Y1053" s="138" t="s">
        <v>1</v>
      </c>
      <c r="AR1053" s="139" t="s">
        <v>187</v>
      </c>
      <c r="AT1053" s="139" t="s">
        <v>147</v>
      </c>
      <c r="AU1053" s="139" t="s">
        <v>84</v>
      </c>
      <c r="AY1053" s="14" t="s">
        <v>145</v>
      </c>
      <c r="BE1053" s="140">
        <f>IF(O1053="základní",K1053,0)</f>
        <v>0</v>
      </c>
      <c r="BF1053" s="140">
        <f>IF(O1053="snížená",K1053,0)</f>
        <v>0</v>
      </c>
      <c r="BG1053" s="140">
        <f>IF(O1053="zákl. přenesená",K1053,0)</f>
        <v>0</v>
      </c>
      <c r="BH1053" s="140">
        <f>IF(O1053="sníž. přenesená",K1053,0)</f>
        <v>0</v>
      </c>
      <c r="BI1053" s="140">
        <f>IF(O1053="nulová",K1053,0)</f>
        <v>0</v>
      </c>
      <c r="BJ1053" s="14" t="s">
        <v>84</v>
      </c>
      <c r="BK1053" s="140">
        <f>ROUND(P1053*H1053,2)</f>
        <v>0</v>
      </c>
      <c r="BL1053" s="14" t="s">
        <v>187</v>
      </c>
      <c r="BM1053" s="139" t="s">
        <v>203</v>
      </c>
    </row>
    <row r="1054" spans="2:65" s="12" customFormat="1" ht="33.75">
      <c r="B1054" s="141"/>
      <c r="D1054" s="142" t="s">
        <v>151</v>
      </c>
      <c r="E1054" s="143" t="s">
        <v>1</v>
      </c>
      <c r="F1054" s="144" t="s">
        <v>1526</v>
      </c>
      <c r="H1054" s="143" t="s">
        <v>1</v>
      </c>
      <c r="M1054" s="141"/>
      <c r="N1054" s="145"/>
      <c r="Y1054" s="146"/>
      <c r="AT1054" s="143" t="s">
        <v>151</v>
      </c>
      <c r="AU1054" s="143" t="s">
        <v>84</v>
      </c>
      <c r="AV1054" s="12" t="s">
        <v>84</v>
      </c>
      <c r="AW1054" s="12" t="s">
        <v>4</v>
      </c>
      <c r="AX1054" s="12" t="s">
        <v>76</v>
      </c>
      <c r="AY1054" s="143" t="s">
        <v>145</v>
      </c>
    </row>
    <row r="1055" spans="2:65" s="1" customFormat="1" ht="48">
      <c r="B1055" s="127"/>
      <c r="C1055" s="128"/>
      <c r="D1055" s="166" t="s">
        <v>147</v>
      </c>
      <c r="E1055" s="129"/>
      <c r="F1055" s="158" t="s">
        <v>1530</v>
      </c>
      <c r="G1055" s="159" t="s">
        <v>343</v>
      </c>
      <c r="H1055" s="132">
        <v>5</v>
      </c>
      <c r="I1055" s="133"/>
      <c r="J1055" s="133"/>
      <c r="K1055" s="133">
        <f>ROUND(P1055*H1055,2)</f>
        <v>0</v>
      </c>
      <c r="L1055" s="130" t="s">
        <v>1</v>
      </c>
      <c r="M1055" s="26"/>
      <c r="N1055" s="134" t="s">
        <v>1</v>
      </c>
      <c r="O1055" s="135" t="s">
        <v>39</v>
      </c>
      <c r="P1055" s="136">
        <f>I1055+J1055</f>
        <v>0</v>
      </c>
      <c r="Q1055" s="136">
        <f>ROUND(I1055*H1055,2)</f>
        <v>0</v>
      </c>
      <c r="R1055" s="136">
        <f>ROUND(J1055*H1055,2)</f>
        <v>0</v>
      </c>
      <c r="S1055" s="137">
        <v>0</v>
      </c>
      <c r="T1055" s="137">
        <f>S1055*H1055</f>
        <v>0</v>
      </c>
      <c r="U1055" s="137">
        <v>0</v>
      </c>
      <c r="V1055" s="137">
        <f>U1055*H1055</f>
        <v>0</v>
      </c>
      <c r="W1055" s="137">
        <v>0</v>
      </c>
      <c r="X1055" s="137">
        <f>W1055*H1055</f>
        <v>0</v>
      </c>
      <c r="Y1055" s="138" t="s">
        <v>1</v>
      </c>
      <c r="AR1055" s="139" t="s">
        <v>187</v>
      </c>
      <c r="AT1055" s="139" t="s">
        <v>147</v>
      </c>
      <c r="AU1055" s="139" t="s">
        <v>84</v>
      </c>
      <c r="AY1055" s="14" t="s">
        <v>145</v>
      </c>
      <c r="BE1055" s="140">
        <f>IF(O1055="základní",K1055,0)</f>
        <v>0</v>
      </c>
      <c r="BF1055" s="140">
        <f>IF(O1055="snížená",K1055,0)</f>
        <v>0</v>
      </c>
      <c r="BG1055" s="140">
        <f>IF(O1055="zákl. přenesená",K1055,0)</f>
        <v>0</v>
      </c>
      <c r="BH1055" s="140">
        <f>IF(O1055="sníž. přenesená",K1055,0)</f>
        <v>0</v>
      </c>
      <c r="BI1055" s="140">
        <f>IF(O1055="nulová",K1055,0)</f>
        <v>0</v>
      </c>
      <c r="BJ1055" s="14" t="s">
        <v>84</v>
      </c>
      <c r="BK1055" s="140">
        <f>ROUND(P1055*H1055,2)</f>
        <v>0</v>
      </c>
      <c r="BL1055" s="14" t="s">
        <v>187</v>
      </c>
      <c r="BM1055" s="139" t="s">
        <v>203</v>
      </c>
    </row>
    <row r="1056" spans="2:65" s="12" customFormat="1" ht="67.5">
      <c r="B1056" s="141"/>
      <c r="D1056" s="142" t="s">
        <v>151</v>
      </c>
      <c r="E1056" s="143" t="s">
        <v>1</v>
      </c>
      <c r="F1056" s="144" t="s">
        <v>1532</v>
      </c>
      <c r="H1056" s="143" t="s">
        <v>1</v>
      </c>
      <c r="M1056" s="141"/>
      <c r="N1056" s="145"/>
      <c r="Y1056" s="146"/>
      <c r="AT1056" s="143" t="s">
        <v>151</v>
      </c>
      <c r="AU1056" s="143" t="s">
        <v>84</v>
      </c>
      <c r="AV1056" s="12" t="s">
        <v>84</v>
      </c>
      <c r="AW1056" s="12" t="s">
        <v>4</v>
      </c>
      <c r="AX1056" s="12" t="s">
        <v>76</v>
      </c>
      <c r="AY1056" s="143" t="s">
        <v>145</v>
      </c>
    </row>
    <row r="1057" spans="2:65" s="1" customFormat="1" ht="24">
      <c r="B1057" s="127"/>
      <c r="C1057" s="128"/>
      <c r="D1057" s="166" t="s">
        <v>147</v>
      </c>
      <c r="E1057" s="129"/>
      <c r="F1057" s="158" t="s">
        <v>1519</v>
      </c>
      <c r="G1057" s="159" t="s">
        <v>343</v>
      </c>
      <c r="H1057" s="132">
        <v>5</v>
      </c>
      <c r="I1057" s="133"/>
      <c r="J1057" s="133"/>
      <c r="K1057" s="133">
        <f>ROUND(P1057*H1057,2)</f>
        <v>0</v>
      </c>
      <c r="L1057" s="130" t="s">
        <v>1</v>
      </c>
      <c r="M1057" s="26"/>
      <c r="N1057" s="134" t="s">
        <v>1</v>
      </c>
      <c r="O1057" s="135" t="s">
        <v>39</v>
      </c>
      <c r="P1057" s="136">
        <f>I1057+J1057</f>
        <v>0</v>
      </c>
      <c r="Q1057" s="136">
        <f>ROUND(I1057*H1057,2)</f>
        <v>0</v>
      </c>
      <c r="R1057" s="136">
        <f>ROUND(J1057*H1057,2)</f>
        <v>0</v>
      </c>
      <c r="S1057" s="137">
        <v>0</v>
      </c>
      <c r="T1057" s="137">
        <f>S1057*H1057</f>
        <v>0</v>
      </c>
      <c r="U1057" s="137">
        <v>0</v>
      </c>
      <c r="V1057" s="137">
        <f>U1057*H1057</f>
        <v>0</v>
      </c>
      <c r="W1057" s="137">
        <v>0</v>
      </c>
      <c r="X1057" s="137">
        <f>W1057*H1057</f>
        <v>0</v>
      </c>
      <c r="Y1057" s="138" t="s">
        <v>1</v>
      </c>
      <c r="AR1057" s="139" t="s">
        <v>187</v>
      </c>
      <c r="AT1057" s="139" t="s">
        <v>147</v>
      </c>
      <c r="AU1057" s="139" t="s">
        <v>84</v>
      </c>
      <c r="AY1057" s="14" t="s">
        <v>145</v>
      </c>
      <c r="BE1057" s="140">
        <f>IF(O1057="základní",K1057,0)</f>
        <v>0</v>
      </c>
      <c r="BF1057" s="140">
        <f>IF(O1057="snížená",K1057,0)</f>
        <v>0</v>
      </c>
      <c r="BG1057" s="140">
        <f>IF(O1057="zákl. přenesená",K1057,0)</f>
        <v>0</v>
      </c>
      <c r="BH1057" s="140">
        <f>IF(O1057="sníž. přenesená",K1057,0)</f>
        <v>0</v>
      </c>
      <c r="BI1057" s="140">
        <f>IF(O1057="nulová",K1057,0)</f>
        <v>0</v>
      </c>
      <c r="BJ1057" s="14" t="s">
        <v>84</v>
      </c>
      <c r="BK1057" s="140">
        <f>ROUND(P1057*H1057,2)</f>
        <v>0</v>
      </c>
      <c r="BL1057" s="14" t="s">
        <v>187</v>
      </c>
      <c r="BM1057" s="139" t="s">
        <v>203</v>
      </c>
    </row>
    <row r="1058" spans="2:65" s="1" customFormat="1" ht="36">
      <c r="B1058" s="127"/>
      <c r="C1058" s="128"/>
      <c r="D1058" s="166" t="s">
        <v>147</v>
      </c>
      <c r="E1058" s="129"/>
      <c r="F1058" s="158" t="s">
        <v>1538</v>
      </c>
      <c r="G1058" s="159" t="s">
        <v>343</v>
      </c>
      <c r="H1058" s="132">
        <v>5</v>
      </c>
      <c r="I1058" s="133"/>
      <c r="J1058" s="133"/>
      <c r="K1058" s="133">
        <f>ROUND(P1058*H1058,2)</f>
        <v>0</v>
      </c>
      <c r="L1058" s="130" t="s">
        <v>1</v>
      </c>
      <c r="M1058" s="26"/>
      <c r="N1058" s="134" t="s">
        <v>1</v>
      </c>
      <c r="O1058" s="135" t="s">
        <v>39</v>
      </c>
      <c r="P1058" s="136">
        <f>I1058+J1058</f>
        <v>0</v>
      </c>
      <c r="Q1058" s="136">
        <f>ROUND(I1058*H1058,2)</f>
        <v>0</v>
      </c>
      <c r="R1058" s="136">
        <f>ROUND(J1058*H1058,2)</f>
        <v>0</v>
      </c>
      <c r="S1058" s="137">
        <v>0</v>
      </c>
      <c r="T1058" s="137">
        <f>S1058*H1058</f>
        <v>0</v>
      </c>
      <c r="U1058" s="137">
        <v>0</v>
      </c>
      <c r="V1058" s="137">
        <f>U1058*H1058</f>
        <v>0</v>
      </c>
      <c r="W1058" s="137">
        <v>0</v>
      </c>
      <c r="X1058" s="137">
        <f>W1058*H1058</f>
        <v>0</v>
      </c>
      <c r="Y1058" s="138" t="s">
        <v>1</v>
      </c>
      <c r="AR1058" s="139" t="s">
        <v>187</v>
      </c>
      <c r="AT1058" s="139" t="s">
        <v>147</v>
      </c>
      <c r="AU1058" s="139" t="s">
        <v>84</v>
      </c>
      <c r="AY1058" s="14" t="s">
        <v>145</v>
      </c>
      <c r="BE1058" s="140">
        <f>IF(O1058="základní",K1058,0)</f>
        <v>0</v>
      </c>
      <c r="BF1058" s="140">
        <f>IF(O1058="snížená",K1058,0)</f>
        <v>0</v>
      </c>
      <c r="BG1058" s="140">
        <f>IF(O1058="zákl. přenesená",K1058,0)</f>
        <v>0</v>
      </c>
      <c r="BH1058" s="140">
        <f>IF(O1058="sníž. přenesená",K1058,0)</f>
        <v>0</v>
      </c>
      <c r="BI1058" s="140">
        <f>IF(O1058="nulová",K1058,0)</f>
        <v>0</v>
      </c>
      <c r="BJ1058" s="14" t="s">
        <v>84</v>
      </c>
      <c r="BK1058" s="140">
        <f>ROUND(P1058*H1058,2)</f>
        <v>0</v>
      </c>
      <c r="BL1058" s="14" t="s">
        <v>187</v>
      </c>
      <c r="BM1058" s="139" t="s">
        <v>203</v>
      </c>
    </row>
    <row r="1059" spans="2:65" s="12" customFormat="1" ht="22.5">
      <c r="B1059" s="141"/>
      <c r="D1059" s="142" t="s">
        <v>151</v>
      </c>
      <c r="E1059" s="143" t="s">
        <v>1</v>
      </c>
      <c r="F1059" s="144" t="s">
        <v>1539</v>
      </c>
      <c r="H1059" s="143" t="s">
        <v>1</v>
      </c>
      <c r="M1059" s="141"/>
      <c r="N1059" s="145"/>
      <c r="Y1059" s="146"/>
      <c r="AT1059" s="143" t="s">
        <v>151</v>
      </c>
      <c r="AU1059" s="143" t="s">
        <v>84</v>
      </c>
      <c r="AV1059" s="12" t="s">
        <v>84</v>
      </c>
      <c r="AW1059" s="12" t="s">
        <v>4</v>
      </c>
      <c r="AX1059" s="12" t="s">
        <v>76</v>
      </c>
      <c r="AY1059" s="143" t="s">
        <v>145</v>
      </c>
    </row>
    <row r="1060" spans="2:65" s="1" customFormat="1" ht="48">
      <c r="B1060" s="127"/>
      <c r="C1060" s="128"/>
      <c r="D1060" s="166" t="s">
        <v>147</v>
      </c>
      <c r="E1060" s="129"/>
      <c r="F1060" s="158" t="s">
        <v>1541</v>
      </c>
      <c r="G1060" s="159" t="s">
        <v>343</v>
      </c>
      <c r="H1060" s="132">
        <v>5</v>
      </c>
      <c r="I1060" s="133"/>
      <c r="J1060" s="133"/>
      <c r="K1060" s="133">
        <f>ROUND(P1060*H1060,2)</f>
        <v>0</v>
      </c>
      <c r="L1060" s="130" t="s">
        <v>1</v>
      </c>
      <c r="M1060" s="26"/>
      <c r="N1060" s="134" t="s">
        <v>1</v>
      </c>
      <c r="O1060" s="135" t="s">
        <v>39</v>
      </c>
      <c r="P1060" s="136">
        <f>I1060+J1060</f>
        <v>0</v>
      </c>
      <c r="Q1060" s="136">
        <f>ROUND(I1060*H1060,2)</f>
        <v>0</v>
      </c>
      <c r="R1060" s="136">
        <f>ROUND(J1060*H1060,2)</f>
        <v>0</v>
      </c>
      <c r="S1060" s="137">
        <v>0</v>
      </c>
      <c r="T1060" s="137">
        <f>S1060*H1060</f>
        <v>0</v>
      </c>
      <c r="U1060" s="137">
        <v>0</v>
      </c>
      <c r="V1060" s="137">
        <f>U1060*H1060</f>
        <v>0</v>
      </c>
      <c r="W1060" s="137">
        <v>0</v>
      </c>
      <c r="X1060" s="137">
        <f>W1060*H1060</f>
        <v>0</v>
      </c>
      <c r="Y1060" s="138" t="s">
        <v>1</v>
      </c>
      <c r="AR1060" s="139" t="s">
        <v>187</v>
      </c>
      <c r="AT1060" s="139" t="s">
        <v>147</v>
      </c>
      <c r="AU1060" s="139" t="s">
        <v>84</v>
      </c>
      <c r="AY1060" s="14" t="s">
        <v>145</v>
      </c>
      <c r="BE1060" s="140">
        <f>IF(O1060="základní",K1060,0)</f>
        <v>0</v>
      </c>
      <c r="BF1060" s="140">
        <f>IF(O1060="snížená",K1060,0)</f>
        <v>0</v>
      </c>
      <c r="BG1060" s="140">
        <f>IF(O1060="zákl. přenesená",K1060,0)</f>
        <v>0</v>
      </c>
      <c r="BH1060" s="140">
        <f>IF(O1060="sníž. přenesená",K1060,0)</f>
        <v>0</v>
      </c>
      <c r="BI1060" s="140">
        <f>IF(O1060="nulová",K1060,0)</f>
        <v>0</v>
      </c>
      <c r="BJ1060" s="14" t="s">
        <v>84</v>
      </c>
      <c r="BK1060" s="140">
        <f>ROUND(P1060*H1060,2)</f>
        <v>0</v>
      </c>
      <c r="BL1060" s="14" t="s">
        <v>187</v>
      </c>
      <c r="BM1060" s="139" t="s">
        <v>203</v>
      </c>
    </row>
    <row r="1061" spans="2:65" s="12" customFormat="1" ht="90">
      <c r="B1061" s="141"/>
      <c r="D1061" s="142" t="s">
        <v>151</v>
      </c>
      <c r="E1061" s="143" t="s">
        <v>1</v>
      </c>
      <c r="F1061" s="144" t="s">
        <v>1540</v>
      </c>
      <c r="H1061" s="143" t="s">
        <v>1</v>
      </c>
      <c r="M1061" s="141"/>
      <c r="N1061" s="145"/>
      <c r="Y1061" s="146"/>
      <c r="AT1061" s="143" t="s">
        <v>151</v>
      </c>
      <c r="AU1061" s="143" t="s">
        <v>84</v>
      </c>
      <c r="AV1061" s="12" t="s">
        <v>84</v>
      </c>
      <c r="AW1061" s="12" t="s">
        <v>4</v>
      </c>
      <c r="AX1061" s="12" t="s">
        <v>76</v>
      </c>
      <c r="AY1061" s="143" t="s">
        <v>145</v>
      </c>
    </row>
    <row r="1062" spans="2:65" s="1" customFormat="1" ht="24">
      <c r="B1062" s="127"/>
      <c r="C1062" s="128"/>
      <c r="D1062" s="166" t="s">
        <v>147</v>
      </c>
      <c r="E1062" s="129"/>
      <c r="F1062" s="158" t="s">
        <v>1519</v>
      </c>
      <c r="G1062" s="159" t="s">
        <v>343</v>
      </c>
      <c r="H1062" s="132">
        <v>5</v>
      </c>
      <c r="I1062" s="133"/>
      <c r="J1062" s="133"/>
      <c r="K1062" s="133">
        <f>ROUND(P1062*H1062,2)</f>
        <v>0</v>
      </c>
      <c r="L1062" s="130" t="s">
        <v>1</v>
      </c>
      <c r="M1062" s="26"/>
      <c r="N1062" s="134" t="s">
        <v>1</v>
      </c>
      <c r="O1062" s="135" t="s">
        <v>39</v>
      </c>
      <c r="P1062" s="136">
        <f>I1062+J1062</f>
        <v>0</v>
      </c>
      <c r="Q1062" s="136">
        <f>ROUND(I1062*H1062,2)</f>
        <v>0</v>
      </c>
      <c r="R1062" s="136">
        <f>ROUND(J1062*H1062,2)</f>
        <v>0</v>
      </c>
      <c r="S1062" s="137">
        <v>0</v>
      </c>
      <c r="T1062" s="137">
        <f>S1062*H1062</f>
        <v>0</v>
      </c>
      <c r="U1062" s="137">
        <v>0</v>
      </c>
      <c r="V1062" s="137">
        <f>U1062*H1062</f>
        <v>0</v>
      </c>
      <c r="W1062" s="137">
        <v>0</v>
      </c>
      <c r="X1062" s="137">
        <f>W1062*H1062</f>
        <v>0</v>
      </c>
      <c r="Y1062" s="138" t="s">
        <v>1</v>
      </c>
      <c r="AR1062" s="139" t="s">
        <v>187</v>
      </c>
      <c r="AT1062" s="139" t="s">
        <v>147</v>
      </c>
      <c r="AU1062" s="139" t="s">
        <v>84</v>
      </c>
      <c r="AY1062" s="14" t="s">
        <v>145</v>
      </c>
      <c r="BE1062" s="140">
        <f>IF(O1062="základní",K1062,0)</f>
        <v>0</v>
      </c>
      <c r="BF1062" s="140">
        <f>IF(O1062="snížená",K1062,0)</f>
        <v>0</v>
      </c>
      <c r="BG1062" s="140">
        <f>IF(O1062="zákl. přenesená",K1062,0)</f>
        <v>0</v>
      </c>
      <c r="BH1062" s="140">
        <f>IF(O1062="sníž. přenesená",K1062,0)</f>
        <v>0</v>
      </c>
      <c r="BI1062" s="140">
        <f>IF(O1062="nulová",K1062,0)</f>
        <v>0</v>
      </c>
      <c r="BJ1062" s="14" t="s">
        <v>84</v>
      </c>
      <c r="BK1062" s="140">
        <f>ROUND(P1062*H1062,2)</f>
        <v>0</v>
      </c>
      <c r="BL1062" s="14" t="s">
        <v>187</v>
      </c>
      <c r="BM1062" s="139" t="s">
        <v>203</v>
      </c>
    </row>
    <row r="1063" spans="2:65" s="11" customFormat="1" ht="25.9" customHeight="1">
      <c r="B1063" s="115"/>
      <c r="C1063" s="160"/>
      <c r="D1063" s="161" t="s">
        <v>75</v>
      </c>
      <c r="E1063" s="162" t="s">
        <v>204</v>
      </c>
      <c r="F1063" s="162" t="s">
        <v>205</v>
      </c>
      <c r="G1063" s="160"/>
      <c r="H1063" s="160"/>
      <c r="I1063" s="160"/>
      <c r="J1063" s="160"/>
      <c r="K1063" s="163">
        <f>BK1063</f>
        <v>0</v>
      </c>
      <c r="L1063" s="160"/>
      <c r="M1063" s="115"/>
      <c r="N1063" s="119"/>
      <c r="Q1063" s="120">
        <f>SUM(Q1064:Q1132)</f>
        <v>0</v>
      </c>
      <c r="R1063" s="120">
        <f>SUM(R1064:R1132)</f>
        <v>0</v>
      </c>
      <c r="T1063" s="121">
        <f>SUM(T1064:T1132)</f>
        <v>0</v>
      </c>
      <c r="V1063" s="121">
        <f>SUM(V1064:V1132)</f>
        <v>0</v>
      </c>
      <c r="X1063" s="121">
        <f>SUM(X1064:X1132)</f>
        <v>0</v>
      </c>
      <c r="Y1063" s="122"/>
      <c r="AR1063" s="116" t="s">
        <v>86</v>
      </c>
      <c r="AT1063" s="123" t="s">
        <v>75</v>
      </c>
      <c r="AU1063" s="123" t="s">
        <v>76</v>
      </c>
      <c r="AY1063" s="116" t="s">
        <v>145</v>
      </c>
      <c r="BK1063" s="124">
        <f>SUM(BK1064:BK1132)</f>
        <v>0</v>
      </c>
    </row>
    <row r="1064" spans="2:65" s="1" customFormat="1" ht="12">
      <c r="B1064" s="127"/>
      <c r="C1064" s="151"/>
      <c r="D1064" s="151"/>
      <c r="E1064" s="152"/>
      <c r="F1064" s="153" t="s">
        <v>1064</v>
      </c>
      <c r="G1064" s="154"/>
      <c r="H1064" s="155"/>
      <c r="I1064" s="156"/>
      <c r="J1064" s="156"/>
      <c r="K1064" s="156"/>
      <c r="L1064" s="153"/>
      <c r="M1064" s="26"/>
      <c r="N1064" s="134" t="s">
        <v>1</v>
      </c>
      <c r="O1064" s="135" t="s">
        <v>39</v>
      </c>
      <c r="P1064" s="136">
        <f>I1064+J1064</f>
        <v>0</v>
      </c>
      <c r="Q1064" s="136">
        <f>ROUND(I1064*H1064,2)</f>
        <v>0</v>
      </c>
      <c r="R1064" s="136">
        <f>ROUND(J1064*H1064,2)</f>
        <v>0</v>
      </c>
      <c r="S1064" s="137">
        <v>0</v>
      </c>
      <c r="T1064" s="137">
        <f>S1064*H1064</f>
        <v>0</v>
      </c>
      <c r="U1064" s="137">
        <v>0</v>
      </c>
      <c r="V1064" s="137">
        <f>U1064*H1064</f>
        <v>0</v>
      </c>
      <c r="W1064" s="137">
        <v>0</v>
      </c>
      <c r="X1064" s="137">
        <f>W1064*H1064</f>
        <v>0</v>
      </c>
      <c r="Y1064" s="138" t="s">
        <v>1</v>
      </c>
      <c r="AR1064" s="139" t="s">
        <v>149</v>
      </c>
      <c r="AT1064" s="139" t="s">
        <v>147</v>
      </c>
      <c r="AU1064" s="139" t="s">
        <v>84</v>
      </c>
      <c r="AY1064" s="14" t="s">
        <v>145</v>
      </c>
      <c r="BE1064" s="140">
        <f>IF(O1064="základní",K1064,0)</f>
        <v>0</v>
      </c>
      <c r="BF1064" s="140">
        <f>IF(O1064="snížená",K1064,0)</f>
        <v>0</v>
      </c>
      <c r="BG1064" s="140">
        <f>IF(O1064="zákl. přenesená",K1064,0)</f>
        <v>0</v>
      </c>
      <c r="BH1064" s="140">
        <f>IF(O1064="sníž. přenesená",K1064,0)</f>
        <v>0</v>
      </c>
      <c r="BI1064" s="140">
        <f>IF(O1064="nulová",K1064,0)</f>
        <v>0</v>
      </c>
      <c r="BJ1064" s="14" t="s">
        <v>84</v>
      </c>
      <c r="BK1064" s="140">
        <f>ROUND(P1064*H1064,2)</f>
        <v>0</v>
      </c>
      <c r="BL1064" s="14" t="s">
        <v>149</v>
      </c>
      <c r="BM1064" s="139" t="s">
        <v>169</v>
      </c>
    </row>
    <row r="1065" spans="2:65" s="1" customFormat="1" ht="60">
      <c r="B1065" s="127"/>
      <c r="C1065" s="128"/>
      <c r="D1065" s="128" t="s">
        <v>147</v>
      </c>
      <c r="E1065" s="129"/>
      <c r="F1065" s="130" t="s">
        <v>1066</v>
      </c>
      <c r="G1065" s="131" t="s">
        <v>343</v>
      </c>
      <c r="H1065" s="132">
        <v>2</v>
      </c>
      <c r="I1065" s="133"/>
      <c r="J1065" s="133"/>
      <c r="K1065" s="133">
        <f>ROUND(P1065*H1065,2)</f>
        <v>0</v>
      </c>
      <c r="L1065" s="130" t="s">
        <v>1</v>
      </c>
      <c r="M1065" s="26"/>
      <c r="N1065" s="134" t="s">
        <v>1</v>
      </c>
      <c r="O1065" s="135" t="s">
        <v>39</v>
      </c>
      <c r="P1065" s="136">
        <f>I1065+J1065</f>
        <v>0</v>
      </c>
      <c r="Q1065" s="136">
        <f>ROUND(I1065*H1065,2)</f>
        <v>0</v>
      </c>
      <c r="R1065" s="136">
        <f>ROUND(J1065*H1065,2)</f>
        <v>0</v>
      </c>
      <c r="S1065" s="137">
        <v>0</v>
      </c>
      <c r="T1065" s="137">
        <f>S1065*H1065</f>
        <v>0</v>
      </c>
      <c r="U1065" s="137">
        <v>0</v>
      </c>
      <c r="V1065" s="137">
        <f>U1065*H1065</f>
        <v>0</v>
      </c>
      <c r="W1065" s="137">
        <v>0</v>
      </c>
      <c r="X1065" s="137">
        <f>W1065*H1065</f>
        <v>0</v>
      </c>
      <c r="Y1065" s="138" t="s">
        <v>1</v>
      </c>
      <c r="AR1065" s="139" t="s">
        <v>187</v>
      </c>
      <c r="AT1065" s="139" t="s">
        <v>147</v>
      </c>
      <c r="AU1065" s="139" t="s">
        <v>84</v>
      </c>
      <c r="AY1065" s="14" t="s">
        <v>145</v>
      </c>
      <c r="BE1065" s="140">
        <f>IF(O1065="základní",K1065,0)</f>
        <v>0</v>
      </c>
      <c r="BF1065" s="140">
        <f>IF(O1065="snížená",K1065,0)</f>
        <v>0</v>
      </c>
      <c r="BG1065" s="140">
        <f>IF(O1065="zákl. přenesená",K1065,0)</f>
        <v>0</v>
      </c>
      <c r="BH1065" s="140">
        <f>IF(O1065="sníž. přenesená",K1065,0)</f>
        <v>0</v>
      </c>
      <c r="BI1065" s="140">
        <f>IF(O1065="nulová",K1065,0)</f>
        <v>0</v>
      </c>
      <c r="BJ1065" s="14" t="s">
        <v>84</v>
      </c>
      <c r="BK1065" s="140">
        <f>ROUND(P1065*H1065,2)</f>
        <v>0</v>
      </c>
      <c r="BL1065" s="14" t="s">
        <v>187</v>
      </c>
      <c r="BM1065" s="139" t="s">
        <v>206</v>
      </c>
    </row>
    <row r="1066" spans="2:65" s="12" customFormat="1" ht="45">
      <c r="B1066" s="141"/>
      <c r="D1066" s="142" t="s">
        <v>151</v>
      </c>
      <c r="E1066" s="143" t="s">
        <v>1</v>
      </c>
      <c r="F1066" s="144" t="s">
        <v>1065</v>
      </c>
      <c r="H1066" s="143" t="s">
        <v>1</v>
      </c>
      <c r="M1066" s="141"/>
      <c r="N1066" s="145"/>
      <c r="Y1066" s="146"/>
      <c r="AT1066" s="143" t="s">
        <v>151</v>
      </c>
      <c r="AU1066" s="143" t="s">
        <v>84</v>
      </c>
      <c r="AV1066" s="12" t="s">
        <v>84</v>
      </c>
      <c r="AW1066" s="12" t="s">
        <v>4</v>
      </c>
      <c r="AX1066" s="12" t="s">
        <v>76</v>
      </c>
      <c r="AY1066" s="143" t="s">
        <v>145</v>
      </c>
    </row>
    <row r="1067" spans="2:65" s="1" customFormat="1" ht="16.5" customHeight="1">
      <c r="B1067" s="127"/>
      <c r="C1067" s="128"/>
      <c r="D1067" s="128" t="s">
        <v>147</v>
      </c>
      <c r="E1067" s="157"/>
      <c r="F1067" s="158" t="s">
        <v>1067</v>
      </c>
      <c r="G1067" s="159" t="s">
        <v>343</v>
      </c>
      <c r="H1067" s="132">
        <v>8</v>
      </c>
      <c r="I1067" s="133"/>
      <c r="J1067" s="133"/>
      <c r="K1067" s="133">
        <f>ROUND(P1067*H1067,2)</f>
        <v>0</v>
      </c>
      <c r="L1067" s="130" t="s">
        <v>1</v>
      </c>
      <c r="M1067" s="26"/>
      <c r="N1067" s="134" t="s">
        <v>1</v>
      </c>
      <c r="O1067" s="135" t="s">
        <v>39</v>
      </c>
      <c r="P1067" s="136">
        <f>I1067+J1067</f>
        <v>0</v>
      </c>
      <c r="Q1067" s="136">
        <f>ROUND(I1067*H1067,2)</f>
        <v>0</v>
      </c>
      <c r="R1067" s="136">
        <f>ROUND(J1067*H1067,2)</f>
        <v>0</v>
      </c>
      <c r="S1067" s="137">
        <v>0</v>
      </c>
      <c r="T1067" s="137">
        <f>S1067*H1067</f>
        <v>0</v>
      </c>
      <c r="U1067" s="137">
        <v>0</v>
      </c>
      <c r="V1067" s="137">
        <f>U1067*H1067</f>
        <v>0</v>
      </c>
      <c r="W1067" s="137">
        <v>0</v>
      </c>
      <c r="X1067" s="137">
        <f>W1067*H1067</f>
        <v>0</v>
      </c>
      <c r="Y1067" s="138" t="s">
        <v>1</v>
      </c>
      <c r="AR1067" s="139" t="s">
        <v>187</v>
      </c>
      <c r="AT1067" s="139" t="s">
        <v>147</v>
      </c>
      <c r="AU1067" s="139" t="s">
        <v>84</v>
      </c>
      <c r="AY1067" s="14" t="s">
        <v>145</v>
      </c>
      <c r="BE1067" s="140">
        <f>IF(O1067="základní",K1067,0)</f>
        <v>0</v>
      </c>
      <c r="BF1067" s="140">
        <f>IF(O1067="snížená",K1067,0)</f>
        <v>0</v>
      </c>
      <c r="BG1067" s="140">
        <f>IF(O1067="zákl. přenesená",K1067,0)</f>
        <v>0</v>
      </c>
      <c r="BH1067" s="140">
        <f>IF(O1067="sníž. přenesená",K1067,0)</f>
        <v>0</v>
      </c>
      <c r="BI1067" s="140">
        <f>IF(O1067="nulová",K1067,0)</f>
        <v>0</v>
      </c>
      <c r="BJ1067" s="14" t="s">
        <v>84</v>
      </c>
      <c r="BK1067" s="140">
        <f>ROUND(P1067*H1067,2)</f>
        <v>0</v>
      </c>
      <c r="BL1067" s="14" t="s">
        <v>187</v>
      </c>
      <c r="BM1067" s="139" t="s">
        <v>206</v>
      </c>
    </row>
    <row r="1068" spans="2:65" s="1" customFormat="1" ht="16.5" customHeight="1">
      <c r="B1068" s="127"/>
      <c r="C1068" s="128"/>
      <c r="D1068" s="128" t="s">
        <v>147</v>
      </c>
      <c r="E1068" s="157"/>
      <c r="F1068" s="158" t="s">
        <v>1068</v>
      </c>
      <c r="G1068" s="159" t="s">
        <v>343</v>
      </c>
      <c r="H1068" s="132">
        <v>8</v>
      </c>
      <c r="I1068" s="133"/>
      <c r="J1068" s="133"/>
      <c r="K1068" s="133">
        <f>ROUND(P1068*H1068,2)</f>
        <v>0</v>
      </c>
      <c r="L1068" s="130" t="s">
        <v>1</v>
      </c>
      <c r="M1068" s="26"/>
      <c r="N1068" s="134" t="s">
        <v>1</v>
      </c>
      <c r="O1068" s="135" t="s">
        <v>39</v>
      </c>
      <c r="P1068" s="136">
        <f>I1068+J1068</f>
        <v>0</v>
      </c>
      <c r="Q1068" s="136">
        <f>ROUND(I1068*H1068,2)</f>
        <v>0</v>
      </c>
      <c r="R1068" s="136">
        <f>ROUND(J1068*H1068,2)</f>
        <v>0</v>
      </c>
      <c r="S1068" s="137">
        <v>0</v>
      </c>
      <c r="T1068" s="137">
        <f>S1068*H1068</f>
        <v>0</v>
      </c>
      <c r="U1068" s="137">
        <v>0</v>
      </c>
      <c r="V1068" s="137">
        <f>U1068*H1068</f>
        <v>0</v>
      </c>
      <c r="W1068" s="137">
        <v>0</v>
      </c>
      <c r="X1068" s="137">
        <f>W1068*H1068</f>
        <v>0</v>
      </c>
      <c r="Y1068" s="138" t="s">
        <v>1</v>
      </c>
      <c r="AR1068" s="139" t="s">
        <v>187</v>
      </c>
      <c r="AT1068" s="139" t="s">
        <v>147</v>
      </c>
      <c r="AU1068" s="139" t="s">
        <v>84</v>
      </c>
      <c r="AY1068" s="14" t="s">
        <v>145</v>
      </c>
      <c r="BE1068" s="140">
        <f>IF(O1068="základní",K1068,0)</f>
        <v>0</v>
      </c>
      <c r="BF1068" s="140">
        <f>IF(O1068="snížená",K1068,0)</f>
        <v>0</v>
      </c>
      <c r="BG1068" s="140">
        <f>IF(O1068="zákl. přenesená",K1068,0)</f>
        <v>0</v>
      </c>
      <c r="BH1068" s="140">
        <f>IF(O1068="sníž. přenesená",K1068,0)</f>
        <v>0</v>
      </c>
      <c r="BI1068" s="140">
        <f>IF(O1068="nulová",K1068,0)</f>
        <v>0</v>
      </c>
      <c r="BJ1068" s="14" t="s">
        <v>84</v>
      </c>
      <c r="BK1068" s="140">
        <f>ROUND(P1068*H1068,2)</f>
        <v>0</v>
      </c>
      <c r="BL1068" s="14" t="s">
        <v>187</v>
      </c>
      <c r="BM1068" s="139" t="s">
        <v>206</v>
      </c>
    </row>
    <row r="1069" spans="2:65" s="1" customFormat="1" ht="16.5" customHeight="1">
      <c r="B1069" s="127"/>
      <c r="C1069" s="128"/>
      <c r="D1069" s="128" t="s">
        <v>147</v>
      </c>
      <c r="E1069" s="157"/>
      <c r="F1069" s="158" t="s">
        <v>1069</v>
      </c>
      <c r="G1069" s="159" t="s">
        <v>343</v>
      </c>
      <c r="H1069" s="132">
        <v>2</v>
      </c>
      <c r="I1069" s="133"/>
      <c r="J1069" s="133"/>
      <c r="K1069" s="133">
        <f>ROUND(P1069*H1069,2)</f>
        <v>0</v>
      </c>
      <c r="L1069" s="130" t="s">
        <v>1</v>
      </c>
      <c r="M1069" s="26"/>
      <c r="N1069" s="134" t="s">
        <v>1</v>
      </c>
      <c r="O1069" s="135" t="s">
        <v>39</v>
      </c>
      <c r="P1069" s="136">
        <f>I1069+J1069</f>
        <v>0</v>
      </c>
      <c r="Q1069" s="136">
        <f>ROUND(I1069*H1069,2)</f>
        <v>0</v>
      </c>
      <c r="R1069" s="136">
        <f>ROUND(J1069*H1069,2)</f>
        <v>0</v>
      </c>
      <c r="S1069" s="137">
        <v>0</v>
      </c>
      <c r="T1069" s="137">
        <f>S1069*H1069</f>
        <v>0</v>
      </c>
      <c r="U1069" s="137">
        <v>0</v>
      </c>
      <c r="V1069" s="137">
        <f>U1069*H1069</f>
        <v>0</v>
      </c>
      <c r="W1069" s="137">
        <v>0</v>
      </c>
      <c r="X1069" s="137">
        <f>W1069*H1069</f>
        <v>0</v>
      </c>
      <c r="Y1069" s="138" t="s">
        <v>1</v>
      </c>
      <c r="AR1069" s="139" t="s">
        <v>187</v>
      </c>
      <c r="AT1069" s="139" t="s">
        <v>147</v>
      </c>
      <c r="AU1069" s="139" t="s">
        <v>84</v>
      </c>
      <c r="AY1069" s="14" t="s">
        <v>145</v>
      </c>
      <c r="BE1069" s="140">
        <f>IF(O1069="základní",K1069,0)</f>
        <v>0</v>
      </c>
      <c r="BF1069" s="140">
        <f>IF(O1069="snížená",K1069,0)</f>
        <v>0</v>
      </c>
      <c r="BG1069" s="140">
        <f>IF(O1069="zákl. přenesená",K1069,0)</f>
        <v>0</v>
      </c>
      <c r="BH1069" s="140">
        <f>IF(O1069="sníž. přenesená",K1069,0)</f>
        <v>0</v>
      </c>
      <c r="BI1069" s="140">
        <f>IF(O1069="nulová",K1069,0)</f>
        <v>0</v>
      </c>
      <c r="BJ1069" s="14" t="s">
        <v>84</v>
      </c>
      <c r="BK1069" s="140">
        <f>ROUND(P1069*H1069,2)</f>
        <v>0</v>
      </c>
      <c r="BL1069" s="14" t="s">
        <v>187</v>
      </c>
      <c r="BM1069" s="139" t="s">
        <v>206</v>
      </c>
    </row>
    <row r="1070" spans="2:65" s="12" customFormat="1" ht="67.5">
      <c r="B1070" s="141"/>
      <c r="D1070" s="142" t="s">
        <v>151</v>
      </c>
      <c r="E1070" s="143" t="s">
        <v>1</v>
      </c>
      <c r="F1070" s="144" t="s">
        <v>1070</v>
      </c>
      <c r="H1070" s="143" t="s">
        <v>1</v>
      </c>
      <c r="M1070" s="141"/>
      <c r="N1070" s="145"/>
      <c r="Y1070" s="146"/>
      <c r="AT1070" s="143" t="s">
        <v>151</v>
      </c>
      <c r="AU1070" s="143" t="s">
        <v>84</v>
      </c>
      <c r="AV1070" s="12" t="s">
        <v>84</v>
      </c>
      <c r="AW1070" s="12" t="s">
        <v>4</v>
      </c>
      <c r="AX1070" s="12" t="s">
        <v>76</v>
      </c>
      <c r="AY1070" s="143" t="s">
        <v>145</v>
      </c>
    </row>
    <row r="1071" spans="2:65" s="1" customFormat="1" ht="24">
      <c r="B1071" s="127"/>
      <c r="C1071" s="128"/>
      <c r="D1071" s="128" t="s">
        <v>147</v>
      </c>
      <c r="E1071" s="157"/>
      <c r="F1071" s="158" t="s">
        <v>1071</v>
      </c>
      <c r="G1071" s="159" t="s">
        <v>343</v>
      </c>
      <c r="H1071" s="132">
        <v>1</v>
      </c>
      <c r="I1071" s="133"/>
      <c r="J1071" s="133"/>
      <c r="K1071" s="133">
        <f t="shared" ref="K1071:K1076" si="418">ROUND(P1071*H1071,2)</f>
        <v>0</v>
      </c>
      <c r="L1071" s="130" t="s">
        <v>1</v>
      </c>
      <c r="M1071" s="26"/>
      <c r="N1071" s="134" t="s">
        <v>1</v>
      </c>
      <c r="O1071" s="135" t="s">
        <v>39</v>
      </c>
      <c r="P1071" s="136">
        <f t="shared" ref="P1071:P1078" si="419">I1071+J1071</f>
        <v>0</v>
      </c>
      <c r="Q1071" s="136">
        <f t="shared" ref="Q1071:Q1078" si="420">ROUND(I1071*H1071,2)</f>
        <v>0</v>
      </c>
      <c r="R1071" s="136">
        <f t="shared" ref="R1071:R1078" si="421">ROUND(J1071*H1071,2)</f>
        <v>0</v>
      </c>
      <c r="S1071" s="137">
        <v>0</v>
      </c>
      <c r="T1071" s="137">
        <f t="shared" ref="T1071:T1078" si="422">S1071*H1071</f>
        <v>0</v>
      </c>
      <c r="U1071" s="137">
        <v>0</v>
      </c>
      <c r="V1071" s="137">
        <f t="shared" ref="V1071:V1078" si="423">U1071*H1071</f>
        <v>0</v>
      </c>
      <c r="W1071" s="137">
        <v>0</v>
      </c>
      <c r="X1071" s="137">
        <f t="shared" ref="X1071:X1078" si="424">W1071*H1071</f>
        <v>0</v>
      </c>
      <c r="Y1071" s="138" t="s">
        <v>1</v>
      </c>
      <c r="AR1071" s="139" t="s">
        <v>187</v>
      </c>
      <c r="AT1071" s="139" t="s">
        <v>147</v>
      </c>
      <c r="AU1071" s="139" t="s">
        <v>84</v>
      </c>
      <c r="AY1071" s="14" t="s">
        <v>145</v>
      </c>
      <c r="BE1071" s="140">
        <f t="shared" ref="BE1071:BE1078" si="425">IF(O1071="základní",K1071,0)</f>
        <v>0</v>
      </c>
      <c r="BF1071" s="140">
        <f t="shared" ref="BF1071:BF1078" si="426">IF(O1071="snížená",K1071,0)</f>
        <v>0</v>
      </c>
      <c r="BG1071" s="140">
        <f t="shared" ref="BG1071:BG1078" si="427">IF(O1071="zákl. přenesená",K1071,0)</f>
        <v>0</v>
      </c>
      <c r="BH1071" s="140">
        <f t="shared" ref="BH1071:BH1078" si="428">IF(O1071="sníž. přenesená",K1071,0)</f>
        <v>0</v>
      </c>
      <c r="BI1071" s="140">
        <f t="shared" ref="BI1071:BI1078" si="429">IF(O1071="nulová",K1071,0)</f>
        <v>0</v>
      </c>
      <c r="BJ1071" s="14" t="s">
        <v>84</v>
      </c>
      <c r="BK1071" s="140">
        <f t="shared" ref="BK1071:BK1078" si="430">ROUND(P1071*H1071,2)</f>
        <v>0</v>
      </c>
      <c r="BL1071" s="14" t="s">
        <v>187</v>
      </c>
      <c r="BM1071" s="139" t="s">
        <v>206</v>
      </c>
    </row>
    <row r="1072" spans="2:65" s="1" customFormat="1" ht="36">
      <c r="B1072" s="127"/>
      <c r="C1072" s="128"/>
      <c r="D1072" s="128" t="s">
        <v>147</v>
      </c>
      <c r="E1072" s="157"/>
      <c r="F1072" s="158" t="s">
        <v>1072</v>
      </c>
      <c r="G1072" s="159" t="s">
        <v>389</v>
      </c>
      <c r="H1072" s="132">
        <v>1800</v>
      </c>
      <c r="I1072" s="133"/>
      <c r="J1072" s="133"/>
      <c r="K1072" s="133">
        <f t="shared" si="418"/>
        <v>0</v>
      </c>
      <c r="L1072" s="130" t="s">
        <v>1</v>
      </c>
      <c r="M1072" s="26"/>
      <c r="N1072" s="134" t="s">
        <v>1</v>
      </c>
      <c r="O1072" s="135" t="s">
        <v>39</v>
      </c>
      <c r="P1072" s="136">
        <f t="shared" si="419"/>
        <v>0</v>
      </c>
      <c r="Q1072" s="136">
        <f t="shared" si="420"/>
        <v>0</v>
      </c>
      <c r="R1072" s="136">
        <f t="shared" si="421"/>
        <v>0</v>
      </c>
      <c r="S1072" s="137">
        <v>0</v>
      </c>
      <c r="T1072" s="137">
        <f t="shared" si="422"/>
        <v>0</v>
      </c>
      <c r="U1072" s="137">
        <v>0</v>
      </c>
      <c r="V1072" s="137">
        <f t="shared" si="423"/>
        <v>0</v>
      </c>
      <c r="W1072" s="137">
        <v>0</v>
      </c>
      <c r="X1072" s="137">
        <f t="shared" si="424"/>
        <v>0</v>
      </c>
      <c r="Y1072" s="138" t="s">
        <v>1</v>
      </c>
      <c r="AR1072" s="139" t="s">
        <v>187</v>
      </c>
      <c r="AT1072" s="139" t="s">
        <v>147</v>
      </c>
      <c r="AU1072" s="139" t="s">
        <v>84</v>
      </c>
      <c r="AY1072" s="14" t="s">
        <v>145</v>
      </c>
      <c r="BE1072" s="140">
        <f t="shared" si="425"/>
        <v>0</v>
      </c>
      <c r="BF1072" s="140">
        <f t="shared" si="426"/>
        <v>0</v>
      </c>
      <c r="BG1072" s="140">
        <f t="shared" si="427"/>
        <v>0</v>
      </c>
      <c r="BH1072" s="140">
        <f t="shared" si="428"/>
        <v>0</v>
      </c>
      <c r="BI1072" s="140">
        <f t="shared" si="429"/>
        <v>0</v>
      </c>
      <c r="BJ1072" s="14" t="s">
        <v>84</v>
      </c>
      <c r="BK1072" s="140">
        <f t="shared" si="430"/>
        <v>0</v>
      </c>
      <c r="BL1072" s="14" t="s">
        <v>187</v>
      </c>
      <c r="BM1072" s="139" t="s">
        <v>206</v>
      </c>
    </row>
    <row r="1073" spans="2:65" s="1" customFormat="1" ht="168">
      <c r="B1073" s="127"/>
      <c r="C1073" s="128"/>
      <c r="D1073" s="128" t="s">
        <v>147</v>
      </c>
      <c r="E1073" s="157"/>
      <c r="F1073" s="158" t="s">
        <v>1073</v>
      </c>
      <c r="G1073" s="159" t="s">
        <v>343</v>
      </c>
      <c r="H1073" s="132">
        <v>1</v>
      </c>
      <c r="I1073" s="133"/>
      <c r="J1073" s="133"/>
      <c r="K1073" s="133">
        <f t="shared" si="418"/>
        <v>0</v>
      </c>
      <c r="L1073" s="130" t="s">
        <v>1</v>
      </c>
      <c r="M1073" s="26"/>
      <c r="N1073" s="134" t="s">
        <v>1</v>
      </c>
      <c r="O1073" s="135" t="s">
        <v>39</v>
      </c>
      <c r="P1073" s="136">
        <f t="shared" si="419"/>
        <v>0</v>
      </c>
      <c r="Q1073" s="136">
        <f t="shared" si="420"/>
        <v>0</v>
      </c>
      <c r="R1073" s="136">
        <f t="shared" si="421"/>
        <v>0</v>
      </c>
      <c r="S1073" s="137">
        <v>0</v>
      </c>
      <c r="T1073" s="137">
        <f t="shared" si="422"/>
        <v>0</v>
      </c>
      <c r="U1073" s="137">
        <v>0</v>
      </c>
      <c r="V1073" s="137">
        <f t="shared" si="423"/>
        <v>0</v>
      </c>
      <c r="W1073" s="137">
        <v>0</v>
      </c>
      <c r="X1073" s="137">
        <f t="shared" si="424"/>
        <v>0</v>
      </c>
      <c r="Y1073" s="138" t="s">
        <v>1</v>
      </c>
      <c r="AR1073" s="139" t="s">
        <v>187</v>
      </c>
      <c r="AT1073" s="139" t="s">
        <v>147</v>
      </c>
      <c r="AU1073" s="139" t="s">
        <v>84</v>
      </c>
      <c r="AY1073" s="14" t="s">
        <v>145</v>
      </c>
      <c r="BE1073" s="140">
        <f t="shared" si="425"/>
        <v>0</v>
      </c>
      <c r="BF1073" s="140">
        <f t="shared" si="426"/>
        <v>0</v>
      </c>
      <c r="BG1073" s="140">
        <f t="shared" si="427"/>
        <v>0</v>
      </c>
      <c r="BH1073" s="140">
        <f t="shared" si="428"/>
        <v>0</v>
      </c>
      <c r="BI1073" s="140">
        <f t="shared" si="429"/>
        <v>0</v>
      </c>
      <c r="BJ1073" s="14" t="s">
        <v>84</v>
      </c>
      <c r="BK1073" s="140">
        <f t="shared" si="430"/>
        <v>0</v>
      </c>
      <c r="BL1073" s="14" t="s">
        <v>187</v>
      </c>
      <c r="BM1073" s="139" t="s">
        <v>206</v>
      </c>
    </row>
    <row r="1074" spans="2:65" s="1" customFormat="1" ht="48">
      <c r="B1074" s="127"/>
      <c r="C1074" s="128"/>
      <c r="D1074" s="128" t="s">
        <v>147</v>
      </c>
      <c r="E1074" s="157"/>
      <c r="F1074" s="158" t="s">
        <v>1074</v>
      </c>
      <c r="G1074" s="159" t="s">
        <v>343</v>
      </c>
      <c r="H1074" s="132">
        <v>1</v>
      </c>
      <c r="I1074" s="133"/>
      <c r="J1074" s="133"/>
      <c r="K1074" s="133">
        <f t="shared" si="418"/>
        <v>0</v>
      </c>
      <c r="L1074" s="130" t="s">
        <v>1</v>
      </c>
      <c r="M1074" s="26"/>
      <c r="N1074" s="134" t="s">
        <v>1</v>
      </c>
      <c r="O1074" s="135" t="s">
        <v>39</v>
      </c>
      <c r="P1074" s="136">
        <f t="shared" si="419"/>
        <v>0</v>
      </c>
      <c r="Q1074" s="136">
        <f t="shared" si="420"/>
        <v>0</v>
      </c>
      <c r="R1074" s="136">
        <f t="shared" si="421"/>
        <v>0</v>
      </c>
      <c r="S1074" s="137">
        <v>0</v>
      </c>
      <c r="T1074" s="137">
        <f t="shared" si="422"/>
        <v>0</v>
      </c>
      <c r="U1074" s="137">
        <v>0</v>
      </c>
      <c r="V1074" s="137">
        <f t="shared" si="423"/>
        <v>0</v>
      </c>
      <c r="W1074" s="137">
        <v>0</v>
      </c>
      <c r="X1074" s="137">
        <f t="shared" si="424"/>
        <v>0</v>
      </c>
      <c r="Y1074" s="138" t="s">
        <v>1</v>
      </c>
      <c r="AR1074" s="139" t="s">
        <v>187</v>
      </c>
      <c r="AT1074" s="139" t="s">
        <v>147</v>
      </c>
      <c r="AU1074" s="139" t="s">
        <v>84</v>
      </c>
      <c r="AY1074" s="14" t="s">
        <v>145</v>
      </c>
      <c r="BE1074" s="140">
        <f t="shared" si="425"/>
        <v>0</v>
      </c>
      <c r="BF1074" s="140">
        <f t="shared" si="426"/>
        <v>0</v>
      </c>
      <c r="BG1074" s="140">
        <f t="shared" si="427"/>
        <v>0</v>
      </c>
      <c r="BH1074" s="140">
        <f t="shared" si="428"/>
        <v>0</v>
      </c>
      <c r="BI1074" s="140">
        <f t="shared" si="429"/>
        <v>0</v>
      </c>
      <c r="BJ1074" s="14" t="s">
        <v>84</v>
      </c>
      <c r="BK1074" s="140">
        <f t="shared" si="430"/>
        <v>0</v>
      </c>
      <c r="BL1074" s="14" t="s">
        <v>187</v>
      </c>
      <c r="BM1074" s="139" t="s">
        <v>206</v>
      </c>
    </row>
    <row r="1075" spans="2:65" s="1" customFormat="1" ht="144">
      <c r="B1075" s="127"/>
      <c r="C1075" s="128"/>
      <c r="D1075" s="128" t="s">
        <v>147</v>
      </c>
      <c r="E1075" s="157"/>
      <c r="F1075" s="158" t="s">
        <v>1075</v>
      </c>
      <c r="G1075" s="159" t="s">
        <v>343</v>
      </c>
      <c r="H1075" s="132">
        <v>1</v>
      </c>
      <c r="I1075" s="133"/>
      <c r="J1075" s="133"/>
      <c r="K1075" s="133">
        <f t="shared" si="418"/>
        <v>0</v>
      </c>
      <c r="L1075" s="130" t="s">
        <v>1</v>
      </c>
      <c r="M1075" s="26"/>
      <c r="N1075" s="134" t="s">
        <v>1</v>
      </c>
      <c r="O1075" s="135" t="s">
        <v>39</v>
      </c>
      <c r="P1075" s="136">
        <f t="shared" si="419"/>
        <v>0</v>
      </c>
      <c r="Q1075" s="136">
        <f t="shared" si="420"/>
        <v>0</v>
      </c>
      <c r="R1075" s="136">
        <f t="shared" si="421"/>
        <v>0</v>
      </c>
      <c r="S1075" s="137">
        <v>0</v>
      </c>
      <c r="T1075" s="137">
        <f t="shared" si="422"/>
        <v>0</v>
      </c>
      <c r="U1075" s="137">
        <v>0</v>
      </c>
      <c r="V1075" s="137">
        <f t="shared" si="423"/>
        <v>0</v>
      </c>
      <c r="W1075" s="137">
        <v>0</v>
      </c>
      <c r="X1075" s="137">
        <f t="shared" si="424"/>
        <v>0</v>
      </c>
      <c r="Y1075" s="138" t="s">
        <v>1</v>
      </c>
      <c r="AR1075" s="139" t="s">
        <v>187</v>
      </c>
      <c r="AT1075" s="139" t="s">
        <v>147</v>
      </c>
      <c r="AU1075" s="139" t="s">
        <v>84</v>
      </c>
      <c r="AY1075" s="14" t="s">
        <v>145</v>
      </c>
      <c r="BE1075" s="140">
        <f t="shared" si="425"/>
        <v>0</v>
      </c>
      <c r="BF1075" s="140">
        <f t="shared" si="426"/>
        <v>0</v>
      </c>
      <c r="BG1075" s="140">
        <f t="shared" si="427"/>
        <v>0</v>
      </c>
      <c r="BH1075" s="140">
        <f t="shared" si="428"/>
        <v>0</v>
      </c>
      <c r="BI1075" s="140">
        <f t="shared" si="429"/>
        <v>0</v>
      </c>
      <c r="BJ1075" s="14" t="s">
        <v>84</v>
      </c>
      <c r="BK1075" s="140">
        <f t="shared" si="430"/>
        <v>0</v>
      </c>
      <c r="BL1075" s="14" t="s">
        <v>187</v>
      </c>
      <c r="BM1075" s="139" t="s">
        <v>206</v>
      </c>
    </row>
    <row r="1076" spans="2:65" s="1" customFormat="1" ht="12">
      <c r="B1076" s="127"/>
      <c r="C1076" s="128"/>
      <c r="D1076" s="128" t="s">
        <v>147</v>
      </c>
      <c r="E1076" s="157"/>
      <c r="F1076" s="158" t="s">
        <v>1076</v>
      </c>
      <c r="G1076" s="159" t="s">
        <v>1077</v>
      </c>
      <c r="H1076" s="132">
        <v>8</v>
      </c>
      <c r="I1076" s="133"/>
      <c r="J1076" s="133"/>
      <c r="K1076" s="133">
        <f t="shared" si="418"/>
        <v>0</v>
      </c>
      <c r="L1076" s="130" t="s">
        <v>1</v>
      </c>
      <c r="M1076" s="26"/>
      <c r="N1076" s="134" t="s">
        <v>1</v>
      </c>
      <c r="O1076" s="135" t="s">
        <v>39</v>
      </c>
      <c r="P1076" s="136">
        <f t="shared" si="419"/>
        <v>0</v>
      </c>
      <c r="Q1076" s="136">
        <f t="shared" si="420"/>
        <v>0</v>
      </c>
      <c r="R1076" s="136">
        <f t="shared" si="421"/>
        <v>0</v>
      </c>
      <c r="S1076" s="137">
        <v>0</v>
      </c>
      <c r="T1076" s="137">
        <f t="shared" si="422"/>
        <v>0</v>
      </c>
      <c r="U1076" s="137">
        <v>0</v>
      </c>
      <c r="V1076" s="137">
        <f t="shared" si="423"/>
        <v>0</v>
      </c>
      <c r="W1076" s="137">
        <v>0</v>
      </c>
      <c r="X1076" s="137">
        <f t="shared" si="424"/>
        <v>0</v>
      </c>
      <c r="Y1076" s="138" t="s">
        <v>1</v>
      </c>
      <c r="AR1076" s="139" t="s">
        <v>187</v>
      </c>
      <c r="AT1076" s="139" t="s">
        <v>147</v>
      </c>
      <c r="AU1076" s="139" t="s">
        <v>84</v>
      </c>
      <c r="AY1076" s="14" t="s">
        <v>145</v>
      </c>
      <c r="BE1076" s="140">
        <f t="shared" si="425"/>
        <v>0</v>
      </c>
      <c r="BF1076" s="140">
        <f t="shared" si="426"/>
        <v>0</v>
      </c>
      <c r="BG1076" s="140">
        <f t="shared" si="427"/>
        <v>0</v>
      </c>
      <c r="BH1076" s="140">
        <f t="shared" si="428"/>
        <v>0</v>
      </c>
      <c r="BI1076" s="140">
        <f t="shared" si="429"/>
        <v>0</v>
      </c>
      <c r="BJ1076" s="14" t="s">
        <v>84</v>
      </c>
      <c r="BK1076" s="140">
        <f t="shared" si="430"/>
        <v>0</v>
      </c>
      <c r="BL1076" s="14" t="s">
        <v>187</v>
      </c>
      <c r="BM1076" s="139" t="s">
        <v>206</v>
      </c>
    </row>
    <row r="1077" spans="2:65" s="1" customFormat="1" ht="12">
      <c r="B1077" s="127"/>
      <c r="C1077" s="151"/>
      <c r="D1077" s="151"/>
      <c r="E1077" s="152"/>
      <c r="F1077" s="153" t="s">
        <v>1078</v>
      </c>
      <c r="G1077" s="154"/>
      <c r="H1077" s="155"/>
      <c r="I1077" s="156"/>
      <c r="J1077" s="156"/>
      <c r="K1077" s="156"/>
      <c r="L1077" s="153"/>
      <c r="M1077" s="26"/>
      <c r="N1077" s="134" t="s">
        <v>1</v>
      </c>
      <c r="O1077" s="135" t="s">
        <v>39</v>
      </c>
      <c r="P1077" s="136">
        <f t="shared" si="419"/>
        <v>0</v>
      </c>
      <c r="Q1077" s="136">
        <f t="shared" si="420"/>
        <v>0</v>
      </c>
      <c r="R1077" s="136">
        <f t="shared" si="421"/>
        <v>0</v>
      </c>
      <c r="S1077" s="137">
        <v>0</v>
      </c>
      <c r="T1077" s="137">
        <f t="shared" si="422"/>
        <v>0</v>
      </c>
      <c r="U1077" s="137">
        <v>0</v>
      </c>
      <c r="V1077" s="137">
        <f t="shared" si="423"/>
        <v>0</v>
      </c>
      <c r="W1077" s="137">
        <v>0</v>
      </c>
      <c r="X1077" s="137">
        <f t="shared" si="424"/>
        <v>0</v>
      </c>
      <c r="Y1077" s="138" t="s">
        <v>1</v>
      </c>
      <c r="AR1077" s="139" t="s">
        <v>149</v>
      </c>
      <c r="AT1077" s="139" t="s">
        <v>147</v>
      </c>
      <c r="AU1077" s="139" t="s">
        <v>84</v>
      </c>
      <c r="AY1077" s="14" t="s">
        <v>145</v>
      </c>
      <c r="BE1077" s="140">
        <f t="shared" si="425"/>
        <v>0</v>
      </c>
      <c r="BF1077" s="140">
        <f t="shared" si="426"/>
        <v>0</v>
      </c>
      <c r="BG1077" s="140">
        <f t="shared" si="427"/>
        <v>0</v>
      </c>
      <c r="BH1077" s="140">
        <f t="shared" si="428"/>
        <v>0</v>
      </c>
      <c r="BI1077" s="140">
        <f t="shared" si="429"/>
        <v>0</v>
      </c>
      <c r="BJ1077" s="14" t="s">
        <v>84</v>
      </c>
      <c r="BK1077" s="140">
        <f t="shared" si="430"/>
        <v>0</v>
      </c>
      <c r="BL1077" s="14" t="s">
        <v>149</v>
      </c>
      <c r="BM1077" s="139" t="s">
        <v>169</v>
      </c>
    </row>
    <row r="1078" spans="2:65" s="1" customFormat="1" ht="174" customHeight="1">
      <c r="B1078" s="127"/>
      <c r="C1078" s="128"/>
      <c r="D1078" s="128" t="s">
        <v>147</v>
      </c>
      <c r="E1078" s="129"/>
      <c r="F1078" s="158" t="s">
        <v>1079</v>
      </c>
      <c r="G1078" s="159" t="s">
        <v>343</v>
      </c>
      <c r="H1078" s="132">
        <v>2</v>
      </c>
      <c r="I1078" s="133"/>
      <c r="J1078" s="133"/>
      <c r="K1078" s="133">
        <f>ROUND(P1078*H1078,2)</f>
        <v>0</v>
      </c>
      <c r="L1078" s="130" t="s">
        <v>1</v>
      </c>
      <c r="M1078" s="26"/>
      <c r="N1078" s="134" t="s">
        <v>1</v>
      </c>
      <c r="O1078" s="135" t="s">
        <v>39</v>
      </c>
      <c r="P1078" s="136">
        <f t="shared" si="419"/>
        <v>0</v>
      </c>
      <c r="Q1078" s="136">
        <f t="shared" si="420"/>
        <v>0</v>
      </c>
      <c r="R1078" s="136">
        <f t="shared" si="421"/>
        <v>0</v>
      </c>
      <c r="S1078" s="137">
        <v>0</v>
      </c>
      <c r="T1078" s="137">
        <f t="shared" si="422"/>
        <v>0</v>
      </c>
      <c r="U1078" s="137">
        <v>0</v>
      </c>
      <c r="V1078" s="137">
        <f t="shared" si="423"/>
        <v>0</v>
      </c>
      <c r="W1078" s="137">
        <v>0</v>
      </c>
      <c r="X1078" s="137">
        <f t="shared" si="424"/>
        <v>0</v>
      </c>
      <c r="Y1078" s="138" t="s">
        <v>1</v>
      </c>
      <c r="AR1078" s="139" t="s">
        <v>187</v>
      </c>
      <c r="AT1078" s="139" t="s">
        <v>147</v>
      </c>
      <c r="AU1078" s="139" t="s">
        <v>84</v>
      </c>
      <c r="AY1078" s="14" t="s">
        <v>145</v>
      </c>
      <c r="BE1078" s="140">
        <f t="shared" si="425"/>
        <v>0</v>
      </c>
      <c r="BF1078" s="140">
        <f t="shared" si="426"/>
        <v>0</v>
      </c>
      <c r="BG1078" s="140">
        <f t="shared" si="427"/>
        <v>0</v>
      </c>
      <c r="BH1078" s="140">
        <f t="shared" si="428"/>
        <v>0</v>
      </c>
      <c r="BI1078" s="140">
        <f t="shared" si="429"/>
        <v>0</v>
      </c>
      <c r="BJ1078" s="14" t="s">
        <v>84</v>
      </c>
      <c r="BK1078" s="140">
        <f t="shared" si="430"/>
        <v>0</v>
      </c>
      <c r="BL1078" s="14" t="s">
        <v>187</v>
      </c>
      <c r="BM1078" s="139" t="s">
        <v>206</v>
      </c>
    </row>
    <row r="1079" spans="2:65" s="12" customFormat="1" ht="45">
      <c r="B1079" s="141"/>
      <c r="D1079" s="142" t="s">
        <v>151</v>
      </c>
      <c r="E1079" s="143" t="s">
        <v>1</v>
      </c>
      <c r="F1079" s="144" t="s">
        <v>1065</v>
      </c>
      <c r="H1079" s="143" t="s">
        <v>1</v>
      </c>
      <c r="M1079" s="141"/>
      <c r="N1079" s="145"/>
      <c r="Y1079" s="146"/>
      <c r="AT1079" s="143" t="s">
        <v>151</v>
      </c>
      <c r="AU1079" s="143" t="s">
        <v>84</v>
      </c>
      <c r="AV1079" s="12" t="s">
        <v>84</v>
      </c>
      <c r="AW1079" s="12" t="s">
        <v>4</v>
      </c>
      <c r="AX1079" s="12" t="s">
        <v>76</v>
      </c>
      <c r="AY1079" s="143" t="s">
        <v>145</v>
      </c>
    </row>
    <row r="1080" spans="2:65" s="1" customFormat="1" ht="174" customHeight="1">
      <c r="B1080" s="127"/>
      <c r="C1080" s="128"/>
      <c r="D1080" s="128" t="s">
        <v>147</v>
      </c>
      <c r="E1080" s="129"/>
      <c r="F1080" s="158" t="s">
        <v>1080</v>
      </c>
      <c r="G1080" s="159" t="s">
        <v>343</v>
      </c>
      <c r="H1080" s="132">
        <v>2</v>
      </c>
      <c r="I1080" s="133"/>
      <c r="J1080" s="133"/>
      <c r="K1080" s="133">
        <f>ROUND(P1080*H1080,2)</f>
        <v>0</v>
      </c>
      <c r="L1080" s="130" t="s">
        <v>1</v>
      </c>
      <c r="M1080" s="26"/>
      <c r="N1080" s="134" t="s">
        <v>1</v>
      </c>
      <c r="O1080" s="135" t="s">
        <v>39</v>
      </c>
      <c r="P1080" s="136">
        <f>I1080+J1080</f>
        <v>0</v>
      </c>
      <c r="Q1080" s="136">
        <f>ROUND(I1080*H1080,2)</f>
        <v>0</v>
      </c>
      <c r="R1080" s="136">
        <f>ROUND(J1080*H1080,2)</f>
        <v>0</v>
      </c>
      <c r="S1080" s="137">
        <v>0</v>
      </c>
      <c r="T1080" s="137">
        <f>S1080*H1080</f>
        <v>0</v>
      </c>
      <c r="U1080" s="137">
        <v>0</v>
      </c>
      <c r="V1080" s="137">
        <f>U1080*H1080</f>
        <v>0</v>
      </c>
      <c r="W1080" s="137">
        <v>0</v>
      </c>
      <c r="X1080" s="137">
        <f>W1080*H1080</f>
        <v>0</v>
      </c>
      <c r="Y1080" s="138" t="s">
        <v>1</v>
      </c>
      <c r="AR1080" s="139" t="s">
        <v>187</v>
      </c>
      <c r="AT1080" s="139" t="s">
        <v>147</v>
      </c>
      <c r="AU1080" s="139" t="s">
        <v>84</v>
      </c>
      <c r="AY1080" s="14" t="s">
        <v>145</v>
      </c>
      <c r="BE1080" s="140">
        <f>IF(O1080="základní",K1080,0)</f>
        <v>0</v>
      </c>
      <c r="BF1080" s="140">
        <f>IF(O1080="snížená",K1080,0)</f>
        <v>0</v>
      </c>
      <c r="BG1080" s="140">
        <f>IF(O1080="zákl. přenesená",K1080,0)</f>
        <v>0</v>
      </c>
      <c r="BH1080" s="140">
        <f>IF(O1080="sníž. přenesená",K1080,0)</f>
        <v>0</v>
      </c>
      <c r="BI1080" s="140">
        <f>IF(O1080="nulová",K1080,0)</f>
        <v>0</v>
      </c>
      <c r="BJ1080" s="14" t="s">
        <v>84</v>
      </c>
      <c r="BK1080" s="140">
        <f>ROUND(P1080*H1080,2)</f>
        <v>0</v>
      </c>
      <c r="BL1080" s="14" t="s">
        <v>187</v>
      </c>
      <c r="BM1080" s="139" t="s">
        <v>206</v>
      </c>
    </row>
    <row r="1081" spans="2:65" s="12" customFormat="1" ht="45">
      <c r="B1081" s="141"/>
      <c r="D1081" s="142" t="s">
        <v>151</v>
      </c>
      <c r="E1081" s="143" t="s">
        <v>1</v>
      </c>
      <c r="F1081" s="144" t="s">
        <v>1065</v>
      </c>
      <c r="H1081" s="143" t="s">
        <v>1</v>
      </c>
      <c r="M1081" s="141"/>
      <c r="N1081" s="145"/>
      <c r="Y1081" s="146"/>
      <c r="AT1081" s="143" t="s">
        <v>151</v>
      </c>
      <c r="AU1081" s="143" t="s">
        <v>84</v>
      </c>
      <c r="AV1081" s="12" t="s">
        <v>84</v>
      </c>
      <c r="AW1081" s="12" t="s">
        <v>4</v>
      </c>
      <c r="AX1081" s="12" t="s">
        <v>76</v>
      </c>
      <c r="AY1081" s="143" t="s">
        <v>145</v>
      </c>
    </row>
    <row r="1082" spans="2:65" s="1" customFormat="1" ht="72">
      <c r="B1082" s="127"/>
      <c r="C1082" s="128"/>
      <c r="D1082" s="128" t="s">
        <v>147</v>
      </c>
      <c r="E1082" s="129"/>
      <c r="F1082" s="158" t="s">
        <v>1081</v>
      </c>
      <c r="G1082" s="159" t="s">
        <v>343</v>
      </c>
      <c r="H1082" s="132">
        <v>2</v>
      </c>
      <c r="I1082" s="133"/>
      <c r="J1082" s="133"/>
      <c r="K1082" s="133">
        <f>ROUND(P1082*H1082,2)</f>
        <v>0</v>
      </c>
      <c r="L1082" s="130" t="s">
        <v>1</v>
      </c>
      <c r="M1082" s="26"/>
      <c r="N1082" s="134" t="s">
        <v>1</v>
      </c>
      <c r="O1082" s="135" t="s">
        <v>39</v>
      </c>
      <c r="P1082" s="136">
        <f>I1082+J1082</f>
        <v>0</v>
      </c>
      <c r="Q1082" s="136">
        <f>ROUND(I1082*H1082,2)</f>
        <v>0</v>
      </c>
      <c r="R1082" s="136">
        <f>ROUND(J1082*H1082,2)</f>
        <v>0</v>
      </c>
      <c r="S1082" s="137">
        <v>0</v>
      </c>
      <c r="T1082" s="137">
        <f>S1082*H1082</f>
        <v>0</v>
      </c>
      <c r="U1082" s="137">
        <v>0</v>
      </c>
      <c r="V1082" s="137">
        <f>U1082*H1082</f>
        <v>0</v>
      </c>
      <c r="W1082" s="137">
        <v>0</v>
      </c>
      <c r="X1082" s="137">
        <f>W1082*H1082</f>
        <v>0</v>
      </c>
      <c r="Y1082" s="138" t="s">
        <v>1</v>
      </c>
      <c r="AR1082" s="139" t="s">
        <v>187</v>
      </c>
      <c r="AT1082" s="139" t="s">
        <v>147</v>
      </c>
      <c r="AU1082" s="139" t="s">
        <v>84</v>
      </c>
      <c r="AY1082" s="14" t="s">
        <v>145</v>
      </c>
      <c r="BE1082" s="140">
        <f>IF(O1082="základní",K1082,0)</f>
        <v>0</v>
      </c>
      <c r="BF1082" s="140">
        <f>IF(O1082="snížená",K1082,0)</f>
        <v>0</v>
      </c>
      <c r="BG1082" s="140">
        <f>IF(O1082="zákl. přenesená",K1082,0)</f>
        <v>0</v>
      </c>
      <c r="BH1082" s="140">
        <f>IF(O1082="sníž. přenesená",K1082,0)</f>
        <v>0</v>
      </c>
      <c r="BI1082" s="140">
        <f>IF(O1082="nulová",K1082,0)</f>
        <v>0</v>
      </c>
      <c r="BJ1082" s="14" t="s">
        <v>84</v>
      </c>
      <c r="BK1082" s="140">
        <f>ROUND(P1082*H1082,2)</f>
        <v>0</v>
      </c>
      <c r="BL1082" s="14" t="s">
        <v>187</v>
      </c>
      <c r="BM1082" s="139" t="s">
        <v>206</v>
      </c>
    </row>
    <row r="1083" spans="2:65" s="12" customFormat="1" ht="56.25">
      <c r="B1083" s="141"/>
      <c r="D1083" s="142" t="s">
        <v>151</v>
      </c>
      <c r="E1083" s="143" t="s">
        <v>1</v>
      </c>
      <c r="F1083" s="144" t="s">
        <v>1082</v>
      </c>
      <c r="H1083" s="143" t="s">
        <v>1</v>
      </c>
      <c r="M1083" s="141"/>
      <c r="N1083" s="145"/>
      <c r="Y1083" s="146"/>
      <c r="AT1083" s="143" t="s">
        <v>151</v>
      </c>
      <c r="AU1083" s="143" t="s">
        <v>84</v>
      </c>
      <c r="AV1083" s="12" t="s">
        <v>84</v>
      </c>
      <c r="AW1083" s="12" t="s">
        <v>4</v>
      </c>
      <c r="AX1083" s="12" t="s">
        <v>76</v>
      </c>
      <c r="AY1083" s="143" t="s">
        <v>145</v>
      </c>
    </row>
    <row r="1084" spans="2:65" s="1" customFormat="1" ht="36">
      <c r="B1084" s="127"/>
      <c r="C1084" s="128"/>
      <c r="D1084" s="128" t="s">
        <v>147</v>
      </c>
      <c r="E1084" s="129"/>
      <c r="F1084" s="158" t="s">
        <v>1084</v>
      </c>
      <c r="G1084" s="159" t="s">
        <v>343</v>
      </c>
      <c r="H1084" s="132">
        <v>2</v>
      </c>
      <c r="I1084" s="133"/>
      <c r="J1084" s="133"/>
      <c r="K1084" s="133">
        <f>ROUND(P1084*H1084,2)</f>
        <v>0</v>
      </c>
      <c r="L1084" s="130" t="s">
        <v>1</v>
      </c>
      <c r="M1084" s="26"/>
      <c r="N1084" s="134" t="s">
        <v>1</v>
      </c>
      <c r="O1084" s="135" t="s">
        <v>39</v>
      </c>
      <c r="P1084" s="136">
        <f>I1084+J1084</f>
        <v>0</v>
      </c>
      <c r="Q1084" s="136">
        <f>ROUND(I1084*H1084,2)</f>
        <v>0</v>
      </c>
      <c r="R1084" s="136">
        <f>ROUND(J1084*H1084,2)</f>
        <v>0</v>
      </c>
      <c r="S1084" s="137">
        <v>0</v>
      </c>
      <c r="T1084" s="137">
        <f>S1084*H1084</f>
        <v>0</v>
      </c>
      <c r="U1084" s="137">
        <v>0</v>
      </c>
      <c r="V1084" s="137">
        <f>U1084*H1084</f>
        <v>0</v>
      </c>
      <c r="W1084" s="137">
        <v>0</v>
      </c>
      <c r="X1084" s="137">
        <f>W1084*H1084</f>
        <v>0</v>
      </c>
      <c r="Y1084" s="138" t="s">
        <v>1</v>
      </c>
      <c r="AR1084" s="139" t="s">
        <v>187</v>
      </c>
      <c r="AT1084" s="139" t="s">
        <v>147</v>
      </c>
      <c r="AU1084" s="139" t="s">
        <v>84</v>
      </c>
      <c r="AY1084" s="14" t="s">
        <v>145</v>
      </c>
      <c r="BE1084" s="140">
        <f>IF(O1084="základní",K1084,0)</f>
        <v>0</v>
      </c>
      <c r="BF1084" s="140">
        <f>IF(O1084="snížená",K1084,0)</f>
        <v>0</v>
      </c>
      <c r="BG1084" s="140">
        <f>IF(O1084="zákl. přenesená",K1084,0)</f>
        <v>0</v>
      </c>
      <c r="BH1084" s="140">
        <f>IF(O1084="sníž. přenesená",K1084,0)</f>
        <v>0</v>
      </c>
      <c r="BI1084" s="140">
        <f>IF(O1084="nulová",K1084,0)</f>
        <v>0</v>
      </c>
      <c r="BJ1084" s="14" t="s">
        <v>84</v>
      </c>
      <c r="BK1084" s="140">
        <f>ROUND(P1084*H1084,2)</f>
        <v>0</v>
      </c>
      <c r="BL1084" s="14" t="s">
        <v>187</v>
      </c>
      <c r="BM1084" s="139" t="s">
        <v>206</v>
      </c>
    </row>
    <row r="1085" spans="2:65" s="12" customFormat="1" ht="33.75">
      <c r="B1085" s="141"/>
      <c r="D1085" s="142" t="s">
        <v>151</v>
      </c>
      <c r="E1085" s="143" t="s">
        <v>1</v>
      </c>
      <c r="F1085" s="144" t="s">
        <v>1083</v>
      </c>
      <c r="H1085" s="143" t="s">
        <v>1</v>
      </c>
      <c r="M1085" s="141"/>
      <c r="N1085" s="145"/>
      <c r="Y1085" s="146"/>
      <c r="AT1085" s="143" t="s">
        <v>151</v>
      </c>
      <c r="AU1085" s="143" t="s">
        <v>84</v>
      </c>
      <c r="AV1085" s="12" t="s">
        <v>84</v>
      </c>
      <c r="AW1085" s="12" t="s">
        <v>4</v>
      </c>
      <c r="AX1085" s="12" t="s">
        <v>76</v>
      </c>
      <c r="AY1085" s="143" t="s">
        <v>145</v>
      </c>
    </row>
    <row r="1086" spans="2:65" s="1" customFormat="1" ht="24">
      <c r="B1086" s="127"/>
      <c r="C1086" s="151"/>
      <c r="D1086" s="151"/>
      <c r="E1086" s="152"/>
      <c r="F1086" s="153" t="s">
        <v>1085</v>
      </c>
      <c r="G1086" s="154"/>
      <c r="H1086" s="155"/>
      <c r="I1086" s="156"/>
      <c r="J1086" s="156"/>
      <c r="K1086" s="156"/>
      <c r="L1086" s="153"/>
      <c r="M1086" s="26"/>
      <c r="N1086" s="134" t="s">
        <v>1</v>
      </c>
      <c r="O1086" s="135" t="s">
        <v>39</v>
      </c>
      <c r="P1086" s="136">
        <f>I1086+J1086</f>
        <v>0</v>
      </c>
      <c r="Q1086" s="136">
        <f>ROUND(I1086*H1086,2)</f>
        <v>0</v>
      </c>
      <c r="R1086" s="136">
        <f>ROUND(J1086*H1086,2)</f>
        <v>0</v>
      </c>
      <c r="S1086" s="137">
        <v>0</v>
      </c>
      <c r="T1086" s="137">
        <f>S1086*H1086</f>
        <v>0</v>
      </c>
      <c r="U1086" s="137">
        <v>0</v>
      </c>
      <c r="V1086" s="137">
        <f>U1086*H1086</f>
        <v>0</v>
      </c>
      <c r="W1086" s="137">
        <v>0</v>
      </c>
      <c r="X1086" s="137">
        <f>W1086*H1086</f>
        <v>0</v>
      </c>
      <c r="Y1086" s="138" t="s">
        <v>1</v>
      </c>
      <c r="AR1086" s="139" t="s">
        <v>149</v>
      </c>
      <c r="AT1086" s="139" t="s">
        <v>147</v>
      </c>
      <c r="AU1086" s="139" t="s">
        <v>84</v>
      </c>
      <c r="AY1086" s="14" t="s">
        <v>145</v>
      </c>
      <c r="BE1086" s="140">
        <f>IF(O1086="základní",K1086,0)</f>
        <v>0</v>
      </c>
      <c r="BF1086" s="140">
        <f>IF(O1086="snížená",K1086,0)</f>
        <v>0</v>
      </c>
      <c r="BG1086" s="140">
        <f>IF(O1086="zákl. přenesená",K1086,0)</f>
        <v>0</v>
      </c>
      <c r="BH1086" s="140">
        <f>IF(O1086="sníž. přenesená",K1086,0)</f>
        <v>0</v>
      </c>
      <c r="BI1086" s="140">
        <f>IF(O1086="nulová",K1086,0)</f>
        <v>0</v>
      </c>
      <c r="BJ1086" s="14" t="s">
        <v>84</v>
      </c>
      <c r="BK1086" s="140">
        <f>ROUND(P1086*H1086,2)</f>
        <v>0</v>
      </c>
      <c r="BL1086" s="14" t="s">
        <v>149</v>
      </c>
      <c r="BM1086" s="139" t="s">
        <v>169</v>
      </c>
    </row>
    <row r="1087" spans="2:65" s="12" customFormat="1" ht="45">
      <c r="B1087" s="141"/>
      <c r="D1087" s="142" t="s">
        <v>151</v>
      </c>
      <c r="E1087" s="143" t="s">
        <v>1</v>
      </c>
      <c r="F1087" s="144" t="s">
        <v>1086</v>
      </c>
      <c r="H1087" s="143" t="s">
        <v>1</v>
      </c>
      <c r="M1087" s="141"/>
      <c r="N1087" s="145"/>
      <c r="Y1087" s="146"/>
      <c r="AT1087" s="143" t="s">
        <v>151</v>
      </c>
      <c r="AU1087" s="143" t="s">
        <v>84</v>
      </c>
      <c r="AV1087" s="12" t="s">
        <v>84</v>
      </c>
      <c r="AW1087" s="12" t="s">
        <v>4</v>
      </c>
      <c r="AX1087" s="12" t="s">
        <v>76</v>
      </c>
      <c r="AY1087" s="143" t="s">
        <v>145</v>
      </c>
    </row>
    <row r="1088" spans="2:65" s="1" customFormat="1" ht="16.5" customHeight="1">
      <c r="B1088" s="127"/>
      <c r="C1088" s="128"/>
      <c r="D1088" s="128" t="s">
        <v>147</v>
      </c>
      <c r="E1088" s="157"/>
      <c r="F1088" s="158" t="s">
        <v>1087</v>
      </c>
      <c r="G1088" s="159" t="s">
        <v>343</v>
      </c>
      <c r="H1088" s="132">
        <v>2</v>
      </c>
      <c r="I1088" s="133"/>
      <c r="J1088" s="133"/>
      <c r="K1088" s="133">
        <f t="shared" ref="K1088:K1125" si="431">ROUND(P1088*H1088,2)</f>
        <v>0</v>
      </c>
      <c r="L1088" s="130" t="s">
        <v>1</v>
      </c>
      <c r="M1088" s="26"/>
      <c r="N1088" s="134" t="s">
        <v>1</v>
      </c>
      <c r="O1088" s="135" t="s">
        <v>39</v>
      </c>
      <c r="P1088" s="136">
        <f t="shared" ref="P1088:P1119" si="432">I1088+J1088</f>
        <v>0</v>
      </c>
      <c r="Q1088" s="136">
        <f t="shared" ref="Q1088:Q1119" si="433">ROUND(I1088*H1088,2)</f>
        <v>0</v>
      </c>
      <c r="R1088" s="136">
        <f t="shared" ref="R1088:R1119" si="434">ROUND(J1088*H1088,2)</f>
        <v>0</v>
      </c>
      <c r="S1088" s="137">
        <v>0</v>
      </c>
      <c r="T1088" s="137">
        <f t="shared" ref="T1088:T1119" si="435">S1088*H1088</f>
        <v>0</v>
      </c>
      <c r="U1088" s="137">
        <v>0</v>
      </c>
      <c r="V1088" s="137">
        <f t="shared" ref="V1088:V1119" si="436">U1088*H1088</f>
        <v>0</v>
      </c>
      <c r="W1088" s="137">
        <v>0</v>
      </c>
      <c r="X1088" s="137">
        <f t="shared" ref="X1088:X1119" si="437">W1088*H1088</f>
        <v>0</v>
      </c>
      <c r="Y1088" s="138" t="s">
        <v>1</v>
      </c>
      <c r="AR1088" s="139" t="s">
        <v>187</v>
      </c>
      <c r="AT1088" s="139" t="s">
        <v>147</v>
      </c>
      <c r="AU1088" s="139" t="s">
        <v>84</v>
      </c>
      <c r="AY1088" s="14" t="s">
        <v>145</v>
      </c>
      <c r="BE1088" s="140">
        <f t="shared" ref="BE1088:BE1119" si="438">IF(O1088="základní",K1088,0)</f>
        <v>0</v>
      </c>
      <c r="BF1088" s="140">
        <f t="shared" ref="BF1088:BF1119" si="439">IF(O1088="snížená",K1088,0)</f>
        <v>0</v>
      </c>
      <c r="BG1088" s="140">
        <f t="shared" ref="BG1088:BG1119" si="440">IF(O1088="zákl. přenesená",K1088,0)</f>
        <v>0</v>
      </c>
      <c r="BH1088" s="140">
        <f t="shared" ref="BH1088:BH1119" si="441">IF(O1088="sníž. přenesená",K1088,0)</f>
        <v>0</v>
      </c>
      <c r="BI1088" s="140">
        <f t="shared" ref="BI1088:BI1119" si="442">IF(O1088="nulová",K1088,0)</f>
        <v>0</v>
      </c>
      <c r="BJ1088" s="14" t="s">
        <v>84</v>
      </c>
      <c r="BK1088" s="140">
        <f t="shared" ref="BK1088:BK1119" si="443">ROUND(P1088*H1088,2)</f>
        <v>0</v>
      </c>
      <c r="BL1088" s="14" t="s">
        <v>187</v>
      </c>
      <c r="BM1088" s="139" t="s">
        <v>206</v>
      </c>
    </row>
    <row r="1089" spans="2:65" s="1" customFormat="1" ht="16.5" customHeight="1">
      <c r="B1089" s="127"/>
      <c r="C1089" s="128"/>
      <c r="D1089" s="128" t="s">
        <v>147</v>
      </c>
      <c r="E1089" s="157"/>
      <c r="F1089" s="158" t="s">
        <v>1088</v>
      </c>
      <c r="G1089" s="159" t="s">
        <v>343</v>
      </c>
      <c r="H1089" s="132">
        <v>2</v>
      </c>
      <c r="I1089" s="133"/>
      <c r="J1089" s="133"/>
      <c r="K1089" s="133">
        <f t="shared" si="431"/>
        <v>0</v>
      </c>
      <c r="L1089" s="130" t="s">
        <v>1</v>
      </c>
      <c r="M1089" s="26"/>
      <c r="N1089" s="134" t="s">
        <v>1</v>
      </c>
      <c r="O1089" s="135" t="s">
        <v>39</v>
      </c>
      <c r="P1089" s="136">
        <f t="shared" si="432"/>
        <v>0</v>
      </c>
      <c r="Q1089" s="136">
        <f t="shared" si="433"/>
        <v>0</v>
      </c>
      <c r="R1089" s="136">
        <f t="shared" si="434"/>
        <v>0</v>
      </c>
      <c r="S1089" s="137">
        <v>0</v>
      </c>
      <c r="T1089" s="137">
        <f t="shared" si="435"/>
        <v>0</v>
      </c>
      <c r="U1089" s="137">
        <v>0</v>
      </c>
      <c r="V1089" s="137">
        <f t="shared" si="436"/>
        <v>0</v>
      </c>
      <c r="W1089" s="137">
        <v>0</v>
      </c>
      <c r="X1089" s="137">
        <f t="shared" si="437"/>
        <v>0</v>
      </c>
      <c r="Y1089" s="138" t="s">
        <v>1</v>
      </c>
      <c r="AR1089" s="139" t="s">
        <v>187</v>
      </c>
      <c r="AT1089" s="139" t="s">
        <v>147</v>
      </c>
      <c r="AU1089" s="139" t="s">
        <v>84</v>
      </c>
      <c r="AY1089" s="14" t="s">
        <v>145</v>
      </c>
      <c r="BE1089" s="140">
        <f t="shared" si="438"/>
        <v>0</v>
      </c>
      <c r="BF1089" s="140">
        <f t="shared" si="439"/>
        <v>0</v>
      </c>
      <c r="BG1089" s="140">
        <f t="shared" si="440"/>
        <v>0</v>
      </c>
      <c r="BH1089" s="140">
        <f t="shared" si="441"/>
        <v>0</v>
      </c>
      <c r="BI1089" s="140">
        <f t="shared" si="442"/>
        <v>0</v>
      </c>
      <c r="BJ1089" s="14" t="s">
        <v>84</v>
      </c>
      <c r="BK1089" s="140">
        <f t="shared" si="443"/>
        <v>0</v>
      </c>
      <c r="BL1089" s="14" t="s">
        <v>187</v>
      </c>
      <c r="BM1089" s="139" t="s">
        <v>206</v>
      </c>
    </row>
    <row r="1090" spans="2:65" s="1" customFormat="1" ht="24">
      <c r="B1090" s="127"/>
      <c r="C1090" s="128"/>
      <c r="D1090" s="128" t="s">
        <v>147</v>
      </c>
      <c r="E1090" s="157"/>
      <c r="F1090" s="158" t="s">
        <v>1089</v>
      </c>
      <c r="G1090" s="159" t="s">
        <v>343</v>
      </c>
      <c r="H1090" s="132">
        <v>2</v>
      </c>
      <c r="I1090" s="133"/>
      <c r="J1090" s="133"/>
      <c r="K1090" s="133">
        <f t="shared" si="431"/>
        <v>0</v>
      </c>
      <c r="L1090" s="130" t="s">
        <v>1</v>
      </c>
      <c r="M1090" s="26"/>
      <c r="N1090" s="134" t="s">
        <v>1</v>
      </c>
      <c r="O1090" s="135" t="s">
        <v>39</v>
      </c>
      <c r="P1090" s="136">
        <f t="shared" si="432"/>
        <v>0</v>
      </c>
      <c r="Q1090" s="136">
        <f t="shared" si="433"/>
        <v>0</v>
      </c>
      <c r="R1090" s="136">
        <f t="shared" si="434"/>
        <v>0</v>
      </c>
      <c r="S1090" s="137">
        <v>0</v>
      </c>
      <c r="T1090" s="137">
        <f t="shared" si="435"/>
        <v>0</v>
      </c>
      <c r="U1090" s="137">
        <v>0</v>
      </c>
      <c r="V1090" s="137">
        <f t="shared" si="436"/>
        <v>0</v>
      </c>
      <c r="W1090" s="137">
        <v>0</v>
      </c>
      <c r="X1090" s="137">
        <f t="shared" si="437"/>
        <v>0</v>
      </c>
      <c r="Y1090" s="138" t="s">
        <v>1</v>
      </c>
      <c r="AR1090" s="139" t="s">
        <v>187</v>
      </c>
      <c r="AT1090" s="139" t="s">
        <v>147</v>
      </c>
      <c r="AU1090" s="139" t="s">
        <v>84</v>
      </c>
      <c r="AY1090" s="14" t="s">
        <v>145</v>
      </c>
      <c r="BE1090" s="140">
        <f t="shared" si="438"/>
        <v>0</v>
      </c>
      <c r="BF1090" s="140">
        <f t="shared" si="439"/>
        <v>0</v>
      </c>
      <c r="BG1090" s="140">
        <f t="shared" si="440"/>
        <v>0</v>
      </c>
      <c r="BH1090" s="140">
        <f t="shared" si="441"/>
        <v>0</v>
      </c>
      <c r="BI1090" s="140">
        <f t="shared" si="442"/>
        <v>0</v>
      </c>
      <c r="BJ1090" s="14" t="s">
        <v>84</v>
      </c>
      <c r="BK1090" s="140">
        <f t="shared" si="443"/>
        <v>0</v>
      </c>
      <c r="BL1090" s="14" t="s">
        <v>187</v>
      </c>
      <c r="BM1090" s="139" t="s">
        <v>206</v>
      </c>
    </row>
    <row r="1091" spans="2:65" s="1" customFormat="1" ht="16.5" customHeight="1">
      <c r="B1091" s="127"/>
      <c r="C1091" s="128"/>
      <c r="D1091" s="128" t="s">
        <v>147</v>
      </c>
      <c r="E1091" s="157"/>
      <c r="F1091" s="164" t="s">
        <v>1090</v>
      </c>
      <c r="G1091" s="159" t="s">
        <v>343</v>
      </c>
      <c r="H1091" s="132">
        <v>2</v>
      </c>
      <c r="I1091" s="133"/>
      <c r="J1091" s="133"/>
      <c r="K1091" s="133">
        <f t="shared" si="431"/>
        <v>0</v>
      </c>
      <c r="L1091" s="130" t="s">
        <v>1</v>
      </c>
      <c r="M1091" s="26"/>
      <c r="N1091" s="134" t="s">
        <v>1</v>
      </c>
      <c r="O1091" s="135" t="s">
        <v>39</v>
      </c>
      <c r="P1091" s="136">
        <f t="shared" si="432"/>
        <v>0</v>
      </c>
      <c r="Q1091" s="136">
        <f t="shared" si="433"/>
        <v>0</v>
      </c>
      <c r="R1091" s="136">
        <f t="shared" si="434"/>
        <v>0</v>
      </c>
      <c r="S1091" s="137">
        <v>0</v>
      </c>
      <c r="T1091" s="137">
        <f t="shared" si="435"/>
        <v>0</v>
      </c>
      <c r="U1091" s="137">
        <v>0</v>
      </c>
      <c r="V1091" s="137">
        <f t="shared" si="436"/>
        <v>0</v>
      </c>
      <c r="W1091" s="137">
        <v>0</v>
      </c>
      <c r="X1091" s="137">
        <f t="shared" si="437"/>
        <v>0</v>
      </c>
      <c r="Y1091" s="138" t="s">
        <v>1</v>
      </c>
      <c r="AR1091" s="139" t="s">
        <v>187</v>
      </c>
      <c r="AT1091" s="139" t="s">
        <v>147</v>
      </c>
      <c r="AU1091" s="139" t="s">
        <v>84</v>
      </c>
      <c r="AY1091" s="14" t="s">
        <v>145</v>
      </c>
      <c r="BE1091" s="140">
        <f t="shared" si="438"/>
        <v>0</v>
      </c>
      <c r="BF1091" s="140">
        <f t="shared" si="439"/>
        <v>0</v>
      </c>
      <c r="BG1091" s="140">
        <f t="shared" si="440"/>
        <v>0</v>
      </c>
      <c r="BH1091" s="140">
        <f t="shared" si="441"/>
        <v>0</v>
      </c>
      <c r="BI1091" s="140">
        <f t="shared" si="442"/>
        <v>0</v>
      </c>
      <c r="BJ1091" s="14" t="s">
        <v>84</v>
      </c>
      <c r="BK1091" s="140">
        <f t="shared" si="443"/>
        <v>0</v>
      </c>
      <c r="BL1091" s="14" t="s">
        <v>187</v>
      </c>
      <c r="BM1091" s="139" t="s">
        <v>206</v>
      </c>
    </row>
    <row r="1092" spans="2:65" s="1" customFormat="1" ht="16.5" customHeight="1">
      <c r="B1092" s="127"/>
      <c r="C1092" s="128"/>
      <c r="D1092" s="128" t="s">
        <v>147</v>
      </c>
      <c r="E1092" s="157"/>
      <c r="F1092" s="158" t="s">
        <v>1091</v>
      </c>
      <c r="G1092" s="159" t="s">
        <v>343</v>
      </c>
      <c r="H1092" s="132">
        <v>2</v>
      </c>
      <c r="I1092" s="133"/>
      <c r="J1092" s="133"/>
      <c r="K1092" s="133">
        <f t="shared" si="431"/>
        <v>0</v>
      </c>
      <c r="L1092" s="130" t="s">
        <v>1</v>
      </c>
      <c r="M1092" s="26"/>
      <c r="N1092" s="134" t="s">
        <v>1</v>
      </c>
      <c r="O1092" s="135" t="s">
        <v>39</v>
      </c>
      <c r="P1092" s="136">
        <f t="shared" si="432"/>
        <v>0</v>
      </c>
      <c r="Q1092" s="136">
        <f t="shared" si="433"/>
        <v>0</v>
      </c>
      <c r="R1092" s="136">
        <f t="shared" si="434"/>
        <v>0</v>
      </c>
      <c r="S1092" s="137">
        <v>0</v>
      </c>
      <c r="T1092" s="137">
        <f t="shared" si="435"/>
        <v>0</v>
      </c>
      <c r="U1092" s="137">
        <v>0</v>
      </c>
      <c r="V1092" s="137">
        <f t="shared" si="436"/>
        <v>0</v>
      </c>
      <c r="W1092" s="137">
        <v>0</v>
      </c>
      <c r="X1092" s="137">
        <f t="shared" si="437"/>
        <v>0</v>
      </c>
      <c r="Y1092" s="138" t="s">
        <v>1</v>
      </c>
      <c r="AR1092" s="139" t="s">
        <v>187</v>
      </c>
      <c r="AT1092" s="139" t="s">
        <v>147</v>
      </c>
      <c r="AU1092" s="139" t="s">
        <v>84</v>
      </c>
      <c r="AY1092" s="14" t="s">
        <v>145</v>
      </c>
      <c r="BE1092" s="140">
        <f t="shared" si="438"/>
        <v>0</v>
      </c>
      <c r="BF1092" s="140">
        <f t="shared" si="439"/>
        <v>0</v>
      </c>
      <c r="BG1092" s="140">
        <f t="shared" si="440"/>
        <v>0</v>
      </c>
      <c r="BH1092" s="140">
        <f t="shared" si="441"/>
        <v>0</v>
      </c>
      <c r="BI1092" s="140">
        <f t="shared" si="442"/>
        <v>0</v>
      </c>
      <c r="BJ1092" s="14" t="s">
        <v>84</v>
      </c>
      <c r="BK1092" s="140">
        <f t="shared" si="443"/>
        <v>0</v>
      </c>
      <c r="BL1092" s="14" t="s">
        <v>187</v>
      </c>
      <c r="BM1092" s="139" t="s">
        <v>206</v>
      </c>
    </row>
    <row r="1093" spans="2:65" s="1" customFormat="1" ht="16.5" customHeight="1">
      <c r="B1093" s="127"/>
      <c r="C1093" s="128"/>
      <c r="D1093" s="128" t="s">
        <v>147</v>
      </c>
      <c r="E1093" s="157"/>
      <c r="F1093" s="158" t="s">
        <v>1092</v>
      </c>
      <c r="G1093" s="159" t="s">
        <v>343</v>
      </c>
      <c r="H1093" s="132">
        <v>2</v>
      </c>
      <c r="I1093" s="133"/>
      <c r="J1093" s="133"/>
      <c r="K1093" s="133">
        <f t="shared" si="431"/>
        <v>0</v>
      </c>
      <c r="L1093" s="130" t="s">
        <v>1</v>
      </c>
      <c r="M1093" s="26"/>
      <c r="N1093" s="134" t="s">
        <v>1</v>
      </c>
      <c r="O1093" s="135" t="s">
        <v>39</v>
      </c>
      <c r="P1093" s="136">
        <f t="shared" si="432"/>
        <v>0</v>
      </c>
      <c r="Q1093" s="136">
        <f t="shared" si="433"/>
        <v>0</v>
      </c>
      <c r="R1093" s="136">
        <f t="shared" si="434"/>
        <v>0</v>
      </c>
      <c r="S1093" s="137">
        <v>0</v>
      </c>
      <c r="T1093" s="137">
        <f t="shared" si="435"/>
        <v>0</v>
      </c>
      <c r="U1093" s="137">
        <v>0</v>
      </c>
      <c r="V1093" s="137">
        <f t="shared" si="436"/>
        <v>0</v>
      </c>
      <c r="W1093" s="137">
        <v>0</v>
      </c>
      <c r="X1093" s="137">
        <f t="shared" si="437"/>
        <v>0</v>
      </c>
      <c r="Y1093" s="138" t="s">
        <v>1</v>
      </c>
      <c r="AR1093" s="139" t="s">
        <v>187</v>
      </c>
      <c r="AT1093" s="139" t="s">
        <v>147</v>
      </c>
      <c r="AU1093" s="139" t="s">
        <v>84</v>
      </c>
      <c r="AY1093" s="14" t="s">
        <v>145</v>
      </c>
      <c r="BE1093" s="140">
        <f t="shared" si="438"/>
        <v>0</v>
      </c>
      <c r="BF1093" s="140">
        <f t="shared" si="439"/>
        <v>0</v>
      </c>
      <c r="BG1093" s="140">
        <f t="shared" si="440"/>
        <v>0</v>
      </c>
      <c r="BH1093" s="140">
        <f t="shared" si="441"/>
        <v>0</v>
      </c>
      <c r="BI1093" s="140">
        <f t="shared" si="442"/>
        <v>0</v>
      </c>
      <c r="BJ1093" s="14" t="s">
        <v>84</v>
      </c>
      <c r="BK1093" s="140">
        <f t="shared" si="443"/>
        <v>0</v>
      </c>
      <c r="BL1093" s="14" t="s">
        <v>187</v>
      </c>
      <c r="BM1093" s="139" t="s">
        <v>206</v>
      </c>
    </row>
    <row r="1094" spans="2:65" s="1" customFormat="1" ht="16.5" customHeight="1">
      <c r="B1094" s="127"/>
      <c r="C1094" s="128"/>
      <c r="D1094" s="128" t="s">
        <v>147</v>
      </c>
      <c r="E1094" s="157"/>
      <c r="F1094" s="158" t="s">
        <v>1087</v>
      </c>
      <c r="G1094" s="159" t="s">
        <v>343</v>
      </c>
      <c r="H1094" s="132">
        <v>2</v>
      </c>
      <c r="I1094" s="133"/>
      <c r="J1094" s="133"/>
      <c r="K1094" s="133">
        <f t="shared" si="431"/>
        <v>0</v>
      </c>
      <c r="L1094" s="130" t="s">
        <v>1</v>
      </c>
      <c r="M1094" s="26"/>
      <c r="N1094" s="134" t="s">
        <v>1</v>
      </c>
      <c r="O1094" s="135" t="s">
        <v>39</v>
      </c>
      <c r="P1094" s="136">
        <f t="shared" si="432"/>
        <v>0</v>
      </c>
      <c r="Q1094" s="136">
        <f t="shared" si="433"/>
        <v>0</v>
      </c>
      <c r="R1094" s="136">
        <f t="shared" si="434"/>
        <v>0</v>
      </c>
      <c r="S1094" s="137">
        <v>0</v>
      </c>
      <c r="T1094" s="137">
        <f t="shared" si="435"/>
        <v>0</v>
      </c>
      <c r="U1094" s="137">
        <v>0</v>
      </c>
      <c r="V1094" s="137">
        <f t="shared" si="436"/>
        <v>0</v>
      </c>
      <c r="W1094" s="137">
        <v>0</v>
      </c>
      <c r="X1094" s="137">
        <f t="shared" si="437"/>
        <v>0</v>
      </c>
      <c r="Y1094" s="138" t="s">
        <v>1</v>
      </c>
      <c r="AR1094" s="139" t="s">
        <v>187</v>
      </c>
      <c r="AT1094" s="139" t="s">
        <v>147</v>
      </c>
      <c r="AU1094" s="139" t="s">
        <v>84</v>
      </c>
      <c r="AY1094" s="14" t="s">
        <v>145</v>
      </c>
      <c r="BE1094" s="140">
        <f t="shared" si="438"/>
        <v>0</v>
      </c>
      <c r="BF1094" s="140">
        <f t="shared" si="439"/>
        <v>0</v>
      </c>
      <c r="BG1094" s="140">
        <f t="shared" si="440"/>
        <v>0</v>
      </c>
      <c r="BH1094" s="140">
        <f t="shared" si="441"/>
        <v>0</v>
      </c>
      <c r="BI1094" s="140">
        <f t="shared" si="442"/>
        <v>0</v>
      </c>
      <c r="BJ1094" s="14" t="s">
        <v>84</v>
      </c>
      <c r="BK1094" s="140">
        <f t="shared" si="443"/>
        <v>0</v>
      </c>
      <c r="BL1094" s="14" t="s">
        <v>187</v>
      </c>
      <c r="BM1094" s="139" t="s">
        <v>206</v>
      </c>
    </row>
    <row r="1095" spans="2:65" s="1" customFormat="1" ht="16.5" customHeight="1">
      <c r="B1095" s="127"/>
      <c r="C1095" s="128"/>
      <c r="D1095" s="128" t="s">
        <v>147</v>
      </c>
      <c r="E1095" s="157"/>
      <c r="F1095" s="158" t="s">
        <v>1088</v>
      </c>
      <c r="G1095" s="159" t="s">
        <v>343</v>
      </c>
      <c r="H1095" s="132">
        <v>2</v>
      </c>
      <c r="I1095" s="133"/>
      <c r="J1095" s="133"/>
      <c r="K1095" s="133">
        <f t="shared" si="431"/>
        <v>0</v>
      </c>
      <c r="L1095" s="130" t="s">
        <v>1</v>
      </c>
      <c r="M1095" s="26"/>
      <c r="N1095" s="134" t="s">
        <v>1</v>
      </c>
      <c r="O1095" s="135" t="s">
        <v>39</v>
      </c>
      <c r="P1095" s="136">
        <f t="shared" si="432"/>
        <v>0</v>
      </c>
      <c r="Q1095" s="136">
        <f t="shared" si="433"/>
        <v>0</v>
      </c>
      <c r="R1095" s="136">
        <f t="shared" si="434"/>
        <v>0</v>
      </c>
      <c r="S1095" s="137">
        <v>0</v>
      </c>
      <c r="T1095" s="137">
        <f t="shared" si="435"/>
        <v>0</v>
      </c>
      <c r="U1095" s="137">
        <v>0</v>
      </c>
      <c r="V1095" s="137">
        <f t="shared" si="436"/>
        <v>0</v>
      </c>
      <c r="W1095" s="137">
        <v>0</v>
      </c>
      <c r="X1095" s="137">
        <f t="shared" si="437"/>
        <v>0</v>
      </c>
      <c r="Y1095" s="138" t="s">
        <v>1</v>
      </c>
      <c r="AR1095" s="139" t="s">
        <v>187</v>
      </c>
      <c r="AT1095" s="139" t="s">
        <v>147</v>
      </c>
      <c r="AU1095" s="139" t="s">
        <v>84</v>
      </c>
      <c r="AY1095" s="14" t="s">
        <v>145</v>
      </c>
      <c r="BE1095" s="140">
        <f t="shared" si="438"/>
        <v>0</v>
      </c>
      <c r="BF1095" s="140">
        <f t="shared" si="439"/>
        <v>0</v>
      </c>
      <c r="BG1095" s="140">
        <f t="shared" si="440"/>
        <v>0</v>
      </c>
      <c r="BH1095" s="140">
        <f t="shared" si="441"/>
        <v>0</v>
      </c>
      <c r="BI1095" s="140">
        <f t="shared" si="442"/>
        <v>0</v>
      </c>
      <c r="BJ1095" s="14" t="s">
        <v>84</v>
      </c>
      <c r="BK1095" s="140">
        <f t="shared" si="443"/>
        <v>0</v>
      </c>
      <c r="BL1095" s="14" t="s">
        <v>187</v>
      </c>
      <c r="BM1095" s="139" t="s">
        <v>206</v>
      </c>
    </row>
    <row r="1096" spans="2:65" s="1" customFormat="1" ht="16.5" customHeight="1">
      <c r="B1096" s="127"/>
      <c r="C1096" s="128"/>
      <c r="D1096" s="128" t="s">
        <v>147</v>
      </c>
      <c r="E1096" s="157"/>
      <c r="F1096" s="158" t="s">
        <v>1087</v>
      </c>
      <c r="G1096" s="159" t="s">
        <v>343</v>
      </c>
      <c r="H1096" s="132">
        <v>2</v>
      </c>
      <c r="I1096" s="133"/>
      <c r="J1096" s="133"/>
      <c r="K1096" s="133">
        <f t="shared" si="431"/>
        <v>0</v>
      </c>
      <c r="L1096" s="130" t="s">
        <v>1</v>
      </c>
      <c r="M1096" s="26"/>
      <c r="N1096" s="134" t="s">
        <v>1</v>
      </c>
      <c r="O1096" s="135" t="s">
        <v>39</v>
      </c>
      <c r="P1096" s="136">
        <f t="shared" si="432"/>
        <v>0</v>
      </c>
      <c r="Q1096" s="136">
        <f t="shared" si="433"/>
        <v>0</v>
      </c>
      <c r="R1096" s="136">
        <f t="shared" si="434"/>
        <v>0</v>
      </c>
      <c r="S1096" s="137">
        <v>0</v>
      </c>
      <c r="T1096" s="137">
        <f t="shared" si="435"/>
        <v>0</v>
      </c>
      <c r="U1096" s="137">
        <v>0</v>
      </c>
      <c r="V1096" s="137">
        <f t="shared" si="436"/>
        <v>0</v>
      </c>
      <c r="W1096" s="137">
        <v>0</v>
      </c>
      <c r="X1096" s="137">
        <f t="shared" si="437"/>
        <v>0</v>
      </c>
      <c r="Y1096" s="138" t="s">
        <v>1</v>
      </c>
      <c r="AR1096" s="139" t="s">
        <v>187</v>
      </c>
      <c r="AT1096" s="139" t="s">
        <v>147</v>
      </c>
      <c r="AU1096" s="139" t="s">
        <v>84</v>
      </c>
      <c r="AY1096" s="14" t="s">
        <v>145</v>
      </c>
      <c r="BE1096" s="140">
        <f t="shared" si="438"/>
        <v>0</v>
      </c>
      <c r="BF1096" s="140">
        <f t="shared" si="439"/>
        <v>0</v>
      </c>
      <c r="BG1096" s="140">
        <f t="shared" si="440"/>
        <v>0</v>
      </c>
      <c r="BH1096" s="140">
        <f t="shared" si="441"/>
        <v>0</v>
      </c>
      <c r="BI1096" s="140">
        <f t="shared" si="442"/>
        <v>0</v>
      </c>
      <c r="BJ1096" s="14" t="s">
        <v>84</v>
      </c>
      <c r="BK1096" s="140">
        <f t="shared" si="443"/>
        <v>0</v>
      </c>
      <c r="BL1096" s="14" t="s">
        <v>187</v>
      </c>
      <c r="BM1096" s="139" t="s">
        <v>206</v>
      </c>
    </row>
    <row r="1097" spans="2:65" s="1" customFormat="1" ht="16.5" customHeight="1">
      <c r="B1097" s="127"/>
      <c r="C1097" s="128"/>
      <c r="D1097" s="128" t="s">
        <v>147</v>
      </c>
      <c r="E1097" s="157"/>
      <c r="F1097" s="158" t="s">
        <v>1088</v>
      </c>
      <c r="G1097" s="159" t="s">
        <v>343</v>
      </c>
      <c r="H1097" s="132">
        <v>2</v>
      </c>
      <c r="I1097" s="133"/>
      <c r="J1097" s="133"/>
      <c r="K1097" s="133">
        <f t="shared" si="431"/>
        <v>0</v>
      </c>
      <c r="L1097" s="130" t="s">
        <v>1</v>
      </c>
      <c r="M1097" s="26"/>
      <c r="N1097" s="134" t="s">
        <v>1</v>
      </c>
      <c r="O1097" s="135" t="s">
        <v>39</v>
      </c>
      <c r="P1097" s="136">
        <f t="shared" si="432"/>
        <v>0</v>
      </c>
      <c r="Q1097" s="136">
        <f t="shared" si="433"/>
        <v>0</v>
      </c>
      <c r="R1097" s="136">
        <f t="shared" si="434"/>
        <v>0</v>
      </c>
      <c r="S1097" s="137">
        <v>0</v>
      </c>
      <c r="T1097" s="137">
        <f t="shared" si="435"/>
        <v>0</v>
      </c>
      <c r="U1097" s="137">
        <v>0</v>
      </c>
      <c r="V1097" s="137">
        <f t="shared" si="436"/>
        <v>0</v>
      </c>
      <c r="W1097" s="137">
        <v>0</v>
      </c>
      <c r="X1097" s="137">
        <f t="shared" si="437"/>
        <v>0</v>
      </c>
      <c r="Y1097" s="138" t="s">
        <v>1</v>
      </c>
      <c r="AR1097" s="139" t="s">
        <v>187</v>
      </c>
      <c r="AT1097" s="139" t="s">
        <v>147</v>
      </c>
      <c r="AU1097" s="139" t="s">
        <v>84</v>
      </c>
      <c r="AY1097" s="14" t="s">
        <v>145</v>
      </c>
      <c r="BE1097" s="140">
        <f t="shared" si="438"/>
        <v>0</v>
      </c>
      <c r="BF1097" s="140">
        <f t="shared" si="439"/>
        <v>0</v>
      </c>
      <c r="BG1097" s="140">
        <f t="shared" si="440"/>
        <v>0</v>
      </c>
      <c r="BH1097" s="140">
        <f t="shared" si="441"/>
        <v>0</v>
      </c>
      <c r="BI1097" s="140">
        <f t="shared" si="442"/>
        <v>0</v>
      </c>
      <c r="BJ1097" s="14" t="s">
        <v>84</v>
      </c>
      <c r="BK1097" s="140">
        <f t="shared" si="443"/>
        <v>0</v>
      </c>
      <c r="BL1097" s="14" t="s">
        <v>187</v>
      </c>
      <c r="BM1097" s="139" t="s">
        <v>206</v>
      </c>
    </row>
    <row r="1098" spans="2:65" s="1" customFormat="1" ht="24">
      <c r="B1098" s="127"/>
      <c r="C1098" s="128"/>
      <c r="D1098" s="128" t="s">
        <v>147</v>
      </c>
      <c r="E1098" s="157"/>
      <c r="F1098" s="158" t="s">
        <v>1093</v>
      </c>
      <c r="G1098" s="159" t="s">
        <v>343</v>
      </c>
      <c r="H1098" s="132">
        <v>2</v>
      </c>
      <c r="I1098" s="133"/>
      <c r="J1098" s="133"/>
      <c r="K1098" s="133">
        <f t="shared" si="431"/>
        <v>0</v>
      </c>
      <c r="L1098" s="130" t="s">
        <v>1</v>
      </c>
      <c r="M1098" s="26"/>
      <c r="N1098" s="134" t="s">
        <v>1</v>
      </c>
      <c r="O1098" s="135" t="s">
        <v>39</v>
      </c>
      <c r="P1098" s="136">
        <f t="shared" si="432"/>
        <v>0</v>
      </c>
      <c r="Q1098" s="136">
        <f t="shared" si="433"/>
        <v>0</v>
      </c>
      <c r="R1098" s="136">
        <f t="shared" si="434"/>
        <v>0</v>
      </c>
      <c r="S1098" s="137">
        <v>0</v>
      </c>
      <c r="T1098" s="137">
        <f t="shared" si="435"/>
        <v>0</v>
      </c>
      <c r="U1098" s="137">
        <v>0</v>
      </c>
      <c r="V1098" s="137">
        <f t="shared" si="436"/>
        <v>0</v>
      </c>
      <c r="W1098" s="137">
        <v>0</v>
      </c>
      <c r="X1098" s="137">
        <f t="shared" si="437"/>
        <v>0</v>
      </c>
      <c r="Y1098" s="138" t="s">
        <v>1</v>
      </c>
      <c r="AR1098" s="139" t="s">
        <v>187</v>
      </c>
      <c r="AT1098" s="139" t="s">
        <v>147</v>
      </c>
      <c r="AU1098" s="139" t="s">
        <v>84</v>
      </c>
      <c r="AY1098" s="14" t="s">
        <v>145</v>
      </c>
      <c r="BE1098" s="140">
        <f t="shared" si="438"/>
        <v>0</v>
      </c>
      <c r="BF1098" s="140">
        <f t="shared" si="439"/>
        <v>0</v>
      </c>
      <c r="BG1098" s="140">
        <f t="shared" si="440"/>
        <v>0</v>
      </c>
      <c r="BH1098" s="140">
        <f t="shared" si="441"/>
        <v>0</v>
      </c>
      <c r="BI1098" s="140">
        <f t="shared" si="442"/>
        <v>0</v>
      </c>
      <c r="BJ1098" s="14" t="s">
        <v>84</v>
      </c>
      <c r="BK1098" s="140">
        <f t="shared" si="443"/>
        <v>0</v>
      </c>
      <c r="BL1098" s="14" t="s">
        <v>187</v>
      </c>
      <c r="BM1098" s="139" t="s">
        <v>206</v>
      </c>
    </row>
    <row r="1099" spans="2:65" s="1" customFormat="1" ht="16.5" customHeight="1">
      <c r="B1099" s="127"/>
      <c r="C1099" s="128"/>
      <c r="D1099" s="128" t="s">
        <v>147</v>
      </c>
      <c r="E1099" s="157"/>
      <c r="F1099" s="158" t="s">
        <v>1094</v>
      </c>
      <c r="G1099" s="159" t="s">
        <v>343</v>
      </c>
      <c r="H1099" s="132">
        <v>2</v>
      </c>
      <c r="I1099" s="133"/>
      <c r="J1099" s="133"/>
      <c r="K1099" s="133">
        <f t="shared" si="431"/>
        <v>0</v>
      </c>
      <c r="L1099" s="130" t="s">
        <v>1</v>
      </c>
      <c r="M1099" s="26"/>
      <c r="N1099" s="134" t="s">
        <v>1</v>
      </c>
      <c r="O1099" s="135" t="s">
        <v>39</v>
      </c>
      <c r="P1099" s="136">
        <f t="shared" si="432"/>
        <v>0</v>
      </c>
      <c r="Q1099" s="136">
        <f t="shared" si="433"/>
        <v>0</v>
      </c>
      <c r="R1099" s="136">
        <f t="shared" si="434"/>
        <v>0</v>
      </c>
      <c r="S1099" s="137">
        <v>0</v>
      </c>
      <c r="T1099" s="137">
        <f t="shared" si="435"/>
        <v>0</v>
      </c>
      <c r="U1099" s="137">
        <v>0</v>
      </c>
      <c r="V1099" s="137">
        <f t="shared" si="436"/>
        <v>0</v>
      </c>
      <c r="W1099" s="137">
        <v>0</v>
      </c>
      <c r="X1099" s="137">
        <f t="shared" si="437"/>
        <v>0</v>
      </c>
      <c r="Y1099" s="138" t="s">
        <v>1</v>
      </c>
      <c r="AR1099" s="139" t="s">
        <v>187</v>
      </c>
      <c r="AT1099" s="139" t="s">
        <v>147</v>
      </c>
      <c r="AU1099" s="139" t="s">
        <v>84</v>
      </c>
      <c r="AY1099" s="14" t="s">
        <v>145</v>
      </c>
      <c r="BE1099" s="140">
        <f t="shared" si="438"/>
        <v>0</v>
      </c>
      <c r="BF1099" s="140">
        <f t="shared" si="439"/>
        <v>0</v>
      </c>
      <c r="BG1099" s="140">
        <f t="shared" si="440"/>
        <v>0</v>
      </c>
      <c r="BH1099" s="140">
        <f t="shared" si="441"/>
        <v>0</v>
      </c>
      <c r="BI1099" s="140">
        <f t="shared" si="442"/>
        <v>0</v>
      </c>
      <c r="BJ1099" s="14" t="s">
        <v>84</v>
      </c>
      <c r="BK1099" s="140">
        <f t="shared" si="443"/>
        <v>0</v>
      </c>
      <c r="BL1099" s="14" t="s">
        <v>187</v>
      </c>
      <c r="BM1099" s="139" t="s">
        <v>206</v>
      </c>
    </row>
    <row r="1100" spans="2:65" s="1" customFormat="1" ht="16.5" customHeight="1">
      <c r="B1100" s="127"/>
      <c r="C1100" s="128"/>
      <c r="D1100" s="128" t="s">
        <v>147</v>
      </c>
      <c r="E1100" s="157"/>
      <c r="F1100" s="164" t="s">
        <v>1095</v>
      </c>
      <c r="G1100" s="159" t="s">
        <v>343</v>
      </c>
      <c r="H1100" s="132">
        <v>2</v>
      </c>
      <c r="I1100" s="133"/>
      <c r="J1100" s="133"/>
      <c r="K1100" s="133">
        <f t="shared" si="431"/>
        <v>0</v>
      </c>
      <c r="L1100" s="130" t="s">
        <v>1</v>
      </c>
      <c r="M1100" s="26"/>
      <c r="N1100" s="134" t="s">
        <v>1</v>
      </c>
      <c r="O1100" s="135" t="s">
        <v>39</v>
      </c>
      <c r="P1100" s="136">
        <f t="shared" si="432"/>
        <v>0</v>
      </c>
      <c r="Q1100" s="136">
        <f t="shared" si="433"/>
        <v>0</v>
      </c>
      <c r="R1100" s="136">
        <f t="shared" si="434"/>
        <v>0</v>
      </c>
      <c r="S1100" s="137">
        <v>0</v>
      </c>
      <c r="T1100" s="137">
        <f t="shared" si="435"/>
        <v>0</v>
      </c>
      <c r="U1100" s="137">
        <v>0</v>
      </c>
      <c r="V1100" s="137">
        <f t="shared" si="436"/>
        <v>0</v>
      </c>
      <c r="W1100" s="137">
        <v>0</v>
      </c>
      <c r="X1100" s="137">
        <f t="shared" si="437"/>
        <v>0</v>
      </c>
      <c r="Y1100" s="138" t="s">
        <v>1</v>
      </c>
      <c r="AR1100" s="139" t="s">
        <v>187</v>
      </c>
      <c r="AT1100" s="139" t="s">
        <v>147</v>
      </c>
      <c r="AU1100" s="139" t="s">
        <v>84</v>
      </c>
      <c r="AY1100" s="14" t="s">
        <v>145</v>
      </c>
      <c r="BE1100" s="140">
        <f t="shared" si="438"/>
        <v>0</v>
      </c>
      <c r="BF1100" s="140">
        <f t="shared" si="439"/>
        <v>0</v>
      </c>
      <c r="BG1100" s="140">
        <f t="shared" si="440"/>
        <v>0</v>
      </c>
      <c r="BH1100" s="140">
        <f t="shared" si="441"/>
        <v>0</v>
      </c>
      <c r="BI1100" s="140">
        <f t="shared" si="442"/>
        <v>0</v>
      </c>
      <c r="BJ1100" s="14" t="s">
        <v>84</v>
      </c>
      <c r="BK1100" s="140">
        <f t="shared" si="443"/>
        <v>0</v>
      </c>
      <c r="BL1100" s="14" t="s">
        <v>187</v>
      </c>
      <c r="BM1100" s="139" t="s">
        <v>206</v>
      </c>
    </row>
    <row r="1101" spans="2:65" s="1" customFormat="1" ht="16.5" customHeight="1">
      <c r="B1101" s="127"/>
      <c r="C1101" s="128"/>
      <c r="D1101" s="128" t="s">
        <v>147</v>
      </c>
      <c r="E1101" s="157"/>
      <c r="F1101" s="164" t="s">
        <v>1096</v>
      </c>
      <c r="G1101" s="159" t="s">
        <v>343</v>
      </c>
      <c r="H1101" s="132">
        <v>2</v>
      </c>
      <c r="I1101" s="133"/>
      <c r="J1101" s="133"/>
      <c r="K1101" s="133">
        <f t="shared" si="431"/>
        <v>0</v>
      </c>
      <c r="L1101" s="130" t="s">
        <v>1</v>
      </c>
      <c r="M1101" s="26"/>
      <c r="N1101" s="134" t="s">
        <v>1</v>
      </c>
      <c r="O1101" s="135" t="s">
        <v>39</v>
      </c>
      <c r="P1101" s="136">
        <f t="shared" si="432"/>
        <v>0</v>
      </c>
      <c r="Q1101" s="136">
        <f t="shared" si="433"/>
        <v>0</v>
      </c>
      <c r="R1101" s="136">
        <f t="shared" si="434"/>
        <v>0</v>
      </c>
      <c r="S1101" s="137">
        <v>0</v>
      </c>
      <c r="T1101" s="137">
        <f t="shared" si="435"/>
        <v>0</v>
      </c>
      <c r="U1101" s="137">
        <v>0</v>
      </c>
      <c r="V1101" s="137">
        <f t="shared" si="436"/>
        <v>0</v>
      </c>
      <c r="W1101" s="137">
        <v>0</v>
      </c>
      <c r="X1101" s="137">
        <f t="shared" si="437"/>
        <v>0</v>
      </c>
      <c r="Y1101" s="138" t="s">
        <v>1</v>
      </c>
      <c r="AR1101" s="139" t="s">
        <v>187</v>
      </c>
      <c r="AT1101" s="139" t="s">
        <v>147</v>
      </c>
      <c r="AU1101" s="139" t="s">
        <v>84</v>
      </c>
      <c r="AY1101" s="14" t="s">
        <v>145</v>
      </c>
      <c r="BE1101" s="140">
        <f t="shared" si="438"/>
        <v>0</v>
      </c>
      <c r="BF1101" s="140">
        <f t="shared" si="439"/>
        <v>0</v>
      </c>
      <c r="BG1101" s="140">
        <f t="shared" si="440"/>
        <v>0</v>
      </c>
      <c r="BH1101" s="140">
        <f t="shared" si="441"/>
        <v>0</v>
      </c>
      <c r="BI1101" s="140">
        <f t="shared" si="442"/>
        <v>0</v>
      </c>
      <c r="BJ1101" s="14" t="s">
        <v>84</v>
      </c>
      <c r="BK1101" s="140">
        <f t="shared" si="443"/>
        <v>0</v>
      </c>
      <c r="BL1101" s="14" t="s">
        <v>187</v>
      </c>
      <c r="BM1101" s="139" t="s">
        <v>206</v>
      </c>
    </row>
    <row r="1102" spans="2:65" s="1" customFormat="1" ht="16.5" customHeight="1">
      <c r="B1102" s="127"/>
      <c r="C1102" s="128"/>
      <c r="D1102" s="128" t="s">
        <v>147</v>
      </c>
      <c r="E1102" s="157"/>
      <c r="F1102" s="158" t="s">
        <v>1097</v>
      </c>
      <c r="G1102" s="159" t="s">
        <v>343</v>
      </c>
      <c r="H1102" s="132">
        <v>2</v>
      </c>
      <c r="I1102" s="133"/>
      <c r="J1102" s="133"/>
      <c r="K1102" s="133">
        <f t="shared" si="431"/>
        <v>0</v>
      </c>
      <c r="L1102" s="130" t="s">
        <v>1</v>
      </c>
      <c r="M1102" s="26"/>
      <c r="N1102" s="134" t="s">
        <v>1</v>
      </c>
      <c r="O1102" s="135" t="s">
        <v>39</v>
      </c>
      <c r="P1102" s="136">
        <f t="shared" si="432"/>
        <v>0</v>
      </c>
      <c r="Q1102" s="136">
        <f t="shared" si="433"/>
        <v>0</v>
      </c>
      <c r="R1102" s="136">
        <f t="shared" si="434"/>
        <v>0</v>
      </c>
      <c r="S1102" s="137">
        <v>0</v>
      </c>
      <c r="T1102" s="137">
        <f t="shared" si="435"/>
        <v>0</v>
      </c>
      <c r="U1102" s="137">
        <v>0</v>
      </c>
      <c r="V1102" s="137">
        <f t="shared" si="436"/>
        <v>0</v>
      </c>
      <c r="W1102" s="137">
        <v>0</v>
      </c>
      <c r="X1102" s="137">
        <f t="shared" si="437"/>
        <v>0</v>
      </c>
      <c r="Y1102" s="138" t="s">
        <v>1</v>
      </c>
      <c r="AR1102" s="139" t="s">
        <v>187</v>
      </c>
      <c r="AT1102" s="139" t="s">
        <v>147</v>
      </c>
      <c r="AU1102" s="139" t="s">
        <v>84</v>
      </c>
      <c r="AY1102" s="14" t="s">
        <v>145</v>
      </c>
      <c r="BE1102" s="140">
        <f t="shared" si="438"/>
        <v>0</v>
      </c>
      <c r="BF1102" s="140">
        <f t="shared" si="439"/>
        <v>0</v>
      </c>
      <c r="BG1102" s="140">
        <f t="shared" si="440"/>
        <v>0</v>
      </c>
      <c r="BH1102" s="140">
        <f t="shared" si="441"/>
        <v>0</v>
      </c>
      <c r="BI1102" s="140">
        <f t="shared" si="442"/>
        <v>0</v>
      </c>
      <c r="BJ1102" s="14" t="s">
        <v>84</v>
      </c>
      <c r="BK1102" s="140">
        <f t="shared" si="443"/>
        <v>0</v>
      </c>
      <c r="BL1102" s="14" t="s">
        <v>187</v>
      </c>
      <c r="BM1102" s="139" t="s">
        <v>206</v>
      </c>
    </row>
    <row r="1103" spans="2:65" s="1" customFormat="1" ht="16.5" customHeight="1">
      <c r="B1103" s="127"/>
      <c r="C1103" s="128"/>
      <c r="D1103" s="128" t="s">
        <v>147</v>
      </c>
      <c r="E1103" s="157"/>
      <c r="F1103" s="158" t="s">
        <v>1098</v>
      </c>
      <c r="G1103" s="159" t="s">
        <v>343</v>
      </c>
      <c r="H1103" s="132">
        <v>2</v>
      </c>
      <c r="I1103" s="133"/>
      <c r="J1103" s="133"/>
      <c r="K1103" s="133">
        <f t="shared" si="431"/>
        <v>0</v>
      </c>
      <c r="L1103" s="130" t="s">
        <v>1</v>
      </c>
      <c r="M1103" s="26"/>
      <c r="N1103" s="134" t="s">
        <v>1</v>
      </c>
      <c r="O1103" s="135" t="s">
        <v>39</v>
      </c>
      <c r="P1103" s="136">
        <f t="shared" si="432"/>
        <v>0</v>
      </c>
      <c r="Q1103" s="136">
        <f t="shared" si="433"/>
        <v>0</v>
      </c>
      <c r="R1103" s="136">
        <f t="shared" si="434"/>
        <v>0</v>
      </c>
      <c r="S1103" s="137">
        <v>0</v>
      </c>
      <c r="T1103" s="137">
        <f t="shared" si="435"/>
        <v>0</v>
      </c>
      <c r="U1103" s="137">
        <v>0</v>
      </c>
      <c r="V1103" s="137">
        <f t="shared" si="436"/>
        <v>0</v>
      </c>
      <c r="W1103" s="137">
        <v>0</v>
      </c>
      <c r="X1103" s="137">
        <f t="shared" si="437"/>
        <v>0</v>
      </c>
      <c r="Y1103" s="138" t="s">
        <v>1</v>
      </c>
      <c r="AR1103" s="139" t="s">
        <v>187</v>
      </c>
      <c r="AT1103" s="139" t="s">
        <v>147</v>
      </c>
      <c r="AU1103" s="139" t="s">
        <v>84</v>
      </c>
      <c r="AY1103" s="14" t="s">
        <v>145</v>
      </c>
      <c r="BE1103" s="140">
        <f t="shared" si="438"/>
        <v>0</v>
      </c>
      <c r="BF1103" s="140">
        <f t="shared" si="439"/>
        <v>0</v>
      </c>
      <c r="BG1103" s="140">
        <f t="shared" si="440"/>
        <v>0</v>
      </c>
      <c r="BH1103" s="140">
        <f t="shared" si="441"/>
        <v>0</v>
      </c>
      <c r="BI1103" s="140">
        <f t="shared" si="442"/>
        <v>0</v>
      </c>
      <c r="BJ1103" s="14" t="s">
        <v>84</v>
      </c>
      <c r="BK1103" s="140">
        <f t="shared" si="443"/>
        <v>0</v>
      </c>
      <c r="BL1103" s="14" t="s">
        <v>187</v>
      </c>
      <c r="BM1103" s="139" t="s">
        <v>206</v>
      </c>
    </row>
    <row r="1104" spans="2:65" s="1" customFormat="1" ht="16.5" customHeight="1">
      <c r="B1104" s="127"/>
      <c r="C1104" s="128"/>
      <c r="D1104" s="128" t="s">
        <v>147</v>
      </c>
      <c r="E1104" s="157"/>
      <c r="F1104" s="158" t="s">
        <v>1099</v>
      </c>
      <c r="G1104" s="159" t="s">
        <v>343</v>
      </c>
      <c r="H1104" s="132">
        <v>2</v>
      </c>
      <c r="I1104" s="133"/>
      <c r="J1104" s="133"/>
      <c r="K1104" s="133">
        <f t="shared" si="431"/>
        <v>0</v>
      </c>
      <c r="L1104" s="130" t="s">
        <v>1</v>
      </c>
      <c r="M1104" s="26"/>
      <c r="N1104" s="134" t="s">
        <v>1</v>
      </c>
      <c r="O1104" s="135" t="s">
        <v>39</v>
      </c>
      <c r="P1104" s="136">
        <f t="shared" si="432"/>
        <v>0</v>
      </c>
      <c r="Q1104" s="136">
        <f t="shared" si="433"/>
        <v>0</v>
      </c>
      <c r="R1104" s="136">
        <f t="shared" si="434"/>
        <v>0</v>
      </c>
      <c r="S1104" s="137">
        <v>0</v>
      </c>
      <c r="T1104" s="137">
        <f t="shared" si="435"/>
        <v>0</v>
      </c>
      <c r="U1104" s="137">
        <v>0</v>
      </c>
      <c r="V1104" s="137">
        <f t="shared" si="436"/>
        <v>0</v>
      </c>
      <c r="W1104" s="137">
        <v>0</v>
      </c>
      <c r="X1104" s="137">
        <f t="shared" si="437"/>
        <v>0</v>
      </c>
      <c r="Y1104" s="138" t="s">
        <v>1</v>
      </c>
      <c r="AR1104" s="139" t="s">
        <v>187</v>
      </c>
      <c r="AT1104" s="139" t="s">
        <v>147</v>
      </c>
      <c r="AU1104" s="139" t="s">
        <v>84</v>
      </c>
      <c r="AY1104" s="14" t="s">
        <v>145</v>
      </c>
      <c r="BE1104" s="140">
        <f t="shared" si="438"/>
        <v>0</v>
      </c>
      <c r="BF1104" s="140">
        <f t="shared" si="439"/>
        <v>0</v>
      </c>
      <c r="BG1104" s="140">
        <f t="shared" si="440"/>
        <v>0</v>
      </c>
      <c r="BH1104" s="140">
        <f t="shared" si="441"/>
        <v>0</v>
      </c>
      <c r="BI1104" s="140">
        <f t="shared" si="442"/>
        <v>0</v>
      </c>
      <c r="BJ1104" s="14" t="s">
        <v>84</v>
      </c>
      <c r="BK1104" s="140">
        <f t="shared" si="443"/>
        <v>0</v>
      </c>
      <c r="BL1104" s="14" t="s">
        <v>187</v>
      </c>
      <c r="BM1104" s="139" t="s">
        <v>206</v>
      </c>
    </row>
    <row r="1105" spans="2:65" s="1" customFormat="1" ht="16.5" customHeight="1">
      <c r="B1105" s="127"/>
      <c r="C1105" s="128"/>
      <c r="D1105" s="128" t="s">
        <v>147</v>
      </c>
      <c r="E1105" s="157"/>
      <c r="F1105" s="158" t="s">
        <v>1100</v>
      </c>
      <c r="G1105" s="159" t="s">
        <v>343</v>
      </c>
      <c r="H1105" s="132">
        <v>2</v>
      </c>
      <c r="I1105" s="133"/>
      <c r="J1105" s="133"/>
      <c r="K1105" s="133">
        <f t="shared" si="431"/>
        <v>0</v>
      </c>
      <c r="L1105" s="130" t="s">
        <v>1</v>
      </c>
      <c r="M1105" s="26"/>
      <c r="N1105" s="134" t="s">
        <v>1</v>
      </c>
      <c r="O1105" s="135" t="s">
        <v>39</v>
      </c>
      <c r="P1105" s="136">
        <f t="shared" si="432"/>
        <v>0</v>
      </c>
      <c r="Q1105" s="136">
        <f t="shared" si="433"/>
        <v>0</v>
      </c>
      <c r="R1105" s="136">
        <f t="shared" si="434"/>
        <v>0</v>
      </c>
      <c r="S1105" s="137">
        <v>0</v>
      </c>
      <c r="T1105" s="137">
        <f t="shared" si="435"/>
        <v>0</v>
      </c>
      <c r="U1105" s="137">
        <v>0</v>
      </c>
      <c r="V1105" s="137">
        <f t="shared" si="436"/>
        <v>0</v>
      </c>
      <c r="W1105" s="137">
        <v>0</v>
      </c>
      <c r="X1105" s="137">
        <f t="shared" si="437"/>
        <v>0</v>
      </c>
      <c r="Y1105" s="138" t="s">
        <v>1</v>
      </c>
      <c r="AR1105" s="139" t="s">
        <v>187</v>
      </c>
      <c r="AT1105" s="139" t="s">
        <v>147</v>
      </c>
      <c r="AU1105" s="139" t="s">
        <v>84</v>
      </c>
      <c r="AY1105" s="14" t="s">
        <v>145</v>
      </c>
      <c r="BE1105" s="140">
        <f t="shared" si="438"/>
        <v>0</v>
      </c>
      <c r="BF1105" s="140">
        <f t="shared" si="439"/>
        <v>0</v>
      </c>
      <c r="BG1105" s="140">
        <f t="shared" si="440"/>
        <v>0</v>
      </c>
      <c r="BH1105" s="140">
        <f t="shared" si="441"/>
        <v>0</v>
      </c>
      <c r="BI1105" s="140">
        <f t="shared" si="442"/>
        <v>0</v>
      </c>
      <c r="BJ1105" s="14" t="s">
        <v>84</v>
      </c>
      <c r="BK1105" s="140">
        <f t="shared" si="443"/>
        <v>0</v>
      </c>
      <c r="BL1105" s="14" t="s">
        <v>187</v>
      </c>
      <c r="BM1105" s="139" t="s">
        <v>206</v>
      </c>
    </row>
    <row r="1106" spans="2:65" s="1" customFormat="1" ht="16.5" customHeight="1">
      <c r="B1106" s="127"/>
      <c r="C1106" s="128"/>
      <c r="D1106" s="128" t="s">
        <v>147</v>
      </c>
      <c r="E1106" s="157"/>
      <c r="F1106" s="158" t="s">
        <v>1099</v>
      </c>
      <c r="G1106" s="159" t="s">
        <v>343</v>
      </c>
      <c r="H1106" s="132">
        <v>2</v>
      </c>
      <c r="I1106" s="133"/>
      <c r="J1106" s="133"/>
      <c r="K1106" s="133">
        <f t="shared" si="431"/>
        <v>0</v>
      </c>
      <c r="L1106" s="130" t="s">
        <v>1</v>
      </c>
      <c r="M1106" s="26"/>
      <c r="N1106" s="134" t="s">
        <v>1</v>
      </c>
      <c r="O1106" s="135" t="s">
        <v>39</v>
      </c>
      <c r="P1106" s="136">
        <f t="shared" si="432"/>
        <v>0</v>
      </c>
      <c r="Q1106" s="136">
        <f t="shared" si="433"/>
        <v>0</v>
      </c>
      <c r="R1106" s="136">
        <f t="shared" si="434"/>
        <v>0</v>
      </c>
      <c r="S1106" s="137">
        <v>0</v>
      </c>
      <c r="T1106" s="137">
        <f t="shared" si="435"/>
        <v>0</v>
      </c>
      <c r="U1106" s="137">
        <v>0</v>
      </c>
      <c r="V1106" s="137">
        <f t="shared" si="436"/>
        <v>0</v>
      </c>
      <c r="W1106" s="137">
        <v>0</v>
      </c>
      <c r="X1106" s="137">
        <f t="shared" si="437"/>
        <v>0</v>
      </c>
      <c r="Y1106" s="138" t="s">
        <v>1</v>
      </c>
      <c r="AR1106" s="139" t="s">
        <v>187</v>
      </c>
      <c r="AT1106" s="139" t="s">
        <v>147</v>
      </c>
      <c r="AU1106" s="139" t="s">
        <v>84</v>
      </c>
      <c r="AY1106" s="14" t="s">
        <v>145</v>
      </c>
      <c r="BE1106" s="140">
        <f t="shared" si="438"/>
        <v>0</v>
      </c>
      <c r="BF1106" s="140">
        <f t="shared" si="439"/>
        <v>0</v>
      </c>
      <c r="BG1106" s="140">
        <f t="shared" si="440"/>
        <v>0</v>
      </c>
      <c r="BH1106" s="140">
        <f t="shared" si="441"/>
        <v>0</v>
      </c>
      <c r="BI1106" s="140">
        <f t="shared" si="442"/>
        <v>0</v>
      </c>
      <c r="BJ1106" s="14" t="s">
        <v>84</v>
      </c>
      <c r="BK1106" s="140">
        <f t="shared" si="443"/>
        <v>0</v>
      </c>
      <c r="BL1106" s="14" t="s">
        <v>187</v>
      </c>
      <c r="BM1106" s="139" t="s">
        <v>206</v>
      </c>
    </row>
    <row r="1107" spans="2:65" s="1" customFormat="1" ht="16.5" customHeight="1">
      <c r="B1107" s="127"/>
      <c r="C1107" s="128"/>
      <c r="D1107" s="128" t="s">
        <v>147</v>
      </c>
      <c r="E1107" s="157"/>
      <c r="F1107" s="158" t="s">
        <v>1101</v>
      </c>
      <c r="G1107" s="159" t="s">
        <v>343</v>
      </c>
      <c r="H1107" s="132">
        <v>2</v>
      </c>
      <c r="I1107" s="133"/>
      <c r="J1107" s="133"/>
      <c r="K1107" s="133">
        <f t="shared" si="431"/>
        <v>0</v>
      </c>
      <c r="L1107" s="130" t="s">
        <v>1</v>
      </c>
      <c r="M1107" s="26"/>
      <c r="N1107" s="134" t="s">
        <v>1</v>
      </c>
      <c r="O1107" s="135" t="s">
        <v>39</v>
      </c>
      <c r="P1107" s="136">
        <f t="shared" si="432"/>
        <v>0</v>
      </c>
      <c r="Q1107" s="136">
        <f t="shared" si="433"/>
        <v>0</v>
      </c>
      <c r="R1107" s="136">
        <f t="shared" si="434"/>
        <v>0</v>
      </c>
      <c r="S1107" s="137">
        <v>0</v>
      </c>
      <c r="T1107" s="137">
        <f t="shared" si="435"/>
        <v>0</v>
      </c>
      <c r="U1107" s="137">
        <v>0</v>
      </c>
      <c r="V1107" s="137">
        <f t="shared" si="436"/>
        <v>0</v>
      </c>
      <c r="W1107" s="137">
        <v>0</v>
      </c>
      <c r="X1107" s="137">
        <f t="shared" si="437"/>
        <v>0</v>
      </c>
      <c r="Y1107" s="138" t="s">
        <v>1</v>
      </c>
      <c r="AR1107" s="139" t="s">
        <v>187</v>
      </c>
      <c r="AT1107" s="139" t="s">
        <v>147</v>
      </c>
      <c r="AU1107" s="139" t="s">
        <v>84</v>
      </c>
      <c r="AY1107" s="14" t="s">
        <v>145</v>
      </c>
      <c r="BE1107" s="140">
        <f t="shared" si="438"/>
        <v>0</v>
      </c>
      <c r="BF1107" s="140">
        <f t="shared" si="439"/>
        <v>0</v>
      </c>
      <c r="BG1107" s="140">
        <f t="shared" si="440"/>
        <v>0</v>
      </c>
      <c r="BH1107" s="140">
        <f t="shared" si="441"/>
        <v>0</v>
      </c>
      <c r="BI1107" s="140">
        <f t="shared" si="442"/>
        <v>0</v>
      </c>
      <c r="BJ1107" s="14" t="s">
        <v>84</v>
      </c>
      <c r="BK1107" s="140">
        <f t="shared" si="443"/>
        <v>0</v>
      </c>
      <c r="BL1107" s="14" t="s">
        <v>187</v>
      </c>
      <c r="BM1107" s="139" t="s">
        <v>206</v>
      </c>
    </row>
    <row r="1108" spans="2:65" s="1" customFormat="1" ht="16.5" customHeight="1">
      <c r="B1108" s="127"/>
      <c r="C1108" s="128"/>
      <c r="D1108" s="128" t="s">
        <v>147</v>
      </c>
      <c r="E1108" s="157"/>
      <c r="F1108" s="158" t="s">
        <v>1102</v>
      </c>
      <c r="G1108" s="159" t="s">
        <v>343</v>
      </c>
      <c r="H1108" s="132">
        <v>2</v>
      </c>
      <c r="I1108" s="133"/>
      <c r="J1108" s="133"/>
      <c r="K1108" s="133">
        <f t="shared" si="431"/>
        <v>0</v>
      </c>
      <c r="L1108" s="130" t="s">
        <v>1</v>
      </c>
      <c r="M1108" s="26"/>
      <c r="N1108" s="134" t="s">
        <v>1</v>
      </c>
      <c r="O1108" s="135" t="s">
        <v>39</v>
      </c>
      <c r="P1108" s="136">
        <f t="shared" si="432"/>
        <v>0</v>
      </c>
      <c r="Q1108" s="136">
        <f t="shared" si="433"/>
        <v>0</v>
      </c>
      <c r="R1108" s="136">
        <f t="shared" si="434"/>
        <v>0</v>
      </c>
      <c r="S1108" s="137">
        <v>0</v>
      </c>
      <c r="T1108" s="137">
        <f t="shared" si="435"/>
        <v>0</v>
      </c>
      <c r="U1108" s="137">
        <v>0</v>
      </c>
      <c r="V1108" s="137">
        <f t="shared" si="436"/>
        <v>0</v>
      </c>
      <c r="W1108" s="137">
        <v>0</v>
      </c>
      <c r="X1108" s="137">
        <f t="shared" si="437"/>
        <v>0</v>
      </c>
      <c r="Y1108" s="138" t="s">
        <v>1</v>
      </c>
      <c r="AR1108" s="139" t="s">
        <v>187</v>
      </c>
      <c r="AT1108" s="139" t="s">
        <v>147</v>
      </c>
      <c r="AU1108" s="139" t="s">
        <v>84</v>
      </c>
      <c r="AY1108" s="14" t="s">
        <v>145</v>
      </c>
      <c r="BE1108" s="140">
        <f t="shared" si="438"/>
        <v>0</v>
      </c>
      <c r="BF1108" s="140">
        <f t="shared" si="439"/>
        <v>0</v>
      </c>
      <c r="BG1108" s="140">
        <f t="shared" si="440"/>
        <v>0</v>
      </c>
      <c r="BH1108" s="140">
        <f t="shared" si="441"/>
        <v>0</v>
      </c>
      <c r="BI1108" s="140">
        <f t="shared" si="442"/>
        <v>0</v>
      </c>
      <c r="BJ1108" s="14" t="s">
        <v>84</v>
      </c>
      <c r="BK1108" s="140">
        <f t="shared" si="443"/>
        <v>0</v>
      </c>
      <c r="BL1108" s="14" t="s">
        <v>187</v>
      </c>
      <c r="BM1108" s="139" t="s">
        <v>206</v>
      </c>
    </row>
    <row r="1109" spans="2:65" s="1" customFormat="1" ht="16.5" customHeight="1">
      <c r="B1109" s="127"/>
      <c r="C1109" s="128"/>
      <c r="D1109" s="128" t="s">
        <v>147</v>
      </c>
      <c r="E1109" s="157"/>
      <c r="F1109" s="158" t="s">
        <v>1092</v>
      </c>
      <c r="G1109" s="159" t="s">
        <v>343</v>
      </c>
      <c r="H1109" s="132">
        <v>2</v>
      </c>
      <c r="I1109" s="133"/>
      <c r="J1109" s="133"/>
      <c r="K1109" s="133">
        <f t="shared" si="431"/>
        <v>0</v>
      </c>
      <c r="L1109" s="130" t="s">
        <v>1</v>
      </c>
      <c r="M1109" s="26"/>
      <c r="N1109" s="134" t="s">
        <v>1</v>
      </c>
      <c r="O1109" s="135" t="s">
        <v>39</v>
      </c>
      <c r="P1109" s="136">
        <f t="shared" si="432"/>
        <v>0</v>
      </c>
      <c r="Q1109" s="136">
        <f t="shared" si="433"/>
        <v>0</v>
      </c>
      <c r="R1109" s="136">
        <f t="shared" si="434"/>
        <v>0</v>
      </c>
      <c r="S1109" s="137">
        <v>0</v>
      </c>
      <c r="T1109" s="137">
        <f t="shared" si="435"/>
        <v>0</v>
      </c>
      <c r="U1109" s="137">
        <v>0</v>
      </c>
      <c r="V1109" s="137">
        <f t="shared" si="436"/>
        <v>0</v>
      </c>
      <c r="W1109" s="137">
        <v>0</v>
      </c>
      <c r="X1109" s="137">
        <f t="shared" si="437"/>
        <v>0</v>
      </c>
      <c r="Y1109" s="138" t="s">
        <v>1</v>
      </c>
      <c r="AR1109" s="139" t="s">
        <v>187</v>
      </c>
      <c r="AT1109" s="139" t="s">
        <v>147</v>
      </c>
      <c r="AU1109" s="139" t="s">
        <v>84</v>
      </c>
      <c r="AY1109" s="14" t="s">
        <v>145</v>
      </c>
      <c r="BE1109" s="140">
        <f t="shared" si="438"/>
        <v>0</v>
      </c>
      <c r="BF1109" s="140">
        <f t="shared" si="439"/>
        <v>0</v>
      </c>
      <c r="BG1109" s="140">
        <f t="shared" si="440"/>
        <v>0</v>
      </c>
      <c r="BH1109" s="140">
        <f t="shared" si="441"/>
        <v>0</v>
      </c>
      <c r="BI1109" s="140">
        <f t="shared" si="442"/>
        <v>0</v>
      </c>
      <c r="BJ1109" s="14" t="s">
        <v>84</v>
      </c>
      <c r="BK1109" s="140">
        <f t="shared" si="443"/>
        <v>0</v>
      </c>
      <c r="BL1109" s="14" t="s">
        <v>187</v>
      </c>
      <c r="BM1109" s="139" t="s">
        <v>206</v>
      </c>
    </row>
    <row r="1110" spans="2:65" s="1" customFormat="1" ht="16.5" customHeight="1">
      <c r="B1110" s="127"/>
      <c r="C1110" s="128"/>
      <c r="D1110" s="128" t="s">
        <v>147</v>
      </c>
      <c r="E1110" s="157"/>
      <c r="F1110" s="158" t="s">
        <v>1103</v>
      </c>
      <c r="G1110" s="159" t="s">
        <v>343</v>
      </c>
      <c r="H1110" s="132">
        <v>2</v>
      </c>
      <c r="I1110" s="133"/>
      <c r="J1110" s="133"/>
      <c r="K1110" s="133">
        <f t="shared" si="431"/>
        <v>0</v>
      </c>
      <c r="L1110" s="130" t="s">
        <v>1</v>
      </c>
      <c r="M1110" s="26"/>
      <c r="N1110" s="134" t="s">
        <v>1</v>
      </c>
      <c r="O1110" s="135" t="s">
        <v>39</v>
      </c>
      <c r="P1110" s="136">
        <f t="shared" si="432"/>
        <v>0</v>
      </c>
      <c r="Q1110" s="136">
        <f t="shared" si="433"/>
        <v>0</v>
      </c>
      <c r="R1110" s="136">
        <f t="shared" si="434"/>
        <v>0</v>
      </c>
      <c r="S1110" s="137">
        <v>0</v>
      </c>
      <c r="T1110" s="137">
        <f t="shared" si="435"/>
        <v>0</v>
      </c>
      <c r="U1110" s="137">
        <v>0</v>
      </c>
      <c r="V1110" s="137">
        <f t="shared" si="436"/>
        <v>0</v>
      </c>
      <c r="W1110" s="137">
        <v>0</v>
      </c>
      <c r="X1110" s="137">
        <f t="shared" si="437"/>
        <v>0</v>
      </c>
      <c r="Y1110" s="138" t="s">
        <v>1</v>
      </c>
      <c r="AR1110" s="139" t="s">
        <v>187</v>
      </c>
      <c r="AT1110" s="139" t="s">
        <v>147</v>
      </c>
      <c r="AU1110" s="139" t="s">
        <v>84</v>
      </c>
      <c r="AY1110" s="14" t="s">
        <v>145</v>
      </c>
      <c r="BE1110" s="140">
        <f t="shared" si="438"/>
        <v>0</v>
      </c>
      <c r="BF1110" s="140">
        <f t="shared" si="439"/>
        <v>0</v>
      </c>
      <c r="BG1110" s="140">
        <f t="shared" si="440"/>
        <v>0</v>
      </c>
      <c r="BH1110" s="140">
        <f t="shared" si="441"/>
        <v>0</v>
      </c>
      <c r="BI1110" s="140">
        <f t="shared" si="442"/>
        <v>0</v>
      </c>
      <c r="BJ1110" s="14" t="s">
        <v>84</v>
      </c>
      <c r="BK1110" s="140">
        <f t="shared" si="443"/>
        <v>0</v>
      </c>
      <c r="BL1110" s="14" t="s">
        <v>187</v>
      </c>
      <c r="BM1110" s="139" t="s">
        <v>206</v>
      </c>
    </row>
    <row r="1111" spans="2:65" s="1" customFormat="1" ht="16.5" customHeight="1">
      <c r="B1111" s="127"/>
      <c r="C1111" s="128"/>
      <c r="D1111" s="128" t="s">
        <v>147</v>
      </c>
      <c r="E1111" s="157"/>
      <c r="F1111" s="158" t="s">
        <v>1087</v>
      </c>
      <c r="G1111" s="159" t="s">
        <v>343</v>
      </c>
      <c r="H1111" s="132">
        <v>2</v>
      </c>
      <c r="I1111" s="133"/>
      <c r="J1111" s="133"/>
      <c r="K1111" s="133">
        <f t="shared" si="431"/>
        <v>0</v>
      </c>
      <c r="L1111" s="130" t="s">
        <v>1</v>
      </c>
      <c r="M1111" s="26"/>
      <c r="N1111" s="134" t="s">
        <v>1</v>
      </c>
      <c r="O1111" s="135" t="s">
        <v>39</v>
      </c>
      <c r="P1111" s="136">
        <f t="shared" si="432"/>
        <v>0</v>
      </c>
      <c r="Q1111" s="136">
        <f t="shared" si="433"/>
        <v>0</v>
      </c>
      <c r="R1111" s="136">
        <f t="shared" si="434"/>
        <v>0</v>
      </c>
      <c r="S1111" s="137">
        <v>0</v>
      </c>
      <c r="T1111" s="137">
        <f t="shared" si="435"/>
        <v>0</v>
      </c>
      <c r="U1111" s="137">
        <v>0</v>
      </c>
      <c r="V1111" s="137">
        <f t="shared" si="436"/>
        <v>0</v>
      </c>
      <c r="W1111" s="137">
        <v>0</v>
      </c>
      <c r="X1111" s="137">
        <f t="shared" si="437"/>
        <v>0</v>
      </c>
      <c r="Y1111" s="138" t="s">
        <v>1</v>
      </c>
      <c r="AR1111" s="139" t="s">
        <v>187</v>
      </c>
      <c r="AT1111" s="139" t="s">
        <v>147</v>
      </c>
      <c r="AU1111" s="139" t="s">
        <v>84</v>
      </c>
      <c r="AY1111" s="14" t="s">
        <v>145</v>
      </c>
      <c r="BE1111" s="140">
        <f t="shared" si="438"/>
        <v>0</v>
      </c>
      <c r="BF1111" s="140">
        <f t="shared" si="439"/>
        <v>0</v>
      </c>
      <c r="BG1111" s="140">
        <f t="shared" si="440"/>
        <v>0</v>
      </c>
      <c r="BH1111" s="140">
        <f t="shared" si="441"/>
        <v>0</v>
      </c>
      <c r="BI1111" s="140">
        <f t="shared" si="442"/>
        <v>0</v>
      </c>
      <c r="BJ1111" s="14" t="s">
        <v>84</v>
      </c>
      <c r="BK1111" s="140">
        <f t="shared" si="443"/>
        <v>0</v>
      </c>
      <c r="BL1111" s="14" t="s">
        <v>187</v>
      </c>
      <c r="BM1111" s="139" t="s">
        <v>206</v>
      </c>
    </row>
    <row r="1112" spans="2:65" s="1" customFormat="1" ht="16.5" customHeight="1">
      <c r="B1112" s="127"/>
      <c r="C1112" s="128"/>
      <c r="D1112" s="128" t="s">
        <v>147</v>
      </c>
      <c r="E1112" s="157"/>
      <c r="F1112" s="158" t="s">
        <v>1088</v>
      </c>
      <c r="G1112" s="159" t="s">
        <v>343</v>
      </c>
      <c r="H1112" s="132">
        <v>2</v>
      </c>
      <c r="I1112" s="133"/>
      <c r="J1112" s="133"/>
      <c r="K1112" s="133">
        <f t="shared" si="431"/>
        <v>0</v>
      </c>
      <c r="L1112" s="130" t="s">
        <v>1</v>
      </c>
      <c r="M1112" s="26"/>
      <c r="N1112" s="134" t="s">
        <v>1</v>
      </c>
      <c r="O1112" s="135" t="s">
        <v>39</v>
      </c>
      <c r="P1112" s="136">
        <f t="shared" si="432"/>
        <v>0</v>
      </c>
      <c r="Q1112" s="136">
        <f t="shared" si="433"/>
        <v>0</v>
      </c>
      <c r="R1112" s="136">
        <f t="shared" si="434"/>
        <v>0</v>
      </c>
      <c r="S1112" s="137">
        <v>0</v>
      </c>
      <c r="T1112" s="137">
        <f t="shared" si="435"/>
        <v>0</v>
      </c>
      <c r="U1112" s="137">
        <v>0</v>
      </c>
      <c r="V1112" s="137">
        <f t="shared" si="436"/>
        <v>0</v>
      </c>
      <c r="W1112" s="137">
        <v>0</v>
      </c>
      <c r="X1112" s="137">
        <f t="shared" si="437"/>
        <v>0</v>
      </c>
      <c r="Y1112" s="138" t="s">
        <v>1</v>
      </c>
      <c r="AR1112" s="139" t="s">
        <v>187</v>
      </c>
      <c r="AT1112" s="139" t="s">
        <v>147</v>
      </c>
      <c r="AU1112" s="139" t="s">
        <v>84</v>
      </c>
      <c r="AY1112" s="14" t="s">
        <v>145</v>
      </c>
      <c r="BE1112" s="140">
        <f t="shared" si="438"/>
        <v>0</v>
      </c>
      <c r="BF1112" s="140">
        <f t="shared" si="439"/>
        <v>0</v>
      </c>
      <c r="BG1112" s="140">
        <f t="shared" si="440"/>
        <v>0</v>
      </c>
      <c r="BH1112" s="140">
        <f t="shared" si="441"/>
        <v>0</v>
      </c>
      <c r="BI1112" s="140">
        <f t="shared" si="442"/>
        <v>0</v>
      </c>
      <c r="BJ1112" s="14" t="s">
        <v>84</v>
      </c>
      <c r="BK1112" s="140">
        <f t="shared" si="443"/>
        <v>0</v>
      </c>
      <c r="BL1112" s="14" t="s">
        <v>187</v>
      </c>
      <c r="BM1112" s="139" t="s">
        <v>206</v>
      </c>
    </row>
    <row r="1113" spans="2:65" s="1" customFormat="1" ht="16.5" customHeight="1">
      <c r="B1113" s="127"/>
      <c r="C1113" s="128"/>
      <c r="D1113" s="128" t="s">
        <v>147</v>
      </c>
      <c r="E1113" s="157"/>
      <c r="F1113" s="158" t="s">
        <v>1087</v>
      </c>
      <c r="G1113" s="159" t="s">
        <v>343</v>
      </c>
      <c r="H1113" s="132">
        <v>2</v>
      </c>
      <c r="I1113" s="133"/>
      <c r="J1113" s="133"/>
      <c r="K1113" s="133">
        <f t="shared" si="431"/>
        <v>0</v>
      </c>
      <c r="L1113" s="130" t="s">
        <v>1</v>
      </c>
      <c r="M1113" s="26"/>
      <c r="N1113" s="134" t="s">
        <v>1</v>
      </c>
      <c r="O1113" s="135" t="s">
        <v>39</v>
      </c>
      <c r="P1113" s="136">
        <f t="shared" si="432"/>
        <v>0</v>
      </c>
      <c r="Q1113" s="136">
        <f t="shared" si="433"/>
        <v>0</v>
      </c>
      <c r="R1113" s="136">
        <f t="shared" si="434"/>
        <v>0</v>
      </c>
      <c r="S1113" s="137">
        <v>0</v>
      </c>
      <c r="T1113" s="137">
        <f t="shared" si="435"/>
        <v>0</v>
      </c>
      <c r="U1113" s="137">
        <v>0</v>
      </c>
      <c r="V1113" s="137">
        <f t="shared" si="436"/>
        <v>0</v>
      </c>
      <c r="W1113" s="137">
        <v>0</v>
      </c>
      <c r="X1113" s="137">
        <f t="shared" si="437"/>
        <v>0</v>
      </c>
      <c r="Y1113" s="138" t="s">
        <v>1</v>
      </c>
      <c r="AR1113" s="139" t="s">
        <v>187</v>
      </c>
      <c r="AT1113" s="139" t="s">
        <v>147</v>
      </c>
      <c r="AU1113" s="139" t="s">
        <v>84</v>
      </c>
      <c r="AY1113" s="14" t="s">
        <v>145</v>
      </c>
      <c r="BE1113" s="140">
        <f t="shared" si="438"/>
        <v>0</v>
      </c>
      <c r="BF1113" s="140">
        <f t="shared" si="439"/>
        <v>0</v>
      </c>
      <c r="BG1113" s="140">
        <f t="shared" si="440"/>
        <v>0</v>
      </c>
      <c r="BH1113" s="140">
        <f t="shared" si="441"/>
        <v>0</v>
      </c>
      <c r="BI1113" s="140">
        <f t="shared" si="442"/>
        <v>0</v>
      </c>
      <c r="BJ1113" s="14" t="s">
        <v>84</v>
      </c>
      <c r="BK1113" s="140">
        <f t="shared" si="443"/>
        <v>0</v>
      </c>
      <c r="BL1113" s="14" t="s">
        <v>187</v>
      </c>
      <c r="BM1113" s="139" t="s">
        <v>206</v>
      </c>
    </row>
    <row r="1114" spans="2:65" s="1" customFormat="1" ht="16.5" customHeight="1">
      <c r="B1114" s="127"/>
      <c r="C1114" s="128"/>
      <c r="D1114" s="128" t="s">
        <v>147</v>
      </c>
      <c r="E1114" s="157"/>
      <c r="F1114" s="158" t="s">
        <v>1088</v>
      </c>
      <c r="G1114" s="159" t="s">
        <v>343</v>
      </c>
      <c r="H1114" s="132">
        <v>2</v>
      </c>
      <c r="I1114" s="133"/>
      <c r="J1114" s="133"/>
      <c r="K1114" s="133">
        <f t="shared" si="431"/>
        <v>0</v>
      </c>
      <c r="L1114" s="130" t="s">
        <v>1</v>
      </c>
      <c r="M1114" s="26"/>
      <c r="N1114" s="134" t="s">
        <v>1</v>
      </c>
      <c r="O1114" s="135" t="s">
        <v>39</v>
      </c>
      <c r="P1114" s="136">
        <f t="shared" si="432"/>
        <v>0</v>
      </c>
      <c r="Q1114" s="136">
        <f t="shared" si="433"/>
        <v>0</v>
      </c>
      <c r="R1114" s="136">
        <f t="shared" si="434"/>
        <v>0</v>
      </c>
      <c r="S1114" s="137">
        <v>0</v>
      </c>
      <c r="T1114" s="137">
        <f t="shared" si="435"/>
        <v>0</v>
      </c>
      <c r="U1114" s="137">
        <v>0</v>
      </c>
      <c r="V1114" s="137">
        <f t="shared" si="436"/>
        <v>0</v>
      </c>
      <c r="W1114" s="137">
        <v>0</v>
      </c>
      <c r="X1114" s="137">
        <f t="shared" si="437"/>
        <v>0</v>
      </c>
      <c r="Y1114" s="138" t="s">
        <v>1</v>
      </c>
      <c r="AR1114" s="139" t="s">
        <v>187</v>
      </c>
      <c r="AT1114" s="139" t="s">
        <v>147</v>
      </c>
      <c r="AU1114" s="139" t="s">
        <v>84</v>
      </c>
      <c r="AY1114" s="14" t="s">
        <v>145</v>
      </c>
      <c r="BE1114" s="140">
        <f t="shared" si="438"/>
        <v>0</v>
      </c>
      <c r="BF1114" s="140">
        <f t="shared" si="439"/>
        <v>0</v>
      </c>
      <c r="BG1114" s="140">
        <f t="shared" si="440"/>
        <v>0</v>
      </c>
      <c r="BH1114" s="140">
        <f t="shared" si="441"/>
        <v>0</v>
      </c>
      <c r="BI1114" s="140">
        <f t="shared" si="442"/>
        <v>0</v>
      </c>
      <c r="BJ1114" s="14" t="s">
        <v>84</v>
      </c>
      <c r="BK1114" s="140">
        <f t="shared" si="443"/>
        <v>0</v>
      </c>
      <c r="BL1114" s="14" t="s">
        <v>187</v>
      </c>
      <c r="BM1114" s="139" t="s">
        <v>206</v>
      </c>
    </row>
    <row r="1115" spans="2:65" s="1" customFormat="1" ht="24">
      <c r="B1115" s="127"/>
      <c r="C1115" s="128"/>
      <c r="D1115" s="128" t="s">
        <v>147</v>
      </c>
      <c r="E1115" s="157"/>
      <c r="F1115" s="158" t="s">
        <v>1093</v>
      </c>
      <c r="G1115" s="159" t="s">
        <v>343</v>
      </c>
      <c r="H1115" s="132">
        <v>2</v>
      </c>
      <c r="I1115" s="133"/>
      <c r="J1115" s="133"/>
      <c r="K1115" s="133">
        <f t="shared" si="431"/>
        <v>0</v>
      </c>
      <c r="L1115" s="130" t="s">
        <v>1</v>
      </c>
      <c r="M1115" s="26"/>
      <c r="N1115" s="134" t="s">
        <v>1</v>
      </c>
      <c r="O1115" s="135" t="s">
        <v>39</v>
      </c>
      <c r="P1115" s="136">
        <f t="shared" si="432"/>
        <v>0</v>
      </c>
      <c r="Q1115" s="136">
        <f t="shared" si="433"/>
        <v>0</v>
      </c>
      <c r="R1115" s="136">
        <f t="shared" si="434"/>
        <v>0</v>
      </c>
      <c r="S1115" s="137">
        <v>0</v>
      </c>
      <c r="T1115" s="137">
        <f t="shared" si="435"/>
        <v>0</v>
      </c>
      <c r="U1115" s="137">
        <v>0</v>
      </c>
      <c r="V1115" s="137">
        <f t="shared" si="436"/>
        <v>0</v>
      </c>
      <c r="W1115" s="137">
        <v>0</v>
      </c>
      <c r="X1115" s="137">
        <f t="shared" si="437"/>
        <v>0</v>
      </c>
      <c r="Y1115" s="138" t="s">
        <v>1</v>
      </c>
      <c r="AR1115" s="139" t="s">
        <v>187</v>
      </c>
      <c r="AT1115" s="139" t="s">
        <v>147</v>
      </c>
      <c r="AU1115" s="139" t="s">
        <v>84</v>
      </c>
      <c r="AY1115" s="14" t="s">
        <v>145</v>
      </c>
      <c r="BE1115" s="140">
        <f t="shared" si="438"/>
        <v>0</v>
      </c>
      <c r="BF1115" s="140">
        <f t="shared" si="439"/>
        <v>0</v>
      </c>
      <c r="BG1115" s="140">
        <f t="shared" si="440"/>
        <v>0</v>
      </c>
      <c r="BH1115" s="140">
        <f t="shared" si="441"/>
        <v>0</v>
      </c>
      <c r="BI1115" s="140">
        <f t="shared" si="442"/>
        <v>0</v>
      </c>
      <c r="BJ1115" s="14" t="s">
        <v>84</v>
      </c>
      <c r="BK1115" s="140">
        <f t="shared" si="443"/>
        <v>0</v>
      </c>
      <c r="BL1115" s="14" t="s">
        <v>187</v>
      </c>
      <c r="BM1115" s="139" t="s">
        <v>206</v>
      </c>
    </row>
    <row r="1116" spans="2:65" s="1" customFormat="1" ht="16.5" customHeight="1">
      <c r="B1116" s="127"/>
      <c r="C1116" s="128"/>
      <c r="D1116" s="128" t="s">
        <v>147</v>
      </c>
      <c r="E1116" s="157"/>
      <c r="F1116" s="158" t="s">
        <v>1100</v>
      </c>
      <c r="G1116" s="159" t="s">
        <v>343</v>
      </c>
      <c r="H1116" s="132">
        <v>2</v>
      </c>
      <c r="I1116" s="133"/>
      <c r="J1116" s="133"/>
      <c r="K1116" s="133">
        <f t="shared" si="431"/>
        <v>0</v>
      </c>
      <c r="L1116" s="130" t="s">
        <v>1</v>
      </c>
      <c r="M1116" s="26"/>
      <c r="N1116" s="134" t="s">
        <v>1</v>
      </c>
      <c r="O1116" s="135" t="s">
        <v>39</v>
      </c>
      <c r="P1116" s="136">
        <f t="shared" si="432"/>
        <v>0</v>
      </c>
      <c r="Q1116" s="136">
        <f t="shared" si="433"/>
        <v>0</v>
      </c>
      <c r="R1116" s="136">
        <f t="shared" si="434"/>
        <v>0</v>
      </c>
      <c r="S1116" s="137">
        <v>0</v>
      </c>
      <c r="T1116" s="137">
        <f t="shared" si="435"/>
        <v>0</v>
      </c>
      <c r="U1116" s="137">
        <v>0</v>
      </c>
      <c r="V1116" s="137">
        <f t="shared" si="436"/>
        <v>0</v>
      </c>
      <c r="W1116" s="137">
        <v>0</v>
      </c>
      <c r="X1116" s="137">
        <f t="shared" si="437"/>
        <v>0</v>
      </c>
      <c r="Y1116" s="138" t="s">
        <v>1</v>
      </c>
      <c r="AR1116" s="139" t="s">
        <v>187</v>
      </c>
      <c r="AT1116" s="139" t="s">
        <v>147</v>
      </c>
      <c r="AU1116" s="139" t="s">
        <v>84</v>
      </c>
      <c r="AY1116" s="14" t="s">
        <v>145</v>
      </c>
      <c r="BE1116" s="140">
        <f t="shared" si="438"/>
        <v>0</v>
      </c>
      <c r="BF1116" s="140">
        <f t="shared" si="439"/>
        <v>0</v>
      </c>
      <c r="BG1116" s="140">
        <f t="shared" si="440"/>
        <v>0</v>
      </c>
      <c r="BH1116" s="140">
        <f t="shared" si="441"/>
        <v>0</v>
      </c>
      <c r="BI1116" s="140">
        <f t="shared" si="442"/>
        <v>0</v>
      </c>
      <c r="BJ1116" s="14" t="s">
        <v>84</v>
      </c>
      <c r="BK1116" s="140">
        <f t="shared" si="443"/>
        <v>0</v>
      </c>
      <c r="BL1116" s="14" t="s">
        <v>187</v>
      </c>
      <c r="BM1116" s="139" t="s">
        <v>206</v>
      </c>
    </row>
    <row r="1117" spans="2:65" s="1" customFormat="1" ht="16.5" customHeight="1">
      <c r="B1117" s="127"/>
      <c r="C1117" s="128"/>
      <c r="D1117" s="128" t="s">
        <v>147</v>
      </c>
      <c r="E1117" s="157"/>
      <c r="F1117" s="158" t="s">
        <v>1104</v>
      </c>
      <c r="G1117" s="159" t="s">
        <v>343</v>
      </c>
      <c r="H1117" s="132">
        <v>2</v>
      </c>
      <c r="I1117" s="133"/>
      <c r="J1117" s="133"/>
      <c r="K1117" s="133">
        <f t="shared" si="431"/>
        <v>0</v>
      </c>
      <c r="L1117" s="130" t="s">
        <v>1</v>
      </c>
      <c r="M1117" s="26"/>
      <c r="N1117" s="134" t="s">
        <v>1</v>
      </c>
      <c r="O1117" s="135" t="s">
        <v>39</v>
      </c>
      <c r="P1117" s="136">
        <f t="shared" si="432"/>
        <v>0</v>
      </c>
      <c r="Q1117" s="136">
        <f t="shared" si="433"/>
        <v>0</v>
      </c>
      <c r="R1117" s="136">
        <f t="shared" si="434"/>
        <v>0</v>
      </c>
      <c r="S1117" s="137">
        <v>0</v>
      </c>
      <c r="T1117" s="137">
        <f t="shared" si="435"/>
        <v>0</v>
      </c>
      <c r="U1117" s="137">
        <v>0</v>
      </c>
      <c r="V1117" s="137">
        <f t="shared" si="436"/>
        <v>0</v>
      </c>
      <c r="W1117" s="137">
        <v>0</v>
      </c>
      <c r="X1117" s="137">
        <f t="shared" si="437"/>
        <v>0</v>
      </c>
      <c r="Y1117" s="138" t="s">
        <v>1</v>
      </c>
      <c r="AR1117" s="139" t="s">
        <v>187</v>
      </c>
      <c r="AT1117" s="139" t="s">
        <v>147</v>
      </c>
      <c r="AU1117" s="139" t="s">
        <v>84</v>
      </c>
      <c r="AY1117" s="14" t="s">
        <v>145</v>
      </c>
      <c r="BE1117" s="140">
        <f t="shared" si="438"/>
        <v>0</v>
      </c>
      <c r="BF1117" s="140">
        <f t="shared" si="439"/>
        <v>0</v>
      </c>
      <c r="BG1117" s="140">
        <f t="shared" si="440"/>
        <v>0</v>
      </c>
      <c r="BH1117" s="140">
        <f t="shared" si="441"/>
        <v>0</v>
      </c>
      <c r="BI1117" s="140">
        <f t="shared" si="442"/>
        <v>0</v>
      </c>
      <c r="BJ1117" s="14" t="s">
        <v>84</v>
      </c>
      <c r="BK1117" s="140">
        <f t="shared" si="443"/>
        <v>0</v>
      </c>
      <c r="BL1117" s="14" t="s">
        <v>187</v>
      </c>
      <c r="BM1117" s="139" t="s">
        <v>206</v>
      </c>
    </row>
    <row r="1118" spans="2:65" s="1" customFormat="1" ht="16.5" customHeight="1">
      <c r="B1118" s="127"/>
      <c r="C1118" s="128"/>
      <c r="D1118" s="128" t="s">
        <v>147</v>
      </c>
      <c r="E1118" s="157"/>
      <c r="F1118" s="158" t="s">
        <v>1097</v>
      </c>
      <c r="G1118" s="159" t="s">
        <v>343</v>
      </c>
      <c r="H1118" s="132">
        <v>2</v>
      </c>
      <c r="I1118" s="133"/>
      <c r="J1118" s="133"/>
      <c r="K1118" s="133">
        <f t="shared" si="431"/>
        <v>0</v>
      </c>
      <c r="L1118" s="130" t="s">
        <v>1</v>
      </c>
      <c r="M1118" s="26"/>
      <c r="N1118" s="134" t="s">
        <v>1</v>
      </c>
      <c r="O1118" s="135" t="s">
        <v>39</v>
      </c>
      <c r="P1118" s="136">
        <f t="shared" si="432"/>
        <v>0</v>
      </c>
      <c r="Q1118" s="136">
        <f t="shared" si="433"/>
        <v>0</v>
      </c>
      <c r="R1118" s="136">
        <f t="shared" si="434"/>
        <v>0</v>
      </c>
      <c r="S1118" s="137">
        <v>0</v>
      </c>
      <c r="T1118" s="137">
        <f t="shared" si="435"/>
        <v>0</v>
      </c>
      <c r="U1118" s="137">
        <v>0</v>
      </c>
      <c r="V1118" s="137">
        <f t="shared" si="436"/>
        <v>0</v>
      </c>
      <c r="W1118" s="137">
        <v>0</v>
      </c>
      <c r="X1118" s="137">
        <f t="shared" si="437"/>
        <v>0</v>
      </c>
      <c r="Y1118" s="138" t="s">
        <v>1</v>
      </c>
      <c r="AR1118" s="139" t="s">
        <v>187</v>
      </c>
      <c r="AT1118" s="139" t="s">
        <v>147</v>
      </c>
      <c r="AU1118" s="139" t="s">
        <v>84</v>
      </c>
      <c r="AY1118" s="14" t="s">
        <v>145</v>
      </c>
      <c r="BE1118" s="140">
        <f t="shared" si="438"/>
        <v>0</v>
      </c>
      <c r="BF1118" s="140">
        <f t="shared" si="439"/>
        <v>0</v>
      </c>
      <c r="BG1118" s="140">
        <f t="shared" si="440"/>
        <v>0</v>
      </c>
      <c r="BH1118" s="140">
        <f t="shared" si="441"/>
        <v>0</v>
      </c>
      <c r="BI1118" s="140">
        <f t="shared" si="442"/>
        <v>0</v>
      </c>
      <c r="BJ1118" s="14" t="s">
        <v>84</v>
      </c>
      <c r="BK1118" s="140">
        <f t="shared" si="443"/>
        <v>0</v>
      </c>
      <c r="BL1118" s="14" t="s">
        <v>187</v>
      </c>
      <c r="BM1118" s="139" t="s">
        <v>206</v>
      </c>
    </row>
    <row r="1119" spans="2:65" s="1" customFormat="1" ht="16.5" customHeight="1">
      <c r="B1119" s="127"/>
      <c r="C1119" s="128"/>
      <c r="D1119" s="128" t="s">
        <v>147</v>
      </c>
      <c r="E1119" s="157"/>
      <c r="F1119" s="158" t="s">
        <v>1102</v>
      </c>
      <c r="G1119" s="159" t="s">
        <v>343</v>
      </c>
      <c r="H1119" s="132">
        <v>2</v>
      </c>
      <c r="I1119" s="133"/>
      <c r="J1119" s="133"/>
      <c r="K1119" s="133">
        <f t="shared" si="431"/>
        <v>0</v>
      </c>
      <c r="L1119" s="130" t="s">
        <v>1</v>
      </c>
      <c r="M1119" s="26"/>
      <c r="N1119" s="134" t="s">
        <v>1</v>
      </c>
      <c r="O1119" s="135" t="s">
        <v>39</v>
      </c>
      <c r="P1119" s="136">
        <f t="shared" si="432"/>
        <v>0</v>
      </c>
      <c r="Q1119" s="136">
        <f t="shared" si="433"/>
        <v>0</v>
      </c>
      <c r="R1119" s="136">
        <f t="shared" si="434"/>
        <v>0</v>
      </c>
      <c r="S1119" s="137">
        <v>0</v>
      </c>
      <c r="T1119" s="137">
        <f t="shared" si="435"/>
        <v>0</v>
      </c>
      <c r="U1119" s="137">
        <v>0</v>
      </c>
      <c r="V1119" s="137">
        <f t="shared" si="436"/>
        <v>0</v>
      </c>
      <c r="W1119" s="137">
        <v>0</v>
      </c>
      <c r="X1119" s="137">
        <f t="shared" si="437"/>
        <v>0</v>
      </c>
      <c r="Y1119" s="138" t="s">
        <v>1</v>
      </c>
      <c r="AR1119" s="139" t="s">
        <v>187</v>
      </c>
      <c r="AT1119" s="139" t="s">
        <v>147</v>
      </c>
      <c r="AU1119" s="139" t="s">
        <v>84</v>
      </c>
      <c r="AY1119" s="14" t="s">
        <v>145</v>
      </c>
      <c r="BE1119" s="140">
        <f t="shared" si="438"/>
        <v>0</v>
      </c>
      <c r="BF1119" s="140">
        <f t="shared" si="439"/>
        <v>0</v>
      </c>
      <c r="BG1119" s="140">
        <f t="shared" si="440"/>
        <v>0</v>
      </c>
      <c r="BH1119" s="140">
        <f t="shared" si="441"/>
        <v>0</v>
      </c>
      <c r="BI1119" s="140">
        <f t="shared" si="442"/>
        <v>0</v>
      </c>
      <c r="BJ1119" s="14" t="s">
        <v>84</v>
      </c>
      <c r="BK1119" s="140">
        <f t="shared" si="443"/>
        <v>0</v>
      </c>
      <c r="BL1119" s="14" t="s">
        <v>187</v>
      </c>
      <c r="BM1119" s="139" t="s">
        <v>206</v>
      </c>
    </row>
    <row r="1120" spans="2:65" s="1" customFormat="1" ht="16.5" customHeight="1">
      <c r="B1120" s="127"/>
      <c r="C1120" s="128"/>
      <c r="D1120" s="128" t="s">
        <v>147</v>
      </c>
      <c r="E1120" s="157"/>
      <c r="F1120" s="158" t="s">
        <v>1099</v>
      </c>
      <c r="G1120" s="159" t="s">
        <v>343</v>
      </c>
      <c r="H1120" s="132">
        <v>2</v>
      </c>
      <c r="I1120" s="133"/>
      <c r="J1120" s="133"/>
      <c r="K1120" s="133">
        <f t="shared" si="431"/>
        <v>0</v>
      </c>
      <c r="L1120" s="130" t="s">
        <v>1</v>
      </c>
      <c r="M1120" s="26"/>
      <c r="N1120" s="134" t="s">
        <v>1</v>
      </c>
      <c r="O1120" s="135" t="s">
        <v>39</v>
      </c>
      <c r="P1120" s="136">
        <f t="shared" ref="P1120:P1131" si="444">I1120+J1120</f>
        <v>0</v>
      </c>
      <c r="Q1120" s="136">
        <f t="shared" ref="Q1120:Q1131" si="445">ROUND(I1120*H1120,2)</f>
        <v>0</v>
      </c>
      <c r="R1120" s="136">
        <f t="shared" ref="R1120:R1131" si="446">ROUND(J1120*H1120,2)</f>
        <v>0</v>
      </c>
      <c r="S1120" s="137">
        <v>0</v>
      </c>
      <c r="T1120" s="137">
        <f t="shared" ref="T1120:T1131" si="447">S1120*H1120</f>
        <v>0</v>
      </c>
      <c r="U1120" s="137">
        <v>0</v>
      </c>
      <c r="V1120" s="137">
        <f t="shared" ref="V1120:V1131" si="448">U1120*H1120</f>
        <v>0</v>
      </c>
      <c r="W1120" s="137">
        <v>0</v>
      </c>
      <c r="X1120" s="137">
        <f t="shared" ref="X1120:X1131" si="449">W1120*H1120</f>
        <v>0</v>
      </c>
      <c r="Y1120" s="138" t="s">
        <v>1</v>
      </c>
      <c r="AR1120" s="139" t="s">
        <v>187</v>
      </c>
      <c r="AT1120" s="139" t="s">
        <v>147</v>
      </c>
      <c r="AU1120" s="139" t="s">
        <v>84</v>
      </c>
      <c r="AY1120" s="14" t="s">
        <v>145</v>
      </c>
      <c r="BE1120" s="140">
        <f t="shared" ref="BE1120:BE1131" si="450">IF(O1120="základní",K1120,0)</f>
        <v>0</v>
      </c>
      <c r="BF1120" s="140">
        <f t="shared" ref="BF1120:BF1131" si="451">IF(O1120="snížená",K1120,0)</f>
        <v>0</v>
      </c>
      <c r="BG1120" s="140">
        <f t="shared" ref="BG1120:BG1131" si="452">IF(O1120="zákl. přenesená",K1120,0)</f>
        <v>0</v>
      </c>
      <c r="BH1120" s="140">
        <f t="shared" ref="BH1120:BH1131" si="453">IF(O1120="sníž. přenesená",K1120,0)</f>
        <v>0</v>
      </c>
      <c r="BI1120" s="140">
        <f t="shared" ref="BI1120:BI1131" si="454">IF(O1120="nulová",K1120,0)</f>
        <v>0</v>
      </c>
      <c r="BJ1120" s="14" t="s">
        <v>84</v>
      </c>
      <c r="BK1120" s="140">
        <f t="shared" ref="BK1120:BK1131" si="455">ROUND(P1120*H1120,2)</f>
        <v>0</v>
      </c>
      <c r="BL1120" s="14" t="s">
        <v>187</v>
      </c>
      <c r="BM1120" s="139" t="s">
        <v>206</v>
      </c>
    </row>
    <row r="1121" spans="2:65" s="1" customFormat="1" ht="16.5" customHeight="1">
      <c r="B1121" s="127"/>
      <c r="C1121" s="128"/>
      <c r="D1121" s="128" t="s">
        <v>147</v>
      </c>
      <c r="E1121" s="157"/>
      <c r="F1121" s="158" t="s">
        <v>1105</v>
      </c>
      <c r="G1121" s="159" t="s">
        <v>343</v>
      </c>
      <c r="H1121" s="132">
        <v>2</v>
      </c>
      <c r="I1121" s="133"/>
      <c r="J1121" s="133"/>
      <c r="K1121" s="133">
        <f t="shared" si="431"/>
        <v>0</v>
      </c>
      <c r="L1121" s="130" t="s">
        <v>1</v>
      </c>
      <c r="M1121" s="26"/>
      <c r="N1121" s="134" t="s">
        <v>1</v>
      </c>
      <c r="O1121" s="135" t="s">
        <v>39</v>
      </c>
      <c r="P1121" s="136">
        <f t="shared" si="444"/>
        <v>0</v>
      </c>
      <c r="Q1121" s="136">
        <f t="shared" si="445"/>
        <v>0</v>
      </c>
      <c r="R1121" s="136">
        <f t="shared" si="446"/>
        <v>0</v>
      </c>
      <c r="S1121" s="137">
        <v>0</v>
      </c>
      <c r="T1121" s="137">
        <f t="shared" si="447"/>
        <v>0</v>
      </c>
      <c r="U1121" s="137">
        <v>0</v>
      </c>
      <c r="V1121" s="137">
        <f t="shared" si="448"/>
        <v>0</v>
      </c>
      <c r="W1121" s="137">
        <v>0</v>
      </c>
      <c r="X1121" s="137">
        <f t="shared" si="449"/>
        <v>0</v>
      </c>
      <c r="Y1121" s="138" t="s">
        <v>1</v>
      </c>
      <c r="AR1121" s="139" t="s">
        <v>187</v>
      </c>
      <c r="AT1121" s="139" t="s">
        <v>147</v>
      </c>
      <c r="AU1121" s="139" t="s">
        <v>84</v>
      </c>
      <c r="AY1121" s="14" t="s">
        <v>145</v>
      </c>
      <c r="BE1121" s="140">
        <f t="shared" si="450"/>
        <v>0</v>
      </c>
      <c r="BF1121" s="140">
        <f t="shared" si="451"/>
        <v>0</v>
      </c>
      <c r="BG1121" s="140">
        <f t="shared" si="452"/>
        <v>0</v>
      </c>
      <c r="BH1121" s="140">
        <f t="shared" si="453"/>
        <v>0</v>
      </c>
      <c r="BI1121" s="140">
        <f t="shared" si="454"/>
        <v>0</v>
      </c>
      <c r="BJ1121" s="14" t="s">
        <v>84</v>
      </c>
      <c r="BK1121" s="140">
        <f t="shared" si="455"/>
        <v>0</v>
      </c>
      <c r="BL1121" s="14" t="s">
        <v>187</v>
      </c>
      <c r="BM1121" s="139" t="s">
        <v>206</v>
      </c>
    </row>
    <row r="1122" spans="2:65" s="1" customFormat="1" ht="16.5" customHeight="1">
      <c r="B1122" s="127"/>
      <c r="C1122" s="128"/>
      <c r="D1122" s="128" t="s">
        <v>147</v>
      </c>
      <c r="E1122" s="157"/>
      <c r="F1122" s="158" t="s">
        <v>1100</v>
      </c>
      <c r="G1122" s="159" t="s">
        <v>343</v>
      </c>
      <c r="H1122" s="132">
        <v>1</v>
      </c>
      <c r="I1122" s="133"/>
      <c r="J1122" s="133"/>
      <c r="K1122" s="133">
        <f t="shared" si="431"/>
        <v>0</v>
      </c>
      <c r="L1122" s="130" t="s">
        <v>1</v>
      </c>
      <c r="M1122" s="26"/>
      <c r="N1122" s="134" t="s">
        <v>1</v>
      </c>
      <c r="O1122" s="135" t="s">
        <v>39</v>
      </c>
      <c r="P1122" s="136">
        <f t="shared" si="444"/>
        <v>0</v>
      </c>
      <c r="Q1122" s="136">
        <f t="shared" si="445"/>
        <v>0</v>
      </c>
      <c r="R1122" s="136">
        <f t="shared" si="446"/>
        <v>0</v>
      </c>
      <c r="S1122" s="137">
        <v>0</v>
      </c>
      <c r="T1122" s="137">
        <f t="shared" si="447"/>
        <v>0</v>
      </c>
      <c r="U1122" s="137">
        <v>0</v>
      </c>
      <c r="V1122" s="137">
        <f t="shared" si="448"/>
        <v>0</v>
      </c>
      <c r="W1122" s="137">
        <v>0</v>
      </c>
      <c r="X1122" s="137">
        <f t="shared" si="449"/>
        <v>0</v>
      </c>
      <c r="Y1122" s="138" t="s">
        <v>1</v>
      </c>
      <c r="AR1122" s="139" t="s">
        <v>187</v>
      </c>
      <c r="AT1122" s="139" t="s">
        <v>147</v>
      </c>
      <c r="AU1122" s="139" t="s">
        <v>84</v>
      </c>
      <c r="AY1122" s="14" t="s">
        <v>145</v>
      </c>
      <c r="BE1122" s="140">
        <f t="shared" si="450"/>
        <v>0</v>
      </c>
      <c r="BF1122" s="140">
        <f t="shared" si="451"/>
        <v>0</v>
      </c>
      <c r="BG1122" s="140">
        <f t="shared" si="452"/>
        <v>0</v>
      </c>
      <c r="BH1122" s="140">
        <f t="shared" si="453"/>
        <v>0</v>
      </c>
      <c r="BI1122" s="140">
        <f t="shared" si="454"/>
        <v>0</v>
      </c>
      <c r="BJ1122" s="14" t="s">
        <v>84</v>
      </c>
      <c r="BK1122" s="140">
        <f t="shared" si="455"/>
        <v>0</v>
      </c>
      <c r="BL1122" s="14" t="s">
        <v>187</v>
      </c>
      <c r="BM1122" s="139" t="s">
        <v>206</v>
      </c>
    </row>
    <row r="1123" spans="2:65" s="1" customFormat="1" ht="16.5" customHeight="1">
      <c r="B1123" s="127"/>
      <c r="C1123" s="128"/>
      <c r="D1123" s="128" t="s">
        <v>147</v>
      </c>
      <c r="E1123" s="157"/>
      <c r="F1123" s="158" t="s">
        <v>1106</v>
      </c>
      <c r="G1123" s="159" t="s">
        <v>343</v>
      </c>
      <c r="H1123" s="132">
        <v>2</v>
      </c>
      <c r="I1123" s="133"/>
      <c r="J1123" s="133"/>
      <c r="K1123" s="133">
        <f t="shared" si="431"/>
        <v>0</v>
      </c>
      <c r="L1123" s="130" t="s">
        <v>1</v>
      </c>
      <c r="M1123" s="26"/>
      <c r="N1123" s="134" t="s">
        <v>1</v>
      </c>
      <c r="O1123" s="135" t="s">
        <v>39</v>
      </c>
      <c r="P1123" s="136">
        <f t="shared" si="444"/>
        <v>0</v>
      </c>
      <c r="Q1123" s="136">
        <f t="shared" si="445"/>
        <v>0</v>
      </c>
      <c r="R1123" s="136">
        <f t="shared" si="446"/>
        <v>0</v>
      </c>
      <c r="S1123" s="137">
        <v>0</v>
      </c>
      <c r="T1123" s="137">
        <f t="shared" si="447"/>
        <v>0</v>
      </c>
      <c r="U1123" s="137">
        <v>0</v>
      </c>
      <c r="V1123" s="137">
        <f t="shared" si="448"/>
        <v>0</v>
      </c>
      <c r="W1123" s="137">
        <v>0</v>
      </c>
      <c r="X1123" s="137">
        <f t="shared" si="449"/>
        <v>0</v>
      </c>
      <c r="Y1123" s="138" t="s">
        <v>1</v>
      </c>
      <c r="AR1123" s="139" t="s">
        <v>187</v>
      </c>
      <c r="AT1123" s="139" t="s">
        <v>147</v>
      </c>
      <c r="AU1123" s="139" t="s">
        <v>84</v>
      </c>
      <c r="AY1123" s="14" t="s">
        <v>145</v>
      </c>
      <c r="BE1123" s="140">
        <f t="shared" si="450"/>
        <v>0</v>
      </c>
      <c r="BF1123" s="140">
        <f t="shared" si="451"/>
        <v>0</v>
      </c>
      <c r="BG1123" s="140">
        <f t="shared" si="452"/>
        <v>0</v>
      </c>
      <c r="BH1123" s="140">
        <f t="shared" si="453"/>
        <v>0</v>
      </c>
      <c r="BI1123" s="140">
        <f t="shared" si="454"/>
        <v>0</v>
      </c>
      <c r="BJ1123" s="14" t="s">
        <v>84</v>
      </c>
      <c r="BK1123" s="140">
        <f t="shared" si="455"/>
        <v>0</v>
      </c>
      <c r="BL1123" s="14" t="s">
        <v>187</v>
      </c>
      <c r="BM1123" s="139" t="s">
        <v>206</v>
      </c>
    </row>
    <row r="1124" spans="2:65" s="1" customFormat="1" ht="16.5" customHeight="1">
      <c r="B1124" s="127"/>
      <c r="C1124" s="128"/>
      <c r="D1124" s="128" t="s">
        <v>147</v>
      </c>
      <c r="E1124" s="157"/>
      <c r="F1124" s="158" t="s">
        <v>1107</v>
      </c>
      <c r="G1124" s="159" t="s">
        <v>343</v>
      </c>
      <c r="H1124" s="132">
        <v>5</v>
      </c>
      <c r="I1124" s="133"/>
      <c r="J1124" s="133"/>
      <c r="K1124" s="133">
        <f t="shared" si="431"/>
        <v>0</v>
      </c>
      <c r="L1124" s="130" t="s">
        <v>1</v>
      </c>
      <c r="M1124" s="26"/>
      <c r="N1124" s="134" t="s">
        <v>1</v>
      </c>
      <c r="O1124" s="135" t="s">
        <v>39</v>
      </c>
      <c r="P1124" s="136">
        <f t="shared" si="444"/>
        <v>0</v>
      </c>
      <c r="Q1124" s="136">
        <f t="shared" si="445"/>
        <v>0</v>
      </c>
      <c r="R1124" s="136">
        <f t="shared" si="446"/>
        <v>0</v>
      </c>
      <c r="S1124" s="137">
        <v>0</v>
      </c>
      <c r="T1124" s="137">
        <f t="shared" si="447"/>
        <v>0</v>
      </c>
      <c r="U1124" s="137">
        <v>0</v>
      </c>
      <c r="V1124" s="137">
        <f t="shared" si="448"/>
        <v>0</v>
      </c>
      <c r="W1124" s="137">
        <v>0</v>
      </c>
      <c r="X1124" s="137">
        <f t="shared" si="449"/>
        <v>0</v>
      </c>
      <c r="Y1124" s="138" t="s">
        <v>1</v>
      </c>
      <c r="AR1124" s="139" t="s">
        <v>187</v>
      </c>
      <c r="AT1124" s="139" t="s">
        <v>147</v>
      </c>
      <c r="AU1124" s="139" t="s">
        <v>84</v>
      </c>
      <c r="AY1124" s="14" t="s">
        <v>145</v>
      </c>
      <c r="BE1124" s="140">
        <f t="shared" si="450"/>
        <v>0</v>
      </c>
      <c r="BF1124" s="140">
        <f t="shared" si="451"/>
        <v>0</v>
      </c>
      <c r="BG1124" s="140">
        <f t="shared" si="452"/>
        <v>0</v>
      </c>
      <c r="BH1124" s="140">
        <f t="shared" si="453"/>
        <v>0</v>
      </c>
      <c r="BI1124" s="140">
        <f t="shared" si="454"/>
        <v>0</v>
      </c>
      <c r="BJ1124" s="14" t="s">
        <v>84</v>
      </c>
      <c r="BK1124" s="140">
        <f t="shared" si="455"/>
        <v>0</v>
      </c>
      <c r="BL1124" s="14" t="s">
        <v>187</v>
      </c>
      <c r="BM1124" s="139" t="s">
        <v>206</v>
      </c>
    </row>
    <row r="1125" spans="2:65" s="1" customFormat="1" ht="16.5" customHeight="1">
      <c r="B1125" s="127"/>
      <c r="C1125" s="128"/>
      <c r="D1125" s="128" t="s">
        <v>147</v>
      </c>
      <c r="E1125" s="157"/>
      <c r="F1125" s="158" t="s">
        <v>1108</v>
      </c>
      <c r="G1125" s="159" t="s">
        <v>1008</v>
      </c>
      <c r="H1125" s="132">
        <v>1</v>
      </c>
      <c r="I1125" s="133"/>
      <c r="J1125" s="133"/>
      <c r="K1125" s="133">
        <f t="shared" si="431"/>
        <v>0</v>
      </c>
      <c r="L1125" s="130" t="s">
        <v>1</v>
      </c>
      <c r="M1125" s="26"/>
      <c r="N1125" s="134" t="s">
        <v>1</v>
      </c>
      <c r="O1125" s="135" t="s">
        <v>39</v>
      </c>
      <c r="P1125" s="136">
        <f t="shared" si="444"/>
        <v>0</v>
      </c>
      <c r="Q1125" s="136">
        <f t="shared" si="445"/>
        <v>0</v>
      </c>
      <c r="R1125" s="136">
        <f t="shared" si="446"/>
        <v>0</v>
      </c>
      <c r="S1125" s="137">
        <v>0</v>
      </c>
      <c r="T1125" s="137">
        <f t="shared" si="447"/>
        <v>0</v>
      </c>
      <c r="U1125" s="137">
        <v>0</v>
      </c>
      <c r="V1125" s="137">
        <f t="shared" si="448"/>
        <v>0</v>
      </c>
      <c r="W1125" s="137">
        <v>0</v>
      </c>
      <c r="X1125" s="137">
        <f t="shared" si="449"/>
        <v>0</v>
      </c>
      <c r="Y1125" s="138" t="s">
        <v>1</v>
      </c>
      <c r="AR1125" s="139" t="s">
        <v>187</v>
      </c>
      <c r="AT1125" s="139" t="s">
        <v>147</v>
      </c>
      <c r="AU1125" s="139" t="s">
        <v>84</v>
      </c>
      <c r="AY1125" s="14" t="s">
        <v>145</v>
      </c>
      <c r="BE1125" s="140">
        <f t="shared" si="450"/>
        <v>0</v>
      </c>
      <c r="BF1125" s="140">
        <f t="shared" si="451"/>
        <v>0</v>
      </c>
      <c r="BG1125" s="140">
        <f t="shared" si="452"/>
        <v>0</v>
      </c>
      <c r="BH1125" s="140">
        <f t="shared" si="453"/>
        <v>0</v>
      </c>
      <c r="BI1125" s="140">
        <f t="shared" si="454"/>
        <v>0</v>
      </c>
      <c r="BJ1125" s="14" t="s">
        <v>84</v>
      </c>
      <c r="BK1125" s="140">
        <f t="shared" si="455"/>
        <v>0</v>
      </c>
      <c r="BL1125" s="14" t="s">
        <v>187</v>
      </c>
      <c r="BM1125" s="139" t="s">
        <v>206</v>
      </c>
    </row>
    <row r="1126" spans="2:65" s="12" customFormat="1" ht="56.25">
      <c r="B1126" s="141"/>
      <c r="D1126" s="142"/>
      <c r="E1126" s="143"/>
      <c r="F1126" s="144" t="s">
        <v>1109</v>
      </c>
      <c r="H1126" s="143"/>
      <c r="L1126" s="12" t="s">
        <v>1</v>
      </c>
      <c r="M1126" s="141"/>
      <c r="N1126" s="145" t="s">
        <v>1</v>
      </c>
      <c r="O1126" s="12" t="s">
        <v>39</v>
      </c>
      <c r="P1126" s="12">
        <f t="shared" si="444"/>
        <v>0</v>
      </c>
      <c r="Q1126" s="12">
        <f t="shared" si="445"/>
        <v>0</v>
      </c>
      <c r="R1126" s="12">
        <f t="shared" si="446"/>
        <v>0</v>
      </c>
      <c r="S1126" s="12">
        <v>0</v>
      </c>
      <c r="T1126" s="12">
        <f t="shared" si="447"/>
        <v>0</v>
      </c>
      <c r="U1126" s="12">
        <v>0</v>
      </c>
      <c r="V1126" s="12">
        <f t="shared" si="448"/>
        <v>0</v>
      </c>
      <c r="W1126" s="12">
        <v>0</v>
      </c>
      <c r="X1126" s="12">
        <f t="shared" si="449"/>
        <v>0</v>
      </c>
      <c r="Y1126" s="146" t="s">
        <v>1</v>
      </c>
      <c r="AR1126" s="12" t="s">
        <v>187</v>
      </c>
      <c r="AT1126" s="143" t="s">
        <v>147</v>
      </c>
      <c r="AU1126" s="143" t="s">
        <v>84</v>
      </c>
      <c r="AY1126" s="143" t="s">
        <v>145</v>
      </c>
      <c r="BE1126" s="12">
        <f t="shared" si="450"/>
        <v>0</v>
      </c>
      <c r="BF1126" s="12">
        <f t="shared" si="451"/>
        <v>0</v>
      </c>
      <c r="BG1126" s="12">
        <f t="shared" si="452"/>
        <v>0</v>
      </c>
      <c r="BH1126" s="12">
        <f t="shared" si="453"/>
        <v>0</v>
      </c>
      <c r="BI1126" s="12">
        <f t="shared" si="454"/>
        <v>0</v>
      </c>
      <c r="BJ1126" s="12" t="s">
        <v>84</v>
      </c>
      <c r="BK1126" s="12">
        <f t="shared" si="455"/>
        <v>0</v>
      </c>
      <c r="BL1126" s="12" t="s">
        <v>187</v>
      </c>
      <c r="BM1126" s="12" t="s">
        <v>206</v>
      </c>
    </row>
    <row r="1127" spans="2:65" s="1" customFormat="1" ht="12">
      <c r="B1127" s="127"/>
      <c r="C1127" s="128"/>
      <c r="D1127" s="128" t="s">
        <v>147</v>
      </c>
      <c r="E1127" s="157"/>
      <c r="F1127" s="158" t="s">
        <v>1110</v>
      </c>
      <c r="G1127" s="159" t="s">
        <v>348</v>
      </c>
      <c r="H1127" s="132">
        <v>1</v>
      </c>
      <c r="I1127" s="133"/>
      <c r="J1127" s="133"/>
      <c r="K1127" s="133">
        <f>ROUND(P1127*H1127,2)</f>
        <v>0</v>
      </c>
      <c r="L1127" s="130" t="s">
        <v>1</v>
      </c>
      <c r="M1127" s="26"/>
      <c r="N1127" s="134" t="s">
        <v>1</v>
      </c>
      <c r="O1127" s="135" t="s">
        <v>39</v>
      </c>
      <c r="P1127" s="136">
        <f t="shared" si="444"/>
        <v>0</v>
      </c>
      <c r="Q1127" s="136">
        <f t="shared" si="445"/>
        <v>0</v>
      </c>
      <c r="R1127" s="136">
        <f t="shared" si="446"/>
        <v>0</v>
      </c>
      <c r="S1127" s="137">
        <v>0</v>
      </c>
      <c r="T1127" s="137">
        <f t="shared" si="447"/>
        <v>0</v>
      </c>
      <c r="U1127" s="137">
        <v>0</v>
      </c>
      <c r="V1127" s="137">
        <f t="shared" si="448"/>
        <v>0</v>
      </c>
      <c r="W1127" s="137">
        <v>0</v>
      </c>
      <c r="X1127" s="137">
        <f t="shared" si="449"/>
        <v>0</v>
      </c>
      <c r="Y1127" s="138" t="s">
        <v>1</v>
      </c>
      <c r="AR1127" s="139" t="s">
        <v>187</v>
      </c>
      <c r="AT1127" s="139" t="s">
        <v>147</v>
      </c>
      <c r="AU1127" s="139" t="s">
        <v>84</v>
      </c>
      <c r="AY1127" s="14" t="s">
        <v>145</v>
      </c>
      <c r="BE1127" s="140">
        <f t="shared" si="450"/>
        <v>0</v>
      </c>
      <c r="BF1127" s="140">
        <f t="shared" si="451"/>
        <v>0</v>
      </c>
      <c r="BG1127" s="140">
        <f t="shared" si="452"/>
        <v>0</v>
      </c>
      <c r="BH1127" s="140">
        <f t="shared" si="453"/>
        <v>0</v>
      </c>
      <c r="BI1127" s="140">
        <f t="shared" si="454"/>
        <v>0</v>
      </c>
      <c r="BJ1127" s="14" t="s">
        <v>84</v>
      </c>
      <c r="BK1127" s="140">
        <f t="shared" si="455"/>
        <v>0</v>
      </c>
      <c r="BL1127" s="14" t="s">
        <v>187</v>
      </c>
      <c r="BM1127" s="139" t="s">
        <v>206</v>
      </c>
    </row>
    <row r="1128" spans="2:65" s="1" customFormat="1" ht="24">
      <c r="B1128" s="127"/>
      <c r="C1128" s="128"/>
      <c r="D1128" s="128" t="s">
        <v>147</v>
      </c>
      <c r="E1128" s="157"/>
      <c r="F1128" s="158" t="s">
        <v>1111</v>
      </c>
      <c r="G1128" s="159" t="s">
        <v>348</v>
      </c>
      <c r="H1128" s="132">
        <v>1</v>
      </c>
      <c r="I1128" s="133"/>
      <c r="J1128" s="133"/>
      <c r="K1128" s="133">
        <f>ROUND(P1128*H1128,2)</f>
        <v>0</v>
      </c>
      <c r="L1128" s="130" t="s">
        <v>1</v>
      </c>
      <c r="M1128" s="26"/>
      <c r="N1128" s="134" t="s">
        <v>1</v>
      </c>
      <c r="O1128" s="135" t="s">
        <v>39</v>
      </c>
      <c r="P1128" s="136">
        <f t="shared" si="444"/>
        <v>0</v>
      </c>
      <c r="Q1128" s="136">
        <f t="shared" si="445"/>
        <v>0</v>
      </c>
      <c r="R1128" s="136">
        <f t="shared" si="446"/>
        <v>0</v>
      </c>
      <c r="S1128" s="137">
        <v>0</v>
      </c>
      <c r="T1128" s="137">
        <f t="shared" si="447"/>
        <v>0</v>
      </c>
      <c r="U1128" s="137">
        <v>0</v>
      </c>
      <c r="V1128" s="137">
        <f t="shared" si="448"/>
        <v>0</v>
      </c>
      <c r="W1128" s="137">
        <v>0</v>
      </c>
      <c r="X1128" s="137">
        <f t="shared" si="449"/>
        <v>0</v>
      </c>
      <c r="Y1128" s="138" t="s">
        <v>1</v>
      </c>
      <c r="AR1128" s="139" t="s">
        <v>187</v>
      </c>
      <c r="AT1128" s="139" t="s">
        <v>147</v>
      </c>
      <c r="AU1128" s="139" t="s">
        <v>84</v>
      </c>
      <c r="AY1128" s="14" t="s">
        <v>145</v>
      </c>
      <c r="BE1128" s="140">
        <f t="shared" si="450"/>
        <v>0</v>
      </c>
      <c r="BF1128" s="140">
        <f t="shared" si="451"/>
        <v>0</v>
      </c>
      <c r="BG1128" s="140">
        <f t="shared" si="452"/>
        <v>0</v>
      </c>
      <c r="BH1128" s="140">
        <f t="shared" si="453"/>
        <v>0</v>
      </c>
      <c r="BI1128" s="140">
        <f t="shared" si="454"/>
        <v>0</v>
      </c>
      <c r="BJ1128" s="14" t="s">
        <v>84</v>
      </c>
      <c r="BK1128" s="140">
        <f t="shared" si="455"/>
        <v>0</v>
      </c>
      <c r="BL1128" s="14" t="s">
        <v>187</v>
      </c>
      <c r="BM1128" s="139" t="s">
        <v>206</v>
      </c>
    </row>
    <row r="1129" spans="2:65" s="1" customFormat="1" ht="12">
      <c r="B1129" s="127"/>
      <c r="C1129" s="151"/>
      <c r="D1129" s="151"/>
      <c r="E1129" s="152"/>
      <c r="F1129" s="153" t="s">
        <v>1063</v>
      </c>
      <c r="G1129" s="154"/>
      <c r="H1129" s="155"/>
      <c r="I1129" s="156"/>
      <c r="J1129" s="156"/>
      <c r="K1129" s="156"/>
      <c r="L1129" s="153"/>
      <c r="M1129" s="26"/>
      <c r="N1129" s="134" t="s">
        <v>1</v>
      </c>
      <c r="O1129" s="135" t="s">
        <v>39</v>
      </c>
      <c r="P1129" s="136">
        <f t="shared" si="444"/>
        <v>0</v>
      </c>
      <c r="Q1129" s="136">
        <f t="shared" si="445"/>
        <v>0</v>
      </c>
      <c r="R1129" s="136">
        <f t="shared" si="446"/>
        <v>0</v>
      </c>
      <c r="S1129" s="137">
        <v>0</v>
      </c>
      <c r="T1129" s="137">
        <f t="shared" si="447"/>
        <v>0</v>
      </c>
      <c r="U1129" s="137">
        <v>0</v>
      </c>
      <c r="V1129" s="137">
        <f t="shared" si="448"/>
        <v>0</v>
      </c>
      <c r="W1129" s="137">
        <v>0</v>
      </c>
      <c r="X1129" s="137">
        <f t="shared" si="449"/>
        <v>0</v>
      </c>
      <c r="Y1129" s="138" t="s">
        <v>1</v>
      </c>
      <c r="AR1129" s="139" t="s">
        <v>149</v>
      </c>
      <c r="AT1129" s="139" t="s">
        <v>147</v>
      </c>
      <c r="AU1129" s="139" t="s">
        <v>84</v>
      </c>
      <c r="AY1129" s="14" t="s">
        <v>145</v>
      </c>
      <c r="BE1129" s="140">
        <f t="shared" si="450"/>
        <v>0</v>
      </c>
      <c r="BF1129" s="140">
        <f t="shared" si="451"/>
        <v>0</v>
      </c>
      <c r="BG1129" s="140">
        <f t="shared" si="452"/>
        <v>0</v>
      </c>
      <c r="BH1129" s="140">
        <f t="shared" si="453"/>
        <v>0</v>
      </c>
      <c r="BI1129" s="140">
        <f t="shared" si="454"/>
        <v>0</v>
      </c>
      <c r="BJ1129" s="14" t="s">
        <v>84</v>
      </c>
      <c r="BK1129" s="140">
        <f t="shared" si="455"/>
        <v>0</v>
      </c>
      <c r="BL1129" s="14" t="s">
        <v>149</v>
      </c>
      <c r="BM1129" s="139" t="s">
        <v>169</v>
      </c>
    </row>
    <row r="1130" spans="2:65" s="1" customFormat="1" ht="36">
      <c r="B1130" s="127"/>
      <c r="C1130" s="128"/>
      <c r="D1130" s="128" t="s">
        <v>147</v>
      </c>
      <c r="E1130" s="129"/>
      <c r="F1130" s="158" t="s">
        <v>1113</v>
      </c>
      <c r="G1130" s="159" t="s">
        <v>343</v>
      </c>
      <c r="H1130" s="132">
        <v>2</v>
      </c>
      <c r="I1130" s="133"/>
      <c r="J1130" s="133"/>
      <c r="K1130" s="133">
        <f t="shared" ref="K1130:K1131" si="456">ROUND(P1130*H1130,2)</f>
        <v>0</v>
      </c>
      <c r="L1130" s="130" t="s">
        <v>1</v>
      </c>
      <c r="M1130" s="26"/>
      <c r="N1130" s="134" t="s">
        <v>1</v>
      </c>
      <c r="O1130" s="135" t="s">
        <v>39</v>
      </c>
      <c r="P1130" s="136">
        <f t="shared" si="444"/>
        <v>0</v>
      </c>
      <c r="Q1130" s="136">
        <f t="shared" si="445"/>
        <v>0</v>
      </c>
      <c r="R1130" s="136">
        <f t="shared" si="446"/>
        <v>0</v>
      </c>
      <c r="S1130" s="137">
        <v>0</v>
      </c>
      <c r="T1130" s="137">
        <f t="shared" si="447"/>
        <v>0</v>
      </c>
      <c r="U1130" s="137">
        <v>0</v>
      </c>
      <c r="V1130" s="137">
        <f t="shared" si="448"/>
        <v>0</v>
      </c>
      <c r="W1130" s="137">
        <v>0</v>
      </c>
      <c r="X1130" s="137">
        <f t="shared" si="449"/>
        <v>0</v>
      </c>
      <c r="Y1130" s="138" t="s">
        <v>1</v>
      </c>
      <c r="AR1130" s="139" t="s">
        <v>187</v>
      </c>
      <c r="AT1130" s="139" t="s">
        <v>147</v>
      </c>
      <c r="AU1130" s="139" t="s">
        <v>84</v>
      </c>
      <c r="AY1130" s="14" t="s">
        <v>145</v>
      </c>
      <c r="BE1130" s="140">
        <f t="shared" si="450"/>
        <v>0</v>
      </c>
      <c r="BF1130" s="140">
        <f t="shared" si="451"/>
        <v>0</v>
      </c>
      <c r="BG1130" s="140">
        <f t="shared" si="452"/>
        <v>0</v>
      </c>
      <c r="BH1130" s="140">
        <f t="shared" si="453"/>
        <v>0</v>
      </c>
      <c r="BI1130" s="140">
        <f t="shared" si="454"/>
        <v>0</v>
      </c>
      <c r="BJ1130" s="14" t="s">
        <v>84</v>
      </c>
      <c r="BK1130" s="140">
        <f t="shared" si="455"/>
        <v>0</v>
      </c>
      <c r="BL1130" s="14" t="s">
        <v>187</v>
      </c>
      <c r="BM1130" s="139" t="s">
        <v>206</v>
      </c>
    </row>
    <row r="1131" spans="2:65" s="1" customFormat="1" ht="16.5" customHeight="1">
      <c r="B1131" s="127"/>
      <c r="C1131" s="128"/>
      <c r="D1131" s="128" t="s">
        <v>147</v>
      </c>
      <c r="E1131" s="129"/>
      <c r="F1131" s="158" t="s">
        <v>1062</v>
      </c>
      <c r="G1131" s="159" t="s">
        <v>348</v>
      </c>
      <c r="H1131" s="132">
        <v>1</v>
      </c>
      <c r="I1131" s="133"/>
      <c r="J1131" s="133"/>
      <c r="K1131" s="133">
        <f t="shared" si="456"/>
        <v>0</v>
      </c>
      <c r="L1131" s="130" t="s">
        <v>1</v>
      </c>
      <c r="M1131" s="26"/>
      <c r="N1131" s="134" t="s">
        <v>1</v>
      </c>
      <c r="O1131" s="135" t="s">
        <v>39</v>
      </c>
      <c r="P1131" s="136">
        <f t="shared" si="444"/>
        <v>0</v>
      </c>
      <c r="Q1131" s="136">
        <f t="shared" si="445"/>
        <v>0</v>
      </c>
      <c r="R1131" s="136">
        <f t="shared" si="446"/>
        <v>0</v>
      </c>
      <c r="S1131" s="137">
        <v>0</v>
      </c>
      <c r="T1131" s="137">
        <f t="shared" si="447"/>
        <v>0</v>
      </c>
      <c r="U1131" s="137">
        <v>0</v>
      </c>
      <c r="V1131" s="137">
        <f t="shared" si="448"/>
        <v>0</v>
      </c>
      <c r="W1131" s="137">
        <v>0</v>
      </c>
      <c r="X1131" s="137">
        <f t="shared" si="449"/>
        <v>0</v>
      </c>
      <c r="Y1131" s="138" t="s">
        <v>1</v>
      </c>
      <c r="AR1131" s="139" t="s">
        <v>187</v>
      </c>
      <c r="AT1131" s="139" t="s">
        <v>147</v>
      </c>
      <c r="AU1131" s="139" t="s">
        <v>84</v>
      </c>
      <c r="AY1131" s="14" t="s">
        <v>145</v>
      </c>
      <c r="BE1131" s="140">
        <f t="shared" si="450"/>
        <v>0</v>
      </c>
      <c r="BF1131" s="140">
        <f t="shared" si="451"/>
        <v>0</v>
      </c>
      <c r="BG1131" s="140">
        <f t="shared" si="452"/>
        <v>0</v>
      </c>
      <c r="BH1131" s="140">
        <f t="shared" si="453"/>
        <v>0</v>
      </c>
      <c r="BI1131" s="140">
        <f t="shared" si="454"/>
        <v>0</v>
      </c>
      <c r="BJ1131" s="14" t="s">
        <v>84</v>
      </c>
      <c r="BK1131" s="140">
        <f t="shared" si="455"/>
        <v>0</v>
      </c>
      <c r="BL1131" s="14" t="s">
        <v>187</v>
      </c>
      <c r="BM1131" s="139" t="s">
        <v>206</v>
      </c>
    </row>
    <row r="1132" spans="2:65" s="12" customFormat="1" ht="33.75">
      <c r="B1132" s="141"/>
      <c r="D1132" s="142" t="s">
        <v>151</v>
      </c>
      <c r="E1132" s="143" t="s">
        <v>1</v>
      </c>
      <c r="F1132" s="144" t="s">
        <v>1114</v>
      </c>
      <c r="H1132" s="143" t="s">
        <v>1</v>
      </c>
      <c r="M1132" s="141"/>
      <c r="N1132" s="145"/>
      <c r="Y1132" s="146"/>
      <c r="AT1132" s="143" t="s">
        <v>151</v>
      </c>
      <c r="AU1132" s="143" t="s">
        <v>84</v>
      </c>
      <c r="AV1132" s="12" t="s">
        <v>84</v>
      </c>
      <c r="AW1132" s="12" t="s">
        <v>4</v>
      </c>
      <c r="AX1132" s="12" t="s">
        <v>76</v>
      </c>
      <c r="AY1132" s="143" t="s">
        <v>145</v>
      </c>
    </row>
    <row r="1133" spans="2:65" s="11" customFormat="1" ht="25.9" customHeight="1">
      <c r="B1133" s="115"/>
      <c r="C1133" s="160"/>
      <c r="D1133" s="161" t="s">
        <v>75</v>
      </c>
      <c r="E1133" s="162" t="s">
        <v>207</v>
      </c>
      <c r="F1133" s="162" t="s">
        <v>208</v>
      </c>
      <c r="G1133" s="160"/>
      <c r="H1133" s="160"/>
      <c r="I1133" s="160"/>
      <c r="J1133" s="160"/>
      <c r="K1133" s="163">
        <f>BK1133</f>
        <v>0</v>
      </c>
      <c r="L1133" s="160"/>
      <c r="M1133" s="115"/>
      <c r="N1133" s="119"/>
      <c r="Q1133" s="120">
        <f>SUM(Q1134:Q1213)</f>
        <v>0</v>
      </c>
      <c r="R1133" s="120">
        <f>SUM(R1134:R1213)</f>
        <v>0</v>
      </c>
      <c r="T1133" s="121">
        <f>SUM(T1134:T1213)</f>
        <v>0</v>
      </c>
      <c r="V1133" s="121">
        <f>SUM(V1134:V1213)</f>
        <v>0</v>
      </c>
      <c r="X1133" s="121">
        <f>SUM(X1134:X1213)</f>
        <v>0</v>
      </c>
      <c r="Y1133" s="122"/>
      <c r="AR1133" s="116" t="s">
        <v>86</v>
      </c>
      <c r="AT1133" s="123" t="s">
        <v>75</v>
      </c>
      <c r="AU1133" s="123" t="s">
        <v>76</v>
      </c>
      <c r="AY1133" s="116" t="s">
        <v>145</v>
      </c>
      <c r="BK1133" s="124">
        <f>SUM(BK1134:BK1213)</f>
        <v>0</v>
      </c>
    </row>
    <row r="1134" spans="2:65" s="1" customFormat="1" ht="24">
      <c r="B1134" s="127"/>
      <c r="C1134" s="151"/>
      <c r="D1134" s="151"/>
      <c r="E1134" s="152"/>
      <c r="F1134" s="153" t="s">
        <v>1115</v>
      </c>
      <c r="G1134" s="154"/>
      <c r="H1134" s="155"/>
      <c r="I1134" s="156"/>
      <c r="J1134" s="156"/>
      <c r="K1134" s="156"/>
      <c r="L1134" s="153"/>
      <c r="M1134" s="26"/>
      <c r="N1134" s="134" t="s">
        <v>1</v>
      </c>
      <c r="O1134" s="135" t="s">
        <v>39</v>
      </c>
      <c r="P1134" s="136">
        <f>I1134+J1134</f>
        <v>0</v>
      </c>
      <c r="Q1134" s="136">
        <f>ROUND(I1134*H1134,2)</f>
        <v>0</v>
      </c>
      <c r="R1134" s="136">
        <f>ROUND(J1134*H1134,2)</f>
        <v>0</v>
      </c>
      <c r="S1134" s="137">
        <v>0</v>
      </c>
      <c r="T1134" s="137">
        <f>S1134*H1134</f>
        <v>0</v>
      </c>
      <c r="U1134" s="137">
        <v>0</v>
      </c>
      <c r="V1134" s="137">
        <f>U1134*H1134</f>
        <v>0</v>
      </c>
      <c r="W1134" s="137">
        <v>0</v>
      </c>
      <c r="X1134" s="137">
        <f>W1134*H1134</f>
        <v>0</v>
      </c>
      <c r="Y1134" s="138" t="s">
        <v>1</v>
      </c>
      <c r="AR1134" s="139" t="s">
        <v>149</v>
      </c>
      <c r="AT1134" s="139" t="s">
        <v>147</v>
      </c>
      <c r="AU1134" s="139" t="s">
        <v>84</v>
      </c>
      <c r="AY1134" s="14" t="s">
        <v>145</v>
      </c>
      <c r="BE1134" s="140">
        <f>IF(O1134="základní",K1134,0)</f>
        <v>0</v>
      </c>
      <c r="BF1134" s="140">
        <f>IF(O1134="snížená",K1134,0)</f>
        <v>0</v>
      </c>
      <c r="BG1134" s="140">
        <f>IF(O1134="zákl. přenesená",K1134,0)</f>
        <v>0</v>
      </c>
      <c r="BH1134" s="140">
        <f>IF(O1134="sníž. přenesená",K1134,0)</f>
        <v>0</v>
      </c>
      <c r="BI1134" s="140">
        <f>IF(O1134="nulová",K1134,0)</f>
        <v>0</v>
      </c>
      <c r="BJ1134" s="14" t="s">
        <v>84</v>
      </c>
      <c r="BK1134" s="140">
        <f>ROUND(P1134*H1134,2)</f>
        <v>0</v>
      </c>
      <c r="BL1134" s="14" t="s">
        <v>149</v>
      </c>
      <c r="BM1134" s="139" t="s">
        <v>169</v>
      </c>
    </row>
    <row r="1135" spans="2:65" s="1" customFormat="1" ht="36">
      <c r="B1135" s="127"/>
      <c r="C1135" s="128"/>
      <c r="D1135" s="128" t="s">
        <v>147</v>
      </c>
      <c r="E1135" s="129"/>
      <c r="F1135" s="130" t="s">
        <v>1543</v>
      </c>
      <c r="G1135" s="131" t="s">
        <v>343</v>
      </c>
      <c r="H1135" s="132">
        <v>2</v>
      </c>
      <c r="I1135" s="133"/>
      <c r="J1135" s="133"/>
      <c r="K1135" s="133">
        <f>ROUND(P1135*H1135,2)</f>
        <v>0</v>
      </c>
      <c r="L1135" s="130" t="s">
        <v>1</v>
      </c>
      <c r="M1135" s="26"/>
      <c r="N1135" s="134" t="s">
        <v>1</v>
      </c>
      <c r="O1135" s="135" t="s">
        <v>39</v>
      </c>
      <c r="P1135" s="136">
        <f>I1135+J1135</f>
        <v>0</v>
      </c>
      <c r="Q1135" s="136">
        <f>ROUND(I1135*H1135,2)</f>
        <v>0</v>
      </c>
      <c r="R1135" s="136">
        <f>ROUND(J1135*H1135,2)</f>
        <v>0</v>
      </c>
      <c r="S1135" s="137">
        <v>0</v>
      </c>
      <c r="T1135" s="137">
        <f>S1135*H1135</f>
        <v>0</v>
      </c>
      <c r="U1135" s="137">
        <v>0</v>
      </c>
      <c r="V1135" s="137">
        <f>U1135*H1135</f>
        <v>0</v>
      </c>
      <c r="W1135" s="137">
        <v>0</v>
      </c>
      <c r="X1135" s="137">
        <f>W1135*H1135</f>
        <v>0</v>
      </c>
      <c r="Y1135" s="138" t="s">
        <v>1</v>
      </c>
      <c r="AR1135" s="139" t="s">
        <v>187</v>
      </c>
      <c r="AT1135" s="139" t="s">
        <v>147</v>
      </c>
      <c r="AU1135" s="139" t="s">
        <v>84</v>
      </c>
      <c r="AY1135" s="14" t="s">
        <v>145</v>
      </c>
      <c r="BE1135" s="140">
        <f>IF(O1135="základní",K1135,0)</f>
        <v>0</v>
      </c>
      <c r="BF1135" s="140">
        <f>IF(O1135="snížená",K1135,0)</f>
        <v>0</v>
      </c>
      <c r="BG1135" s="140">
        <f>IF(O1135="zákl. přenesená",K1135,0)</f>
        <v>0</v>
      </c>
      <c r="BH1135" s="140">
        <f>IF(O1135="sníž. přenesená",K1135,0)</f>
        <v>0</v>
      </c>
      <c r="BI1135" s="140">
        <f>IF(O1135="nulová",K1135,0)</f>
        <v>0</v>
      </c>
      <c r="BJ1135" s="14" t="s">
        <v>84</v>
      </c>
      <c r="BK1135" s="140">
        <f>ROUND(P1135*H1135,2)</f>
        <v>0</v>
      </c>
      <c r="BL1135" s="14" t="s">
        <v>187</v>
      </c>
      <c r="BM1135" s="139" t="s">
        <v>209</v>
      </c>
    </row>
    <row r="1136" spans="2:65" s="12" customFormat="1" ht="45">
      <c r="B1136" s="141"/>
      <c r="D1136" s="142" t="s">
        <v>151</v>
      </c>
      <c r="E1136" s="143" t="s">
        <v>1</v>
      </c>
      <c r="F1136" s="144" t="s">
        <v>1172</v>
      </c>
      <c r="H1136" s="143" t="s">
        <v>1</v>
      </c>
      <c r="M1136" s="141"/>
      <c r="N1136" s="145"/>
      <c r="Y1136" s="146"/>
      <c r="AT1136" s="143" t="s">
        <v>151</v>
      </c>
      <c r="AU1136" s="143" t="s">
        <v>84</v>
      </c>
      <c r="AV1136" s="12" t="s">
        <v>84</v>
      </c>
      <c r="AW1136" s="12" t="s">
        <v>4</v>
      </c>
      <c r="AX1136" s="12" t="s">
        <v>76</v>
      </c>
      <c r="AY1136" s="143" t="s">
        <v>145</v>
      </c>
    </row>
    <row r="1137" spans="2:65" s="1" customFormat="1" ht="24">
      <c r="B1137" s="127"/>
      <c r="C1137" s="128"/>
      <c r="D1137" s="128" t="s">
        <v>147</v>
      </c>
      <c r="E1137" s="129"/>
      <c r="F1137" s="130" t="s">
        <v>1116</v>
      </c>
      <c r="G1137" s="131" t="s">
        <v>343</v>
      </c>
      <c r="H1137" s="132">
        <v>2</v>
      </c>
      <c r="I1137" s="133"/>
      <c r="J1137" s="133"/>
      <c r="K1137" s="133">
        <f>ROUND(P1137*H1137,2)</f>
        <v>0</v>
      </c>
      <c r="L1137" s="130" t="s">
        <v>1</v>
      </c>
      <c r="M1137" s="26"/>
      <c r="N1137" s="134" t="s">
        <v>1</v>
      </c>
      <c r="O1137" s="135" t="s">
        <v>39</v>
      </c>
      <c r="P1137" s="136">
        <f>I1137+J1137</f>
        <v>0</v>
      </c>
      <c r="Q1137" s="136">
        <f>ROUND(I1137*H1137,2)</f>
        <v>0</v>
      </c>
      <c r="R1137" s="136">
        <f>ROUND(J1137*H1137,2)</f>
        <v>0</v>
      </c>
      <c r="S1137" s="137">
        <v>0</v>
      </c>
      <c r="T1137" s="137">
        <f>S1137*H1137</f>
        <v>0</v>
      </c>
      <c r="U1137" s="137">
        <v>0</v>
      </c>
      <c r="V1137" s="137">
        <f>U1137*H1137</f>
        <v>0</v>
      </c>
      <c r="W1137" s="137">
        <v>0</v>
      </c>
      <c r="X1137" s="137">
        <f>W1137*H1137</f>
        <v>0</v>
      </c>
      <c r="Y1137" s="138" t="s">
        <v>1</v>
      </c>
      <c r="AR1137" s="139" t="s">
        <v>187</v>
      </c>
      <c r="AT1137" s="139" t="s">
        <v>147</v>
      </c>
      <c r="AU1137" s="139" t="s">
        <v>84</v>
      </c>
      <c r="AY1137" s="14" t="s">
        <v>145</v>
      </c>
      <c r="BE1137" s="140">
        <f>IF(O1137="základní",K1137,0)</f>
        <v>0</v>
      </c>
      <c r="BF1137" s="140">
        <f>IF(O1137="snížená",K1137,0)</f>
        <v>0</v>
      </c>
      <c r="BG1137" s="140">
        <f>IF(O1137="zákl. přenesená",K1137,0)</f>
        <v>0</v>
      </c>
      <c r="BH1137" s="140">
        <f>IF(O1137="sníž. přenesená",K1137,0)</f>
        <v>0</v>
      </c>
      <c r="BI1137" s="140">
        <f>IF(O1137="nulová",K1137,0)</f>
        <v>0</v>
      </c>
      <c r="BJ1137" s="14" t="s">
        <v>84</v>
      </c>
      <c r="BK1137" s="140">
        <f>ROUND(P1137*H1137,2)</f>
        <v>0</v>
      </c>
      <c r="BL1137" s="14" t="s">
        <v>187</v>
      </c>
      <c r="BM1137" s="139" t="s">
        <v>209</v>
      </c>
    </row>
    <row r="1138" spans="2:65" s="12" customFormat="1" ht="45">
      <c r="B1138" s="141"/>
      <c r="D1138" s="142" t="s">
        <v>151</v>
      </c>
      <c r="E1138" s="143" t="s">
        <v>1</v>
      </c>
      <c r="F1138" s="144" t="s">
        <v>1117</v>
      </c>
      <c r="H1138" s="143" t="s">
        <v>1</v>
      </c>
      <c r="M1138" s="141"/>
      <c r="N1138" s="145"/>
      <c r="Y1138" s="146"/>
      <c r="AT1138" s="143" t="s">
        <v>151</v>
      </c>
      <c r="AU1138" s="143" t="s">
        <v>84</v>
      </c>
      <c r="AV1138" s="12" t="s">
        <v>84</v>
      </c>
      <c r="AW1138" s="12" t="s">
        <v>4</v>
      </c>
      <c r="AX1138" s="12" t="s">
        <v>76</v>
      </c>
      <c r="AY1138" s="143" t="s">
        <v>145</v>
      </c>
    </row>
    <row r="1139" spans="2:65" s="1" customFormat="1" ht="16.5" customHeight="1">
      <c r="B1139" s="127"/>
      <c r="C1139" s="128"/>
      <c r="D1139" s="128" t="s">
        <v>147</v>
      </c>
      <c r="E1139" s="129"/>
      <c r="F1139" s="130" t="s">
        <v>1118</v>
      </c>
      <c r="G1139" s="131" t="s">
        <v>343</v>
      </c>
      <c r="H1139" s="132">
        <v>2</v>
      </c>
      <c r="I1139" s="133"/>
      <c r="J1139" s="133"/>
      <c r="K1139" s="133">
        <f t="shared" ref="K1139:K1159" si="457">ROUND(P1139*H1139,2)</f>
        <v>0</v>
      </c>
      <c r="L1139" s="130" t="s">
        <v>1</v>
      </c>
      <c r="M1139" s="26"/>
      <c r="N1139" s="134" t="s">
        <v>1</v>
      </c>
      <c r="O1139" s="135" t="s">
        <v>39</v>
      </c>
      <c r="P1139" s="136">
        <f t="shared" ref="P1139:P1170" si="458">I1139+J1139</f>
        <v>0</v>
      </c>
      <c r="Q1139" s="136">
        <f t="shared" ref="Q1139:Q1170" si="459">ROUND(I1139*H1139,2)</f>
        <v>0</v>
      </c>
      <c r="R1139" s="136">
        <f t="shared" ref="R1139:R1170" si="460">ROUND(J1139*H1139,2)</f>
        <v>0</v>
      </c>
      <c r="S1139" s="137">
        <v>0</v>
      </c>
      <c r="T1139" s="137">
        <f t="shared" ref="T1139:T1170" si="461">S1139*H1139</f>
        <v>0</v>
      </c>
      <c r="U1139" s="137">
        <v>0</v>
      </c>
      <c r="V1139" s="137">
        <f t="shared" ref="V1139:V1170" si="462">U1139*H1139</f>
        <v>0</v>
      </c>
      <c r="W1139" s="137">
        <v>0</v>
      </c>
      <c r="X1139" s="137">
        <f t="shared" ref="X1139:X1170" si="463">W1139*H1139</f>
        <v>0</v>
      </c>
      <c r="Y1139" s="138" t="s">
        <v>1</v>
      </c>
      <c r="AR1139" s="139" t="s">
        <v>187</v>
      </c>
      <c r="AT1139" s="139" t="s">
        <v>147</v>
      </c>
      <c r="AU1139" s="139" t="s">
        <v>84</v>
      </c>
      <c r="AY1139" s="14" t="s">
        <v>145</v>
      </c>
      <c r="BE1139" s="140">
        <f t="shared" ref="BE1139:BE1170" si="464">IF(O1139="základní",K1139,0)</f>
        <v>0</v>
      </c>
      <c r="BF1139" s="140">
        <f t="shared" ref="BF1139:BF1170" si="465">IF(O1139="snížená",K1139,0)</f>
        <v>0</v>
      </c>
      <c r="BG1139" s="140">
        <f t="shared" ref="BG1139:BG1170" si="466">IF(O1139="zákl. přenesená",K1139,0)</f>
        <v>0</v>
      </c>
      <c r="BH1139" s="140">
        <f t="shared" ref="BH1139:BH1170" si="467">IF(O1139="sníž. přenesená",K1139,0)</f>
        <v>0</v>
      </c>
      <c r="BI1139" s="140">
        <f t="shared" ref="BI1139:BI1170" si="468">IF(O1139="nulová",K1139,0)</f>
        <v>0</v>
      </c>
      <c r="BJ1139" s="14" t="s">
        <v>84</v>
      </c>
      <c r="BK1139" s="140">
        <f t="shared" ref="BK1139:BK1170" si="469">ROUND(P1139*H1139,2)</f>
        <v>0</v>
      </c>
      <c r="BL1139" s="14" t="s">
        <v>187</v>
      </c>
      <c r="BM1139" s="139" t="s">
        <v>209</v>
      </c>
    </row>
    <row r="1140" spans="2:65" s="1" customFormat="1" ht="16.5" customHeight="1">
      <c r="B1140" s="127"/>
      <c r="C1140" s="128"/>
      <c r="D1140" s="128" t="s">
        <v>147</v>
      </c>
      <c r="E1140" s="129"/>
      <c r="F1140" s="130" t="s">
        <v>1119</v>
      </c>
      <c r="G1140" s="131" t="s">
        <v>343</v>
      </c>
      <c r="H1140" s="132">
        <v>6</v>
      </c>
      <c r="I1140" s="133"/>
      <c r="J1140" s="133"/>
      <c r="K1140" s="133">
        <f t="shared" si="457"/>
        <v>0</v>
      </c>
      <c r="L1140" s="130" t="s">
        <v>1</v>
      </c>
      <c r="M1140" s="26"/>
      <c r="N1140" s="134" t="s">
        <v>1</v>
      </c>
      <c r="O1140" s="135" t="s">
        <v>39</v>
      </c>
      <c r="P1140" s="136">
        <f t="shared" si="458"/>
        <v>0</v>
      </c>
      <c r="Q1140" s="136">
        <f t="shared" si="459"/>
        <v>0</v>
      </c>
      <c r="R1140" s="136">
        <f t="shared" si="460"/>
        <v>0</v>
      </c>
      <c r="S1140" s="137">
        <v>0</v>
      </c>
      <c r="T1140" s="137">
        <f t="shared" si="461"/>
        <v>0</v>
      </c>
      <c r="U1140" s="137">
        <v>0</v>
      </c>
      <c r="V1140" s="137">
        <f t="shared" si="462"/>
        <v>0</v>
      </c>
      <c r="W1140" s="137">
        <v>0</v>
      </c>
      <c r="X1140" s="137">
        <f t="shared" si="463"/>
        <v>0</v>
      </c>
      <c r="Y1140" s="138" t="s">
        <v>1</v>
      </c>
      <c r="AR1140" s="139" t="s">
        <v>187</v>
      </c>
      <c r="AT1140" s="139" t="s">
        <v>147</v>
      </c>
      <c r="AU1140" s="139" t="s">
        <v>84</v>
      </c>
      <c r="AY1140" s="14" t="s">
        <v>145</v>
      </c>
      <c r="BE1140" s="140">
        <f t="shared" si="464"/>
        <v>0</v>
      </c>
      <c r="BF1140" s="140">
        <f t="shared" si="465"/>
        <v>0</v>
      </c>
      <c r="BG1140" s="140">
        <f t="shared" si="466"/>
        <v>0</v>
      </c>
      <c r="BH1140" s="140">
        <f t="shared" si="467"/>
        <v>0</v>
      </c>
      <c r="BI1140" s="140">
        <f t="shared" si="468"/>
        <v>0</v>
      </c>
      <c r="BJ1140" s="14" t="s">
        <v>84</v>
      </c>
      <c r="BK1140" s="140">
        <f t="shared" si="469"/>
        <v>0</v>
      </c>
      <c r="BL1140" s="14" t="s">
        <v>187</v>
      </c>
      <c r="BM1140" s="139" t="s">
        <v>209</v>
      </c>
    </row>
    <row r="1141" spans="2:65" s="1" customFormat="1" ht="16.5" customHeight="1">
      <c r="B1141" s="127"/>
      <c r="C1141" s="128"/>
      <c r="D1141" s="128" t="s">
        <v>147</v>
      </c>
      <c r="E1141" s="129"/>
      <c r="F1141" s="130" t="s">
        <v>1120</v>
      </c>
      <c r="G1141" s="131" t="s">
        <v>343</v>
      </c>
      <c r="H1141" s="132">
        <v>6</v>
      </c>
      <c r="I1141" s="133"/>
      <c r="J1141" s="133"/>
      <c r="K1141" s="133">
        <f t="shared" si="457"/>
        <v>0</v>
      </c>
      <c r="L1141" s="130" t="s">
        <v>1</v>
      </c>
      <c r="M1141" s="26"/>
      <c r="N1141" s="134" t="s">
        <v>1</v>
      </c>
      <c r="O1141" s="135" t="s">
        <v>39</v>
      </c>
      <c r="P1141" s="136">
        <f t="shared" si="458"/>
        <v>0</v>
      </c>
      <c r="Q1141" s="136">
        <f t="shared" si="459"/>
        <v>0</v>
      </c>
      <c r="R1141" s="136">
        <f t="shared" si="460"/>
        <v>0</v>
      </c>
      <c r="S1141" s="137">
        <v>0</v>
      </c>
      <c r="T1141" s="137">
        <f t="shared" si="461"/>
        <v>0</v>
      </c>
      <c r="U1141" s="137">
        <v>0</v>
      </c>
      <c r="V1141" s="137">
        <f t="shared" si="462"/>
        <v>0</v>
      </c>
      <c r="W1141" s="137">
        <v>0</v>
      </c>
      <c r="X1141" s="137">
        <f t="shared" si="463"/>
        <v>0</v>
      </c>
      <c r="Y1141" s="138" t="s">
        <v>1</v>
      </c>
      <c r="AR1141" s="139" t="s">
        <v>187</v>
      </c>
      <c r="AT1141" s="139" t="s">
        <v>147</v>
      </c>
      <c r="AU1141" s="139" t="s">
        <v>84</v>
      </c>
      <c r="AY1141" s="14" t="s">
        <v>145</v>
      </c>
      <c r="BE1141" s="140">
        <f t="shared" si="464"/>
        <v>0</v>
      </c>
      <c r="BF1141" s="140">
        <f t="shared" si="465"/>
        <v>0</v>
      </c>
      <c r="BG1141" s="140">
        <f t="shared" si="466"/>
        <v>0</v>
      </c>
      <c r="BH1141" s="140">
        <f t="shared" si="467"/>
        <v>0</v>
      </c>
      <c r="BI1141" s="140">
        <f t="shared" si="468"/>
        <v>0</v>
      </c>
      <c r="BJ1141" s="14" t="s">
        <v>84</v>
      </c>
      <c r="BK1141" s="140">
        <f t="shared" si="469"/>
        <v>0</v>
      </c>
      <c r="BL1141" s="14" t="s">
        <v>187</v>
      </c>
      <c r="BM1141" s="139" t="s">
        <v>209</v>
      </c>
    </row>
    <row r="1142" spans="2:65" s="1" customFormat="1" ht="16.5" customHeight="1">
      <c r="B1142" s="127"/>
      <c r="C1142" s="128"/>
      <c r="D1142" s="128" t="s">
        <v>147</v>
      </c>
      <c r="E1142" s="129"/>
      <c r="F1142" s="130" t="s">
        <v>1121</v>
      </c>
      <c r="G1142" s="131" t="s">
        <v>343</v>
      </c>
      <c r="H1142" s="132">
        <v>2</v>
      </c>
      <c r="I1142" s="133"/>
      <c r="J1142" s="133"/>
      <c r="K1142" s="133">
        <f t="shared" si="457"/>
        <v>0</v>
      </c>
      <c r="L1142" s="130" t="s">
        <v>1</v>
      </c>
      <c r="M1142" s="26"/>
      <c r="N1142" s="134" t="s">
        <v>1</v>
      </c>
      <c r="O1142" s="135" t="s">
        <v>39</v>
      </c>
      <c r="P1142" s="136">
        <f t="shared" si="458"/>
        <v>0</v>
      </c>
      <c r="Q1142" s="136">
        <f t="shared" si="459"/>
        <v>0</v>
      </c>
      <c r="R1142" s="136">
        <f t="shared" si="460"/>
        <v>0</v>
      </c>
      <c r="S1142" s="137">
        <v>0</v>
      </c>
      <c r="T1142" s="137">
        <f t="shared" si="461"/>
        <v>0</v>
      </c>
      <c r="U1142" s="137">
        <v>0</v>
      </c>
      <c r="V1142" s="137">
        <f t="shared" si="462"/>
        <v>0</v>
      </c>
      <c r="W1142" s="137">
        <v>0</v>
      </c>
      <c r="X1142" s="137">
        <f t="shared" si="463"/>
        <v>0</v>
      </c>
      <c r="Y1142" s="138" t="s">
        <v>1</v>
      </c>
      <c r="AR1142" s="139" t="s">
        <v>187</v>
      </c>
      <c r="AT1142" s="139" t="s">
        <v>147</v>
      </c>
      <c r="AU1142" s="139" t="s">
        <v>84</v>
      </c>
      <c r="AY1142" s="14" t="s">
        <v>145</v>
      </c>
      <c r="BE1142" s="140">
        <f t="shared" si="464"/>
        <v>0</v>
      </c>
      <c r="BF1142" s="140">
        <f t="shared" si="465"/>
        <v>0</v>
      </c>
      <c r="BG1142" s="140">
        <f t="shared" si="466"/>
        <v>0</v>
      </c>
      <c r="BH1142" s="140">
        <f t="shared" si="467"/>
        <v>0</v>
      </c>
      <c r="BI1142" s="140">
        <f t="shared" si="468"/>
        <v>0</v>
      </c>
      <c r="BJ1142" s="14" t="s">
        <v>84</v>
      </c>
      <c r="BK1142" s="140">
        <f t="shared" si="469"/>
        <v>0</v>
      </c>
      <c r="BL1142" s="14" t="s">
        <v>187</v>
      </c>
      <c r="BM1142" s="139" t="s">
        <v>209</v>
      </c>
    </row>
    <row r="1143" spans="2:65" s="1" customFormat="1" ht="24">
      <c r="B1143" s="127"/>
      <c r="C1143" s="128"/>
      <c r="D1143" s="128" t="s">
        <v>147</v>
      </c>
      <c r="E1143" s="129"/>
      <c r="F1143" s="130" t="s">
        <v>1122</v>
      </c>
      <c r="G1143" s="131" t="s">
        <v>343</v>
      </c>
      <c r="H1143" s="132">
        <v>2</v>
      </c>
      <c r="I1143" s="133"/>
      <c r="J1143" s="133"/>
      <c r="K1143" s="133">
        <f t="shared" si="457"/>
        <v>0</v>
      </c>
      <c r="L1143" s="130" t="s">
        <v>1</v>
      </c>
      <c r="M1143" s="26"/>
      <c r="N1143" s="134" t="s">
        <v>1</v>
      </c>
      <c r="O1143" s="135" t="s">
        <v>39</v>
      </c>
      <c r="P1143" s="136">
        <f t="shared" si="458"/>
        <v>0</v>
      </c>
      <c r="Q1143" s="136">
        <f t="shared" si="459"/>
        <v>0</v>
      </c>
      <c r="R1143" s="136">
        <f t="shared" si="460"/>
        <v>0</v>
      </c>
      <c r="S1143" s="137">
        <v>0</v>
      </c>
      <c r="T1143" s="137">
        <f t="shared" si="461"/>
        <v>0</v>
      </c>
      <c r="U1143" s="137">
        <v>0</v>
      </c>
      <c r="V1143" s="137">
        <f t="shared" si="462"/>
        <v>0</v>
      </c>
      <c r="W1143" s="137">
        <v>0</v>
      </c>
      <c r="X1143" s="137">
        <f t="shared" si="463"/>
        <v>0</v>
      </c>
      <c r="Y1143" s="138" t="s">
        <v>1</v>
      </c>
      <c r="AR1143" s="139" t="s">
        <v>187</v>
      </c>
      <c r="AT1143" s="139" t="s">
        <v>147</v>
      </c>
      <c r="AU1143" s="139" t="s">
        <v>84</v>
      </c>
      <c r="AY1143" s="14" t="s">
        <v>145</v>
      </c>
      <c r="BE1143" s="140">
        <f t="shared" si="464"/>
        <v>0</v>
      </c>
      <c r="BF1143" s="140">
        <f t="shared" si="465"/>
        <v>0</v>
      </c>
      <c r="BG1143" s="140">
        <f t="shared" si="466"/>
        <v>0</v>
      </c>
      <c r="BH1143" s="140">
        <f t="shared" si="467"/>
        <v>0</v>
      </c>
      <c r="BI1143" s="140">
        <f t="shared" si="468"/>
        <v>0</v>
      </c>
      <c r="BJ1143" s="14" t="s">
        <v>84</v>
      </c>
      <c r="BK1143" s="140">
        <f t="shared" si="469"/>
        <v>0</v>
      </c>
      <c r="BL1143" s="14" t="s">
        <v>187</v>
      </c>
      <c r="BM1143" s="139" t="s">
        <v>209</v>
      </c>
    </row>
    <row r="1144" spans="2:65" s="1" customFormat="1" ht="24">
      <c r="B1144" s="127"/>
      <c r="C1144" s="128"/>
      <c r="D1144" s="128" t="s">
        <v>147</v>
      </c>
      <c r="E1144" s="129"/>
      <c r="F1144" s="130" t="s">
        <v>1123</v>
      </c>
      <c r="G1144" s="131" t="s">
        <v>343</v>
      </c>
      <c r="H1144" s="132">
        <v>2</v>
      </c>
      <c r="I1144" s="133"/>
      <c r="J1144" s="133"/>
      <c r="K1144" s="133">
        <f t="shared" si="457"/>
        <v>0</v>
      </c>
      <c r="L1144" s="130" t="s">
        <v>1</v>
      </c>
      <c r="M1144" s="26"/>
      <c r="N1144" s="134" t="s">
        <v>1</v>
      </c>
      <c r="O1144" s="135" t="s">
        <v>39</v>
      </c>
      <c r="P1144" s="136">
        <f t="shared" si="458"/>
        <v>0</v>
      </c>
      <c r="Q1144" s="136">
        <f t="shared" si="459"/>
        <v>0</v>
      </c>
      <c r="R1144" s="136">
        <f t="shared" si="460"/>
        <v>0</v>
      </c>
      <c r="S1144" s="137">
        <v>0</v>
      </c>
      <c r="T1144" s="137">
        <f t="shared" si="461"/>
        <v>0</v>
      </c>
      <c r="U1144" s="137">
        <v>0</v>
      </c>
      <c r="V1144" s="137">
        <f t="shared" si="462"/>
        <v>0</v>
      </c>
      <c r="W1144" s="137">
        <v>0</v>
      </c>
      <c r="X1144" s="137">
        <f t="shared" si="463"/>
        <v>0</v>
      </c>
      <c r="Y1144" s="138" t="s">
        <v>1</v>
      </c>
      <c r="AR1144" s="139" t="s">
        <v>187</v>
      </c>
      <c r="AT1144" s="139" t="s">
        <v>147</v>
      </c>
      <c r="AU1144" s="139" t="s">
        <v>84</v>
      </c>
      <c r="AY1144" s="14" t="s">
        <v>145</v>
      </c>
      <c r="BE1144" s="140">
        <f t="shared" si="464"/>
        <v>0</v>
      </c>
      <c r="BF1144" s="140">
        <f t="shared" si="465"/>
        <v>0</v>
      </c>
      <c r="BG1144" s="140">
        <f t="shared" si="466"/>
        <v>0</v>
      </c>
      <c r="BH1144" s="140">
        <f t="shared" si="467"/>
        <v>0</v>
      </c>
      <c r="BI1144" s="140">
        <f t="shared" si="468"/>
        <v>0</v>
      </c>
      <c r="BJ1144" s="14" t="s">
        <v>84</v>
      </c>
      <c r="BK1144" s="140">
        <f t="shared" si="469"/>
        <v>0</v>
      </c>
      <c r="BL1144" s="14" t="s">
        <v>187</v>
      </c>
      <c r="BM1144" s="139" t="s">
        <v>209</v>
      </c>
    </row>
    <row r="1145" spans="2:65" s="1" customFormat="1" ht="16.5" customHeight="1">
      <c r="B1145" s="127"/>
      <c r="C1145" s="128"/>
      <c r="D1145" s="128" t="s">
        <v>147</v>
      </c>
      <c r="E1145" s="129"/>
      <c r="F1145" s="130" t="s">
        <v>1124</v>
      </c>
      <c r="G1145" s="131" t="s">
        <v>343</v>
      </c>
      <c r="H1145" s="132">
        <v>2</v>
      </c>
      <c r="I1145" s="133"/>
      <c r="J1145" s="133"/>
      <c r="K1145" s="133">
        <f t="shared" si="457"/>
        <v>0</v>
      </c>
      <c r="L1145" s="130" t="s">
        <v>1</v>
      </c>
      <c r="M1145" s="26"/>
      <c r="N1145" s="134" t="s">
        <v>1</v>
      </c>
      <c r="O1145" s="135" t="s">
        <v>39</v>
      </c>
      <c r="P1145" s="136">
        <f t="shared" si="458"/>
        <v>0</v>
      </c>
      <c r="Q1145" s="136">
        <f t="shared" si="459"/>
        <v>0</v>
      </c>
      <c r="R1145" s="136">
        <f t="shared" si="460"/>
        <v>0</v>
      </c>
      <c r="S1145" s="137">
        <v>0</v>
      </c>
      <c r="T1145" s="137">
        <f t="shared" si="461"/>
        <v>0</v>
      </c>
      <c r="U1145" s="137">
        <v>0</v>
      </c>
      <c r="V1145" s="137">
        <f t="shared" si="462"/>
        <v>0</v>
      </c>
      <c r="W1145" s="137">
        <v>0</v>
      </c>
      <c r="X1145" s="137">
        <f t="shared" si="463"/>
        <v>0</v>
      </c>
      <c r="Y1145" s="138" t="s">
        <v>1</v>
      </c>
      <c r="AR1145" s="139" t="s">
        <v>187</v>
      </c>
      <c r="AT1145" s="139" t="s">
        <v>147</v>
      </c>
      <c r="AU1145" s="139" t="s">
        <v>84</v>
      </c>
      <c r="AY1145" s="14" t="s">
        <v>145</v>
      </c>
      <c r="BE1145" s="140">
        <f t="shared" si="464"/>
        <v>0</v>
      </c>
      <c r="BF1145" s="140">
        <f t="shared" si="465"/>
        <v>0</v>
      </c>
      <c r="BG1145" s="140">
        <f t="shared" si="466"/>
        <v>0</v>
      </c>
      <c r="BH1145" s="140">
        <f t="shared" si="467"/>
        <v>0</v>
      </c>
      <c r="BI1145" s="140">
        <f t="shared" si="468"/>
        <v>0</v>
      </c>
      <c r="BJ1145" s="14" t="s">
        <v>84</v>
      </c>
      <c r="BK1145" s="140">
        <f t="shared" si="469"/>
        <v>0</v>
      </c>
      <c r="BL1145" s="14" t="s">
        <v>187</v>
      </c>
      <c r="BM1145" s="139" t="s">
        <v>209</v>
      </c>
    </row>
    <row r="1146" spans="2:65" s="1" customFormat="1" ht="24">
      <c r="B1146" s="127"/>
      <c r="C1146" s="128"/>
      <c r="D1146" s="128" t="s">
        <v>147</v>
      </c>
      <c r="E1146" s="129"/>
      <c r="F1146" s="130" t="s">
        <v>1125</v>
      </c>
      <c r="G1146" s="131" t="s">
        <v>343</v>
      </c>
      <c r="H1146" s="132">
        <v>2</v>
      </c>
      <c r="I1146" s="133"/>
      <c r="J1146" s="133"/>
      <c r="K1146" s="133">
        <f t="shared" si="457"/>
        <v>0</v>
      </c>
      <c r="L1146" s="130" t="s">
        <v>1</v>
      </c>
      <c r="M1146" s="26"/>
      <c r="N1146" s="134" t="s">
        <v>1</v>
      </c>
      <c r="O1146" s="135" t="s">
        <v>39</v>
      </c>
      <c r="P1146" s="136">
        <f t="shared" si="458"/>
        <v>0</v>
      </c>
      <c r="Q1146" s="136">
        <f t="shared" si="459"/>
        <v>0</v>
      </c>
      <c r="R1146" s="136">
        <f t="shared" si="460"/>
        <v>0</v>
      </c>
      <c r="S1146" s="137">
        <v>0</v>
      </c>
      <c r="T1146" s="137">
        <f t="shared" si="461"/>
        <v>0</v>
      </c>
      <c r="U1146" s="137">
        <v>0</v>
      </c>
      <c r="V1146" s="137">
        <f t="shared" si="462"/>
        <v>0</v>
      </c>
      <c r="W1146" s="137">
        <v>0</v>
      </c>
      <c r="X1146" s="137">
        <f t="shared" si="463"/>
        <v>0</v>
      </c>
      <c r="Y1146" s="138" t="s">
        <v>1</v>
      </c>
      <c r="AR1146" s="139" t="s">
        <v>187</v>
      </c>
      <c r="AT1146" s="139" t="s">
        <v>147</v>
      </c>
      <c r="AU1146" s="139" t="s">
        <v>84</v>
      </c>
      <c r="AY1146" s="14" t="s">
        <v>145</v>
      </c>
      <c r="BE1146" s="140">
        <f t="shared" si="464"/>
        <v>0</v>
      </c>
      <c r="BF1146" s="140">
        <f t="shared" si="465"/>
        <v>0</v>
      </c>
      <c r="BG1146" s="140">
        <f t="shared" si="466"/>
        <v>0</v>
      </c>
      <c r="BH1146" s="140">
        <f t="shared" si="467"/>
        <v>0</v>
      </c>
      <c r="BI1146" s="140">
        <f t="shared" si="468"/>
        <v>0</v>
      </c>
      <c r="BJ1146" s="14" t="s">
        <v>84</v>
      </c>
      <c r="BK1146" s="140">
        <f t="shared" si="469"/>
        <v>0</v>
      </c>
      <c r="BL1146" s="14" t="s">
        <v>187</v>
      </c>
      <c r="BM1146" s="139" t="s">
        <v>209</v>
      </c>
    </row>
    <row r="1147" spans="2:65" s="1" customFormat="1" ht="16.5" customHeight="1">
      <c r="B1147" s="127"/>
      <c r="C1147" s="128"/>
      <c r="D1147" s="128" t="s">
        <v>147</v>
      </c>
      <c r="E1147" s="129"/>
      <c r="F1147" s="130" t="s">
        <v>1126</v>
      </c>
      <c r="G1147" s="131" t="s">
        <v>343</v>
      </c>
      <c r="H1147" s="132">
        <v>2</v>
      </c>
      <c r="I1147" s="133"/>
      <c r="J1147" s="133"/>
      <c r="K1147" s="133">
        <f t="shared" si="457"/>
        <v>0</v>
      </c>
      <c r="L1147" s="130" t="s">
        <v>1</v>
      </c>
      <c r="M1147" s="26"/>
      <c r="N1147" s="134" t="s">
        <v>1</v>
      </c>
      <c r="O1147" s="135" t="s">
        <v>39</v>
      </c>
      <c r="P1147" s="136">
        <f t="shared" si="458"/>
        <v>0</v>
      </c>
      <c r="Q1147" s="136">
        <f t="shared" si="459"/>
        <v>0</v>
      </c>
      <c r="R1147" s="136">
        <f t="shared" si="460"/>
        <v>0</v>
      </c>
      <c r="S1147" s="137">
        <v>0</v>
      </c>
      <c r="T1147" s="137">
        <f t="shared" si="461"/>
        <v>0</v>
      </c>
      <c r="U1147" s="137">
        <v>0</v>
      </c>
      <c r="V1147" s="137">
        <f t="shared" si="462"/>
        <v>0</v>
      </c>
      <c r="W1147" s="137">
        <v>0</v>
      </c>
      <c r="X1147" s="137">
        <f t="shared" si="463"/>
        <v>0</v>
      </c>
      <c r="Y1147" s="138" t="s">
        <v>1</v>
      </c>
      <c r="AR1147" s="139" t="s">
        <v>187</v>
      </c>
      <c r="AT1147" s="139" t="s">
        <v>147</v>
      </c>
      <c r="AU1147" s="139" t="s">
        <v>84</v>
      </c>
      <c r="AY1147" s="14" t="s">
        <v>145</v>
      </c>
      <c r="BE1147" s="140">
        <f t="shared" si="464"/>
        <v>0</v>
      </c>
      <c r="BF1147" s="140">
        <f t="shared" si="465"/>
        <v>0</v>
      </c>
      <c r="BG1147" s="140">
        <f t="shared" si="466"/>
        <v>0</v>
      </c>
      <c r="BH1147" s="140">
        <f t="shared" si="467"/>
        <v>0</v>
      </c>
      <c r="BI1147" s="140">
        <f t="shared" si="468"/>
        <v>0</v>
      </c>
      <c r="BJ1147" s="14" t="s">
        <v>84</v>
      </c>
      <c r="BK1147" s="140">
        <f t="shared" si="469"/>
        <v>0</v>
      </c>
      <c r="BL1147" s="14" t="s">
        <v>187</v>
      </c>
      <c r="BM1147" s="139" t="s">
        <v>209</v>
      </c>
    </row>
    <row r="1148" spans="2:65" s="1" customFormat="1" ht="16.5" customHeight="1">
      <c r="B1148" s="127"/>
      <c r="C1148" s="128"/>
      <c r="D1148" s="128" t="s">
        <v>147</v>
      </c>
      <c r="E1148" s="129"/>
      <c r="F1148" s="130" t="s">
        <v>1127</v>
      </c>
      <c r="G1148" s="131" t="s">
        <v>343</v>
      </c>
      <c r="H1148" s="132">
        <v>2</v>
      </c>
      <c r="I1148" s="133"/>
      <c r="J1148" s="133"/>
      <c r="K1148" s="133">
        <f t="shared" si="457"/>
        <v>0</v>
      </c>
      <c r="L1148" s="130" t="s">
        <v>1</v>
      </c>
      <c r="M1148" s="26"/>
      <c r="N1148" s="134" t="s">
        <v>1</v>
      </c>
      <c r="O1148" s="135" t="s">
        <v>39</v>
      </c>
      <c r="P1148" s="136">
        <f t="shared" si="458"/>
        <v>0</v>
      </c>
      <c r="Q1148" s="136">
        <f t="shared" si="459"/>
        <v>0</v>
      </c>
      <c r="R1148" s="136">
        <f t="shared" si="460"/>
        <v>0</v>
      </c>
      <c r="S1148" s="137">
        <v>0</v>
      </c>
      <c r="T1148" s="137">
        <f t="shared" si="461"/>
        <v>0</v>
      </c>
      <c r="U1148" s="137">
        <v>0</v>
      </c>
      <c r="V1148" s="137">
        <f t="shared" si="462"/>
        <v>0</v>
      </c>
      <c r="W1148" s="137">
        <v>0</v>
      </c>
      <c r="X1148" s="137">
        <f t="shared" si="463"/>
        <v>0</v>
      </c>
      <c r="Y1148" s="138" t="s">
        <v>1</v>
      </c>
      <c r="AR1148" s="139" t="s">
        <v>187</v>
      </c>
      <c r="AT1148" s="139" t="s">
        <v>147</v>
      </c>
      <c r="AU1148" s="139" t="s">
        <v>84</v>
      </c>
      <c r="AY1148" s="14" t="s">
        <v>145</v>
      </c>
      <c r="BE1148" s="140">
        <f t="shared" si="464"/>
        <v>0</v>
      </c>
      <c r="BF1148" s="140">
        <f t="shared" si="465"/>
        <v>0</v>
      </c>
      <c r="BG1148" s="140">
        <f t="shared" si="466"/>
        <v>0</v>
      </c>
      <c r="BH1148" s="140">
        <f t="shared" si="467"/>
        <v>0</v>
      </c>
      <c r="BI1148" s="140">
        <f t="shared" si="468"/>
        <v>0</v>
      </c>
      <c r="BJ1148" s="14" t="s">
        <v>84</v>
      </c>
      <c r="BK1148" s="140">
        <f t="shared" si="469"/>
        <v>0</v>
      </c>
      <c r="BL1148" s="14" t="s">
        <v>187</v>
      </c>
      <c r="BM1148" s="139" t="s">
        <v>209</v>
      </c>
    </row>
    <row r="1149" spans="2:65" s="1" customFormat="1" ht="16.5" customHeight="1">
      <c r="B1149" s="127"/>
      <c r="C1149" s="128"/>
      <c r="D1149" s="128" t="s">
        <v>147</v>
      </c>
      <c r="E1149" s="129"/>
      <c r="F1149" s="130" t="s">
        <v>1128</v>
      </c>
      <c r="G1149" s="131" t="s">
        <v>343</v>
      </c>
      <c r="H1149" s="132">
        <v>2</v>
      </c>
      <c r="I1149" s="133"/>
      <c r="J1149" s="133"/>
      <c r="K1149" s="133">
        <f t="shared" si="457"/>
        <v>0</v>
      </c>
      <c r="L1149" s="130" t="s">
        <v>1</v>
      </c>
      <c r="M1149" s="26"/>
      <c r="N1149" s="134" t="s">
        <v>1</v>
      </c>
      <c r="O1149" s="135" t="s">
        <v>39</v>
      </c>
      <c r="P1149" s="136">
        <f t="shared" si="458"/>
        <v>0</v>
      </c>
      <c r="Q1149" s="136">
        <f t="shared" si="459"/>
        <v>0</v>
      </c>
      <c r="R1149" s="136">
        <f t="shared" si="460"/>
        <v>0</v>
      </c>
      <c r="S1149" s="137">
        <v>0</v>
      </c>
      <c r="T1149" s="137">
        <f t="shared" si="461"/>
        <v>0</v>
      </c>
      <c r="U1149" s="137">
        <v>0</v>
      </c>
      <c r="V1149" s="137">
        <f t="shared" si="462"/>
        <v>0</v>
      </c>
      <c r="W1149" s="137">
        <v>0</v>
      </c>
      <c r="X1149" s="137">
        <f t="shared" si="463"/>
        <v>0</v>
      </c>
      <c r="Y1149" s="138" t="s">
        <v>1</v>
      </c>
      <c r="AR1149" s="139" t="s">
        <v>187</v>
      </c>
      <c r="AT1149" s="139" t="s">
        <v>147</v>
      </c>
      <c r="AU1149" s="139" t="s">
        <v>84</v>
      </c>
      <c r="AY1149" s="14" t="s">
        <v>145</v>
      </c>
      <c r="BE1149" s="140">
        <f t="shared" si="464"/>
        <v>0</v>
      </c>
      <c r="BF1149" s="140">
        <f t="shared" si="465"/>
        <v>0</v>
      </c>
      <c r="BG1149" s="140">
        <f t="shared" si="466"/>
        <v>0</v>
      </c>
      <c r="BH1149" s="140">
        <f t="shared" si="467"/>
        <v>0</v>
      </c>
      <c r="BI1149" s="140">
        <f t="shared" si="468"/>
        <v>0</v>
      </c>
      <c r="BJ1149" s="14" t="s">
        <v>84</v>
      </c>
      <c r="BK1149" s="140">
        <f t="shared" si="469"/>
        <v>0</v>
      </c>
      <c r="BL1149" s="14" t="s">
        <v>187</v>
      </c>
      <c r="BM1149" s="139" t="s">
        <v>209</v>
      </c>
    </row>
    <row r="1150" spans="2:65" s="1" customFormat="1" ht="16.5" customHeight="1">
      <c r="B1150" s="127"/>
      <c r="C1150" s="128"/>
      <c r="D1150" s="128" t="s">
        <v>147</v>
      </c>
      <c r="E1150" s="129"/>
      <c r="F1150" s="130" t="s">
        <v>1129</v>
      </c>
      <c r="G1150" s="131" t="s">
        <v>343</v>
      </c>
      <c r="H1150" s="132">
        <v>18</v>
      </c>
      <c r="I1150" s="133"/>
      <c r="J1150" s="133"/>
      <c r="K1150" s="133">
        <f t="shared" si="457"/>
        <v>0</v>
      </c>
      <c r="L1150" s="130" t="s">
        <v>1</v>
      </c>
      <c r="M1150" s="26"/>
      <c r="N1150" s="134" t="s">
        <v>1</v>
      </c>
      <c r="O1150" s="135" t="s">
        <v>39</v>
      </c>
      <c r="P1150" s="136">
        <f t="shared" si="458"/>
        <v>0</v>
      </c>
      <c r="Q1150" s="136">
        <f t="shared" si="459"/>
        <v>0</v>
      </c>
      <c r="R1150" s="136">
        <f t="shared" si="460"/>
        <v>0</v>
      </c>
      <c r="S1150" s="137">
        <v>0</v>
      </c>
      <c r="T1150" s="137">
        <f t="shared" si="461"/>
        <v>0</v>
      </c>
      <c r="U1150" s="137">
        <v>0</v>
      </c>
      <c r="V1150" s="137">
        <f t="shared" si="462"/>
        <v>0</v>
      </c>
      <c r="W1150" s="137">
        <v>0</v>
      </c>
      <c r="X1150" s="137">
        <f t="shared" si="463"/>
        <v>0</v>
      </c>
      <c r="Y1150" s="138" t="s">
        <v>1</v>
      </c>
      <c r="AR1150" s="139" t="s">
        <v>187</v>
      </c>
      <c r="AT1150" s="139" t="s">
        <v>147</v>
      </c>
      <c r="AU1150" s="139" t="s">
        <v>84</v>
      </c>
      <c r="AY1150" s="14" t="s">
        <v>145</v>
      </c>
      <c r="BE1150" s="140">
        <f t="shared" si="464"/>
        <v>0</v>
      </c>
      <c r="BF1150" s="140">
        <f t="shared" si="465"/>
        <v>0</v>
      </c>
      <c r="BG1150" s="140">
        <f t="shared" si="466"/>
        <v>0</v>
      </c>
      <c r="BH1150" s="140">
        <f t="shared" si="467"/>
        <v>0</v>
      </c>
      <c r="BI1150" s="140">
        <f t="shared" si="468"/>
        <v>0</v>
      </c>
      <c r="BJ1150" s="14" t="s">
        <v>84</v>
      </c>
      <c r="BK1150" s="140">
        <f t="shared" si="469"/>
        <v>0</v>
      </c>
      <c r="BL1150" s="14" t="s">
        <v>187</v>
      </c>
      <c r="BM1150" s="139" t="s">
        <v>209</v>
      </c>
    </row>
    <row r="1151" spans="2:65" s="1" customFormat="1" ht="16.5" customHeight="1">
      <c r="B1151" s="127"/>
      <c r="C1151" s="128"/>
      <c r="D1151" s="128" t="s">
        <v>147</v>
      </c>
      <c r="E1151" s="129"/>
      <c r="F1151" s="130" t="s">
        <v>1130</v>
      </c>
      <c r="G1151" s="131" t="s">
        <v>343</v>
      </c>
      <c r="H1151" s="132">
        <v>8</v>
      </c>
      <c r="I1151" s="133"/>
      <c r="J1151" s="133"/>
      <c r="K1151" s="133">
        <f t="shared" si="457"/>
        <v>0</v>
      </c>
      <c r="L1151" s="130" t="s">
        <v>1</v>
      </c>
      <c r="M1151" s="26"/>
      <c r="N1151" s="134" t="s">
        <v>1</v>
      </c>
      <c r="O1151" s="135" t="s">
        <v>39</v>
      </c>
      <c r="P1151" s="136">
        <f t="shared" si="458"/>
        <v>0</v>
      </c>
      <c r="Q1151" s="136">
        <f t="shared" si="459"/>
        <v>0</v>
      </c>
      <c r="R1151" s="136">
        <f t="shared" si="460"/>
        <v>0</v>
      </c>
      <c r="S1151" s="137">
        <v>0</v>
      </c>
      <c r="T1151" s="137">
        <f t="shared" si="461"/>
        <v>0</v>
      </c>
      <c r="U1151" s="137">
        <v>0</v>
      </c>
      <c r="V1151" s="137">
        <f t="shared" si="462"/>
        <v>0</v>
      </c>
      <c r="W1151" s="137">
        <v>0</v>
      </c>
      <c r="X1151" s="137">
        <f t="shared" si="463"/>
        <v>0</v>
      </c>
      <c r="Y1151" s="138" t="s">
        <v>1</v>
      </c>
      <c r="AR1151" s="139" t="s">
        <v>187</v>
      </c>
      <c r="AT1151" s="139" t="s">
        <v>147</v>
      </c>
      <c r="AU1151" s="139" t="s">
        <v>84</v>
      </c>
      <c r="AY1151" s="14" t="s">
        <v>145</v>
      </c>
      <c r="BE1151" s="140">
        <f t="shared" si="464"/>
        <v>0</v>
      </c>
      <c r="BF1151" s="140">
        <f t="shared" si="465"/>
        <v>0</v>
      </c>
      <c r="BG1151" s="140">
        <f t="shared" si="466"/>
        <v>0</v>
      </c>
      <c r="BH1151" s="140">
        <f t="shared" si="467"/>
        <v>0</v>
      </c>
      <c r="BI1151" s="140">
        <f t="shared" si="468"/>
        <v>0</v>
      </c>
      <c r="BJ1151" s="14" t="s">
        <v>84</v>
      </c>
      <c r="BK1151" s="140">
        <f t="shared" si="469"/>
        <v>0</v>
      </c>
      <c r="BL1151" s="14" t="s">
        <v>187</v>
      </c>
      <c r="BM1151" s="139" t="s">
        <v>209</v>
      </c>
    </row>
    <row r="1152" spans="2:65" s="1" customFormat="1" ht="16.5" customHeight="1">
      <c r="B1152" s="127"/>
      <c r="C1152" s="128"/>
      <c r="D1152" s="128" t="s">
        <v>147</v>
      </c>
      <c r="E1152" s="129"/>
      <c r="F1152" s="130" t="s">
        <v>1131</v>
      </c>
      <c r="G1152" s="131" t="s">
        <v>343</v>
      </c>
      <c r="H1152" s="132">
        <v>2</v>
      </c>
      <c r="I1152" s="133"/>
      <c r="J1152" s="133"/>
      <c r="K1152" s="133">
        <f t="shared" si="457"/>
        <v>0</v>
      </c>
      <c r="L1152" s="130" t="s">
        <v>1</v>
      </c>
      <c r="M1152" s="26"/>
      <c r="N1152" s="134" t="s">
        <v>1</v>
      </c>
      <c r="O1152" s="135" t="s">
        <v>39</v>
      </c>
      <c r="P1152" s="136">
        <f t="shared" si="458"/>
        <v>0</v>
      </c>
      <c r="Q1152" s="136">
        <f t="shared" si="459"/>
        <v>0</v>
      </c>
      <c r="R1152" s="136">
        <f t="shared" si="460"/>
        <v>0</v>
      </c>
      <c r="S1152" s="137">
        <v>0</v>
      </c>
      <c r="T1152" s="137">
        <f t="shared" si="461"/>
        <v>0</v>
      </c>
      <c r="U1152" s="137">
        <v>0</v>
      </c>
      <c r="V1152" s="137">
        <f t="shared" si="462"/>
        <v>0</v>
      </c>
      <c r="W1152" s="137">
        <v>0</v>
      </c>
      <c r="X1152" s="137">
        <f t="shared" si="463"/>
        <v>0</v>
      </c>
      <c r="Y1152" s="138" t="s">
        <v>1</v>
      </c>
      <c r="AR1152" s="139" t="s">
        <v>187</v>
      </c>
      <c r="AT1152" s="139" t="s">
        <v>147</v>
      </c>
      <c r="AU1152" s="139" t="s">
        <v>84</v>
      </c>
      <c r="AY1152" s="14" t="s">
        <v>145</v>
      </c>
      <c r="BE1152" s="140">
        <f t="shared" si="464"/>
        <v>0</v>
      </c>
      <c r="BF1152" s="140">
        <f t="shared" si="465"/>
        <v>0</v>
      </c>
      <c r="BG1152" s="140">
        <f t="shared" si="466"/>
        <v>0</v>
      </c>
      <c r="BH1152" s="140">
        <f t="shared" si="467"/>
        <v>0</v>
      </c>
      <c r="BI1152" s="140">
        <f t="shared" si="468"/>
        <v>0</v>
      </c>
      <c r="BJ1152" s="14" t="s">
        <v>84</v>
      </c>
      <c r="BK1152" s="140">
        <f t="shared" si="469"/>
        <v>0</v>
      </c>
      <c r="BL1152" s="14" t="s">
        <v>187</v>
      </c>
      <c r="BM1152" s="139" t="s">
        <v>209</v>
      </c>
    </row>
    <row r="1153" spans="2:65" s="1" customFormat="1" ht="16.5" customHeight="1">
      <c r="B1153" s="127"/>
      <c r="C1153" s="128"/>
      <c r="D1153" s="128" t="s">
        <v>147</v>
      </c>
      <c r="E1153" s="129"/>
      <c r="F1153" s="130" t="s">
        <v>1132</v>
      </c>
      <c r="G1153" s="131" t="s">
        <v>343</v>
      </c>
      <c r="H1153" s="132">
        <v>2</v>
      </c>
      <c r="I1153" s="133"/>
      <c r="J1153" s="133"/>
      <c r="K1153" s="133">
        <f t="shared" si="457"/>
        <v>0</v>
      </c>
      <c r="L1153" s="130" t="s">
        <v>1</v>
      </c>
      <c r="M1153" s="26"/>
      <c r="N1153" s="134" t="s">
        <v>1</v>
      </c>
      <c r="O1153" s="135" t="s">
        <v>39</v>
      </c>
      <c r="P1153" s="136">
        <f t="shared" si="458"/>
        <v>0</v>
      </c>
      <c r="Q1153" s="136">
        <f t="shared" si="459"/>
        <v>0</v>
      </c>
      <c r="R1153" s="136">
        <f t="shared" si="460"/>
        <v>0</v>
      </c>
      <c r="S1153" s="137">
        <v>0</v>
      </c>
      <c r="T1153" s="137">
        <f t="shared" si="461"/>
        <v>0</v>
      </c>
      <c r="U1153" s="137">
        <v>0</v>
      </c>
      <c r="V1153" s="137">
        <f t="shared" si="462"/>
        <v>0</v>
      </c>
      <c r="W1153" s="137">
        <v>0</v>
      </c>
      <c r="X1153" s="137">
        <f t="shared" si="463"/>
        <v>0</v>
      </c>
      <c r="Y1153" s="138" t="s">
        <v>1</v>
      </c>
      <c r="AR1153" s="139" t="s">
        <v>187</v>
      </c>
      <c r="AT1153" s="139" t="s">
        <v>147</v>
      </c>
      <c r="AU1153" s="139" t="s">
        <v>84</v>
      </c>
      <c r="AY1153" s="14" t="s">
        <v>145</v>
      </c>
      <c r="BE1153" s="140">
        <f t="shared" si="464"/>
        <v>0</v>
      </c>
      <c r="BF1153" s="140">
        <f t="shared" si="465"/>
        <v>0</v>
      </c>
      <c r="BG1153" s="140">
        <f t="shared" si="466"/>
        <v>0</v>
      </c>
      <c r="BH1153" s="140">
        <f t="shared" si="467"/>
        <v>0</v>
      </c>
      <c r="BI1153" s="140">
        <f t="shared" si="468"/>
        <v>0</v>
      </c>
      <c r="BJ1153" s="14" t="s">
        <v>84</v>
      </c>
      <c r="BK1153" s="140">
        <f t="shared" si="469"/>
        <v>0</v>
      </c>
      <c r="BL1153" s="14" t="s">
        <v>187</v>
      </c>
      <c r="BM1153" s="139" t="s">
        <v>209</v>
      </c>
    </row>
    <row r="1154" spans="2:65" s="1" customFormat="1" ht="16.5" customHeight="1">
      <c r="B1154" s="127"/>
      <c r="C1154" s="128"/>
      <c r="D1154" s="128" t="s">
        <v>147</v>
      </c>
      <c r="E1154" s="129"/>
      <c r="F1154" s="130" t="s">
        <v>1133</v>
      </c>
      <c r="G1154" s="131" t="s">
        <v>343</v>
      </c>
      <c r="H1154" s="132">
        <v>2</v>
      </c>
      <c r="I1154" s="133"/>
      <c r="J1154" s="133"/>
      <c r="K1154" s="133">
        <f t="shared" si="457"/>
        <v>0</v>
      </c>
      <c r="L1154" s="130" t="s">
        <v>1</v>
      </c>
      <c r="M1154" s="26"/>
      <c r="N1154" s="134" t="s">
        <v>1</v>
      </c>
      <c r="O1154" s="135" t="s">
        <v>39</v>
      </c>
      <c r="P1154" s="136">
        <f t="shared" si="458"/>
        <v>0</v>
      </c>
      <c r="Q1154" s="136">
        <f t="shared" si="459"/>
        <v>0</v>
      </c>
      <c r="R1154" s="136">
        <f t="shared" si="460"/>
        <v>0</v>
      </c>
      <c r="S1154" s="137">
        <v>0</v>
      </c>
      <c r="T1154" s="137">
        <f t="shared" si="461"/>
        <v>0</v>
      </c>
      <c r="U1154" s="137">
        <v>0</v>
      </c>
      <c r="V1154" s="137">
        <f t="shared" si="462"/>
        <v>0</v>
      </c>
      <c r="W1154" s="137">
        <v>0</v>
      </c>
      <c r="X1154" s="137">
        <f t="shared" si="463"/>
        <v>0</v>
      </c>
      <c r="Y1154" s="138" t="s">
        <v>1</v>
      </c>
      <c r="AR1154" s="139" t="s">
        <v>187</v>
      </c>
      <c r="AT1154" s="139" t="s">
        <v>147</v>
      </c>
      <c r="AU1154" s="139" t="s">
        <v>84</v>
      </c>
      <c r="AY1154" s="14" t="s">
        <v>145</v>
      </c>
      <c r="BE1154" s="140">
        <f t="shared" si="464"/>
        <v>0</v>
      </c>
      <c r="BF1154" s="140">
        <f t="shared" si="465"/>
        <v>0</v>
      </c>
      <c r="BG1154" s="140">
        <f t="shared" si="466"/>
        <v>0</v>
      </c>
      <c r="BH1154" s="140">
        <f t="shared" si="467"/>
        <v>0</v>
      </c>
      <c r="BI1154" s="140">
        <f t="shared" si="468"/>
        <v>0</v>
      </c>
      <c r="BJ1154" s="14" t="s">
        <v>84</v>
      </c>
      <c r="BK1154" s="140">
        <f t="shared" si="469"/>
        <v>0</v>
      </c>
      <c r="BL1154" s="14" t="s">
        <v>187</v>
      </c>
      <c r="BM1154" s="139" t="s">
        <v>209</v>
      </c>
    </row>
    <row r="1155" spans="2:65" s="1" customFormat="1" ht="16.5" customHeight="1">
      <c r="B1155" s="127"/>
      <c r="C1155" s="128"/>
      <c r="D1155" s="128" t="s">
        <v>147</v>
      </c>
      <c r="E1155" s="129"/>
      <c r="F1155" s="130" t="s">
        <v>1134</v>
      </c>
      <c r="G1155" s="131" t="s">
        <v>343</v>
      </c>
      <c r="H1155" s="132">
        <v>2</v>
      </c>
      <c r="I1155" s="133"/>
      <c r="J1155" s="133"/>
      <c r="K1155" s="133">
        <f t="shared" si="457"/>
        <v>0</v>
      </c>
      <c r="L1155" s="130" t="s">
        <v>1</v>
      </c>
      <c r="M1155" s="26"/>
      <c r="N1155" s="134" t="s">
        <v>1</v>
      </c>
      <c r="O1155" s="135" t="s">
        <v>39</v>
      </c>
      <c r="P1155" s="136">
        <f t="shared" si="458"/>
        <v>0</v>
      </c>
      <c r="Q1155" s="136">
        <f t="shared" si="459"/>
        <v>0</v>
      </c>
      <c r="R1155" s="136">
        <f t="shared" si="460"/>
        <v>0</v>
      </c>
      <c r="S1155" s="137">
        <v>0</v>
      </c>
      <c r="T1155" s="137">
        <f t="shared" si="461"/>
        <v>0</v>
      </c>
      <c r="U1155" s="137">
        <v>0</v>
      </c>
      <c r="V1155" s="137">
        <f t="shared" si="462"/>
        <v>0</v>
      </c>
      <c r="W1155" s="137">
        <v>0</v>
      </c>
      <c r="X1155" s="137">
        <f t="shared" si="463"/>
        <v>0</v>
      </c>
      <c r="Y1155" s="138" t="s">
        <v>1</v>
      </c>
      <c r="AR1155" s="139" t="s">
        <v>187</v>
      </c>
      <c r="AT1155" s="139" t="s">
        <v>147</v>
      </c>
      <c r="AU1155" s="139" t="s">
        <v>84</v>
      </c>
      <c r="AY1155" s="14" t="s">
        <v>145</v>
      </c>
      <c r="BE1155" s="140">
        <f t="shared" si="464"/>
        <v>0</v>
      </c>
      <c r="BF1155" s="140">
        <f t="shared" si="465"/>
        <v>0</v>
      </c>
      <c r="BG1155" s="140">
        <f t="shared" si="466"/>
        <v>0</v>
      </c>
      <c r="BH1155" s="140">
        <f t="shared" si="467"/>
        <v>0</v>
      </c>
      <c r="BI1155" s="140">
        <f t="shared" si="468"/>
        <v>0</v>
      </c>
      <c r="BJ1155" s="14" t="s">
        <v>84</v>
      </c>
      <c r="BK1155" s="140">
        <f t="shared" si="469"/>
        <v>0</v>
      </c>
      <c r="BL1155" s="14" t="s">
        <v>187</v>
      </c>
      <c r="BM1155" s="139" t="s">
        <v>209</v>
      </c>
    </row>
    <row r="1156" spans="2:65" s="1" customFormat="1" ht="16.5" customHeight="1">
      <c r="B1156" s="127"/>
      <c r="C1156" s="128"/>
      <c r="D1156" s="128" t="s">
        <v>147</v>
      </c>
      <c r="E1156" s="129"/>
      <c r="F1156" s="130" t="s">
        <v>1135</v>
      </c>
      <c r="G1156" s="131" t="s">
        <v>343</v>
      </c>
      <c r="H1156" s="132">
        <v>6</v>
      </c>
      <c r="I1156" s="133"/>
      <c r="J1156" s="133"/>
      <c r="K1156" s="133">
        <f t="shared" si="457"/>
        <v>0</v>
      </c>
      <c r="L1156" s="130" t="s">
        <v>1</v>
      </c>
      <c r="M1156" s="26"/>
      <c r="N1156" s="134" t="s">
        <v>1</v>
      </c>
      <c r="O1156" s="135" t="s">
        <v>39</v>
      </c>
      <c r="P1156" s="136">
        <f t="shared" si="458"/>
        <v>0</v>
      </c>
      <c r="Q1156" s="136">
        <f t="shared" si="459"/>
        <v>0</v>
      </c>
      <c r="R1156" s="136">
        <f t="shared" si="460"/>
        <v>0</v>
      </c>
      <c r="S1156" s="137">
        <v>0</v>
      </c>
      <c r="T1156" s="137">
        <f t="shared" si="461"/>
        <v>0</v>
      </c>
      <c r="U1156" s="137">
        <v>0</v>
      </c>
      <c r="V1156" s="137">
        <f t="shared" si="462"/>
        <v>0</v>
      </c>
      <c r="W1156" s="137">
        <v>0</v>
      </c>
      <c r="X1156" s="137">
        <f t="shared" si="463"/>
        <v>0</v>
      </c>
      <c r="Y1156" s="138" t="s">
        <v>1</v>
      </c>
      <c r="AR1156" s="139" t="s">
        <v>187</v>
      </c>
      <c r="AT1156" s="139" t="s">
        <v>147</v>
      </c>
      <c r="AU1156" s="139" t="s">
        <v>84</v>
      </c>
      <c r="AY1156" s="14" t="s">
        <v>145</v>
      </c>
      <c r="BE1156" s="140">
        <f t="shared" si="464"/>
        <v>0</v>
      </c>
      <c r="BF1156" s="140">
        <f t="shared" si="465"/>
        <v>0</v>
      </c>
      <c r="BG1156" s="140">
        <f t="shared" si="466"/>
        <v>0</v>
      </c>
      <c r="BH1156" s="140">
        <f t="shared" si="467"/>
        <v>0</v>
      </c>
      <c r="BI1156" s="140">
        <f t="shared" si="468"/>
        <v>0</v>
      </c>
      <c r="BJ1156" s="14" t="s">
        <v>84</v>
      </c>
      <c r="BK1156" s="140">
        <f t="shared" si="469"/>
        <v>0</v>
      </c>
      <c r="BL1156" s="14" t="s">
        <v>187</v>
      </c>
      <c r="BM1156" s="139" t="s">
        <v>209</v>
      </c>
    </row>
    <row r="1157" spans="2:65" s="1" customFormat="1" ht="16.5" customHeight="1">
      <c r="B1157" s="127"/>
      <c r="C1157" s="128"/>
      <c r="D1157" s="128" t="s">
        <v>147</v>
      </c>
      <c r="E1157" s="129"/>
      <c r="F1157" s="130" t="s">
        <v>1136</v>
      </c>
      <c r="G1157" s="131" t="s">
        <v>343</v>
      </c>
      <c r="H1157" s="132">
        <v>2</v>
      </c>
      <c r="I1157" s="133"/>
      <c r="J1157" s="133"/>
      <c r="K1157" s="133">
        <f t="shared" si="457"/>
        <v>0</v>
      </c>
      <c r="L1157" s="130" t="s">
        <v>1</v>
      </c>
      <c r="M1157" s="26"/>
      <c r="N1157" s="134" t="s">
        <v>1</v>
      </c>
      <c r="O1157" s="135" t="s">
        <v>39</v>
      </c>
      <c r="P1157" s="136">
        <f t="shared" si="458"/>
        <v>0</v>
      </c>
      <c r="Q1157" s="136">
        <f t="shared" si="459"/>
        <v>0</v>
      </c>
      <c r="R1157" s="136">
        <f t="shared" si="460"/>
        <v>0</v>
      </c>
      <c r="S1157" s="137">
        <v>0</v>
      </c>
      <c r="T1157" s="137">
        <f t="shared" si="461"/>
        <v>0</v>
      </c>
      <c r="U1157" s="137">
        <v>0</v>
      </c>
      <c r="V1157" s="137">
        <f t="shared" si="462"/>
        <v>0</v>
      </c>
      <c r="W1157" s="137">
        <v>0</v>
      </c>
      <c r="X1157" s="137">
        <f t="shared" si="463"/>
        <v>0</v>
      </c>
      <c r="Y1157" s="138" t="s">
        <v>1</v>
      </c>
      <c r="AR1157" s="139" t="s">
        <v>187</v>
      </c>
      <c r="AT1157" s="139" t="s">
        <v>147</v>
      </c>
      <c r="AU1157" s="139" t="s">
        <v>84</v>
      </c>
      <c r="AY1157" s="14" t="s">
        <v>145</v>
      </c>
      <c r="BE1157" s="140">
        <f t="shared" si="464"/>
        <v>0</v>
      </c>
      <c r="BF1157" s="140">
        <f t="shared" si="465"/>
        <v>0</v>
      </c>
      <c r="BG1157" s="140">
        <f t="shared" si="466"/>
        <v>0</v>
      </c>
      <c r="BH1157" s="140">
        <f t="shared" si="467"/>
        <v>0</v>
      </c>
      <c r="BI1157" s="140">
        <f t="shared" si="468"/>
        <v>0</v>
      </c>
      <c r="BJ1157" s="14" t="s">
        <v>84</v>
      </c>
      <c r="BK1157" s="140">
        <f t="shared" si="469"/>
        <v>0</v>
      </c>
      <c r="BL1157" s="14" t="s">
        <v>187</v>
      </c>
      <c r="BM1157" s="139" t="s">
        <v>209</v>
      </c>
    </row>
    <row r="1158" spans="2:65" s="1" customFormat="1" ht="16.5" customHeight="1">
      <c r="B1158" s="127"/>
      <c r="C1158" s="128"/>
      <c r="D1158" s="128" t="s">
        <v>147</v>
      </c>
      <c r="E1158" s="129"/>
      <c r="F1158" s="130" t="s">
        <v>1137</v>
      </c>
      <c r="G1158" s="131" t="s">
        <v>343</v>
      </c>
      <c r="H1158" s="132">
        <v>2</v>
      </c>
      <c r="I1158" s="133"/>
      <c r="J1158" s="133"/>
      <c r="K1158" s="133">
        <f t="shared" si="457"/>
        <v>0</v>
      </c>
      <c r="L1158" s="130" t="s">
        <v>1</v>
      </c>
      <c r="M1158" s="26"/>
      <c r="N1158" s="134" t="s">
        <v>1</v>
      </c>
      <c r="O1158" s="135" t="s">
        <v>39</v>
      </c>
      <c r="P1158" s="136">
        <f t="shared" si="458"/>
        <v>0</v>
      </c>
      <c r="Q1158" s="136">
        <f t="shared" si="459"/>
        <v>0</v>
      </c>
      <c r="R1158" s="136">
        <f t="shared" si="460"/>
        <v>0</v>
      </c>
      <c r="S1158" s="137">
        <v>0</v>
      </c>
      <c r="T1158" s="137">
        <f t="shared" si="461"/>
        <v>0</v>
      </c>
      <c r="U1158" s="137">
        <v>0</v>
      </c>
      <c r="V1158" s="137">
        <f t="shared" si="462"/>
        <v>0</v>
      </c>
      <c r="W1158" s="137">
        <v>0</v>
      </c>
      <c r="X1158" s="137">
        <f t="shared" si="463"/>
        <v>0</v>
      </c>
      <c r="Y1158" s="138" t="s">
        <v>1</v>
      </c>
      <c r="AR1158" s="139" t="s">
        <v>187</v>
      </c>
      <c r="AT1158" s="139" t="s">
        <v>147</v>
      </c>
      <c r="AU1158" s="139" t="s">
        <v>84</v>
      </c>
      <c r="AY1158" s="14" t="s">
        <v>145</v>
      </c>
      <c r="BE1158" s="140">
        <f t="shared" si="464"/>
        <v>0</v>
      </c>
      <c r="BF1158" s="140">
        <f t="shared" si="465"/>
        <v>0</v>
      </c>
      <c r="BG1158" s="140">
        <f t="shared" si="466"/>
        <v>0</v>
      </c>
      <c r="BH1158" s="140">
        <f t="shared" si="467"/>
        <v>0</v>
      </c>
      <c r="BI1158" s="140">
        <f t="shared" si="468"/>
        <v>0</v>
      </c>
      <c r="BJ1158" s="14" t="s">
        <v>84</v>
      </c>
      <c r="BK1158" s="140">
        <f t="shared" si="469"/>
        <v>0</v>
      </c>
      <c r="BL1158" s="14" t="s">
        <v>187</v>
      </c>
      <c r="BM1158" s="139" t="s">
        <v>209</v>
      </c>
    </row>
    <row r="1159" spans="2:65" s="1" customFormat="1" ht="24">
      <c r="B1159" s="127"/>
      <c r="C1159" s="128"/>
      <c r="D1159" s="128" t="s">
        <v>147</v>
      </c>
      <c r="E1159" s="129"/>
      <c r="F1159" s="130" t="s">
        <v>1138</v>
      </c>
      <c r="G1159" s="131" t="s">
        <v>1139</v>
      </c>
      <c r="H1159" s="132">
        <v>2</v>
      </c>
      <c r="I1159" s="133"/>
      <c r="J1159" s="133"/>
      <c r="K1159" s="133">
        <f t="shared" si="457"/>
        <v>0</v>
      </c>
      <c r="L1159" s="130" t="s">
        <v>1</v>
      </c>
      <c r="M1159" s="26"/>
      <c r="N1159" s="134" t="s">
        <v>1</v>
      </c>
      <c r="O1159" s="135" t="s">
        <v>39</v>
      </c>
      <c r="P1159" s="136">
        <f t="shared" si="458"/>
        <v>0</v>
      </c>
      <c r="Q1159" s="136">
        <f t="shared" si="459"/>
        <v>0</v>
      </c>
      <c r="R1159" s="136">
        <f t="shared" si="460"/>
        <v>0</v>
      </c>
      <c r="S1159" s="137">
        <v>0</v>
      </c>
      <c r="T1159" s="137">
        <f t="shared" si="461"/>
        <v>0</v>
      </c>
      <c r="U1159" s="137">
        <v>0</v>
      </c>
      <c r="V1159" s="137">
        <f t="shared" si="462"/>
        <v>0</v>
      </c>
      <c r="W1159" s="137">
        <v>0</v>
      </c>
      <c r="X1159" s="137">
        <f t="shared" si="463"/>
        <v>0</v>
      </c>
      <c r="Y1159" s="138" t="s">
        <v>1</v>
      </c>
      <c r="AR1159" s="139" t="s">
        <v>187</v>
      </c>
      <c r="AT1159" s="139" t="s">
        <v>147</v>
      </c>
      <c r="AU1159" s="139" t="s">
        <v>84</v>
      </c>
      <c r="AY1159" s="14" t="s">
        <v>145</v>
      </c>
      <c r="BE1159" s="140">
        <f t="shared" si="464"/>
        <v>0</v>
      </c>
      <c r="BF1159" s="140">
        <f t="shared" si="465"/>
        <v>0</v>
      </c>
      <c r="BG1159" s="140">
        <f t="shared" si="466"/>
        <v>0</v>
      </c>
      <c r="BH1159" s="140">
        <f t="shared" si="467"/>
        <v>0</v>
      </c>
      <c r="BI1159" s="140">
        <f t="shared" si="468"/>
        <v>0</v>
      </c>
      <c r="BJ1159" s="14" t="s">
        <v>84</v>
      </c>
      <c r="BK1159" s="140">
        <f t="shared" si="469"/>
        <v>0</v>
      </c>
      <c r="BL1159" s="14" t="s">
        <v>187</v>
      </c>
      <c r="BM1159" s="139" t="s">
        <v>209</v>
      </c>
    </row>
    <row r="1160" spans="2:65" s="1" customFormat="1" ht="12">
      <c r="B1160" s="127"/>
      <c r="C1160" s="151"/>
      <c r="D1160" s="151"/>
      <c r="E1160" s="152"/>
      <c r="F1160" s="153" t="s">
        <v>1140</v>
      </c>
      <c r="G1160" s="154"/>
      <c r="H1160" s="155"/>
      <c r="I1160" s="156"/>
      <c r="J1160" s="156"/>
      <c r="K1160" s="156"/>
      <c r="L1160" s="153"/>
      <c r="M1160" s="26"/>
      <c r="N1160" s="134" t="s">
        <v>1</v>
      </c>
      <c r="O1160" s="135" t="s">
        <v>39</v>
      </c>
      <c r="P1160" s="136">
        <f t="shared" si="458"/>
        <v>0</v>
      </c>
      <c r="Q1160" s="136">
        <f t="shared" si="459"/>
        <v>0</v>
      </c>
      <c r="R1160" s="136">
        <f t="shared" si="460"/>
        <v>0</v>
      </c>
      <c r="S1160" s="137">
        <v>0</v>
      </c>
      <c r="T1160" s="137">
        <f t="shared" si="461"/>
        <v>0</v>
      </c>
      <c r="U1160" s="137">
        <v>0</v>
      </c>
      <c r="V1160" s="137">
        <f t="shared" si="462"/>
        <v>0</v>
      </c>
      <c r="W1160" s="137">
        <v>0</v>
      </c>
      <c r="X1160" s="137">
        <f t="shared" si="463"/>
        <v>0</v>
      </c>
      <c r="Y1160" s="138" t="s">
        <v>1</v>
      </c>
      <c r="AR1160" s="139" t="s">
        <v>149</v>
      </c>
      <c r="AT1160" s="139" t="s">
        <v>147</v>
      </c>
      <c r="AU1160" s="139" t="s">
        <v>84</v>
      </c>
      <c r="AY1160" s="14" t="s">
        <v>145</v>
      </c>
      <c r="BE1160" s="140">
        <f t="shared" si="464"/>
        <v>0</v>
      </c>
      <c r="BF1160" s="140">
        <f t="shared" si="465"/>
        <v>0</v>
      </c>
      <c r="BG1160" s="140">
        <f t="shared" si="466"/>
        <v>0</v>
      </c>
      <c r="BH1160" s="140">
        <f t="shared" si="467"/>
        <v>0</v>
      </c>
      <c r="BI1160" s="140">
        <f t="shared" si="468"/>
        <v>0</v>
      </c>
      <c r="BJ1160" s="14" t="s">
        <v>84</v>
      </c>
      <c r="BK1160" s="140">
        <f t="shared" si="469"/>
        <v>0</v>
      </c>
      <c r="BL1160" s="14" t="s">
        <v>149</v>
      </c>
      <c r="BM1160" s="139" t="s">
        <v>169</v>
      </c>
    </row>
    <row r="1161" spans="2:65" s="1" customFormat="1" ht="16.5" customHeight="1">
      <c r="B1161" s="127"/>
      <c r="C1161" s="128"/>
      <c r="D1161" s="128" t="s">
        <v>147</v>
      </c>
      <c r="E1161" s="129"/>
      <c r="F1161" s="130" t="s">
        <v>1141</v>
      </c>
      <c r="G1161" s="131" t="s">
        <v>458</v>
      </c>
      <c r="H1161" s="132">
        <v>4</v>
      </c>
      <c r="I1161" s="133"/>
      <c r="J1161" s="133"/>
      <c r="K1161" s="133">
        <f t="shared" ref="K1161:K1188" si="470">ROUND(P1161*H1161,2)</f>
        <v>0</v>
      </c>
      <c r="L1161" s="130" t="s">
        <v>1</v>
      </c>
      <c r="M1161" s="26"/>
      <c r="N1161" s="134" t="s">
        <v>1</v>
      </c>
      <c r="O1161" s="135" t="s">
        <v>39</v>
      </c>
      <c r="P1161" s="136">
        <f t="shared" si="458"/>
        <v>0</v>
      </c>
      <c r="Q1161" s="136">
        <f t="shared" si="459"/>
        <v>0</v>
      </c>
      <c r="R1161" s="136">
        <f t="shared" si="460"/>
        <v>0</v>
      </c>
      <c r="S1161" s="137">
        <v>0</v>
      </c>
      <c r="T1161" s="137">
        <f t="shared" si="461"/>
        <v>0</v>
      </c>
      <c r="U1161" s="137">
        <v>0</v>
      </c>
      <c r="V1161" s="137">
        <f t="shared" si="462"/>
        <v>0</v>
      </c>
      <c r="W1161" s="137">
        <v>0</v>
      </c>
      <c r="X1161" s="137">
        <f t="shared" si="463"/>
        <v>0</v>
      </c>
      <c r="Y1161" s="138" t="s">
        <v>1</v>
      </c>
      <c r="AR1161" s="139" t="s">
        <v>187</v>
      </c>
      <c r="AT1161" s="139" t="s">
        <v>147</v>
      </c>
      <c r="AU1161" s="139" t="s">
        <v>84</v>
      </c>
      <c r="AY1161" s="14" t="s">
        <v>145</v>
      </c>
      <c r="BE1161" s="140">
        <f t="shared" si="464"/>
        <v>0</v>
      </c>
      <c r="BF1161" s="140">
        <f t="shared" si="465"/>
        <v>0</v>
      </c>
      <c r="BG1161" s="140">
        <f t="shared" si="466"/>
        <v>0</v>
      </c>
      <c r="BH1161" s="140">
        <f t="shared" si="467"/>
        <v>0</v>
      </c>
      <c r="BI1161" s="140">
        <f t="shared" si="468"/>
        <v>0</v>
      </c>
      <c r="BJ1161" s="14" t="s">
        <v>84</v>
      </c>
      <c r="BK1161" s="140">
        <f t="shared" si="469"/>
        <v>0</v>
      </c>
      <c r="BL1161" s="14" t="s">
        <v>187</v>
      </c>
      <c r="BM1161" s="139" t="s">
        <v>209</v>
      </c>
    </row>
    <row r="1162" spans="2:65" s="1" customFormat="1" ht="16.5" customHeight="1">
      <c r="B1162" s="127"/>
      <c r="C1162" s="128"/>
      <c r="D1162" s="128" t="s">
        <v>147</v>
      </c>
      <c r="E1162" s="129"/>
      <c r="F1162" s="130" t="s">
        <v>1142</v>
      </c>
      <c r="G1162" s="131" t="s">
        <v>458</v>
      </c>
      <c r="H1162" s="132">
        <v>28</v>
      </c>
      <c r="I1162" s="133"/>
      <c r="J1162" s="133"/>
      <c r="K1162" s="133">
        <f t="shared" si="470"/>
        <v>0</v>
      </c>
      <c r="L1162" s="130" t="s">
        <v>1</v>
      </c>
      <c r="M1162" s="26"/>
      <c r="N1162" s="134" t="s">
        <v>1</v>
      </c>
      <c r="O1162" s="135" t="s">
        <v>39</v>
      </c>
      <c r="P1162" s="136">
        <f t="shared" si="458"/>
        <v>0</v>
      </c>
      <c r="Q1162" s="136">
        <f t="shared" si="459"/>
        <v>0</v>
      </c>
      <c r="R1162" s="136">
        <f t="shared" si="460"/>
        <v>0</v>
      </c>
      <c r="S1162" s="137">
        <v>0</v>
      </c>
      <c r="T1162" s="137">
        <f t="shared" si="461"/>
        <v>0</v>
      </c>
      <c r="U1162" s="137">
        <v>0</v>
      </c>
      <c r="V1162" s="137">
        <f t="shared" si="462"/>
        <v>0</v>
      </c>
      <c r="W1162" s="137">
        <v>0</v>
      </c>
      <c r="X1162" s="137">
        <f t="shared" si="463"/>
        <v>0</v>
      </c>
      <c r="Y1162" s="138" t="s">
        <v>1</v>
      </c>
      <c r="AR1162" s="139" t="s">
        <v>187</v>
      </c>
      <c r="AT1162" s="139" t="s">
        <v>147</v>
      </c>
      <c r="AU1162" s="139" t="s">
        <v>84</v>
      </c>
      <c r="AY1162" s="14" t="s">
        <v>145</v>
      </c>
      <c r="BE1162" s="140">
        <f t="shared" si="464"/>
        <v>0</v>
      </c>
      <c r="BF1162" s="140">
        <f t="shared" si="465"/>
        <v>0</v>
      </c>
      <c r="BG1162" s="140">
        <f t="shared" si="466"/>
        <v>0</v>
      </c>
      <c r="BH1162" s="140">
        <f t="shared" si="467"/>
        <v>0</v>
      </c>
      <c r="BI1162" s="140">
        <f t="shared" si="468"/>
        <v>0</v>
      </c>
      <c r="BJ1162" s="14" t="s">
        <v>84</v>
      </c>
      <c r="BK1162" s="140">
        <f t="shared" si="469"/>
        <v>0</v>
      </c>
      <c r="BL1162" s="14" t="s">
        <v>187</v>
      </c>
      <c r="BM1162" s="139" t="s">
        <v>209</v>
      </c>
    </row>
    <row r="1163" spans="2:65" s="1" customFormat="1" ht="16.5" customHeight="1">
      <c r="B1163" s="127"/>
      <c r="C1163" s="128"/>
      <c r="D1163" s="128" t="s">
        <v>147</v>
      </c>
      <c r="E1163" s="129"/>
      <c r="F1163" s="130" t="s">
        <v>1143</v>
      </c>
      <c r="G1163" s="131" t="s">
        <v>1144</v>
      </c>
      <c r="H1163" s="132">
        <v>54</v>
      </c>
      <c r="I1163" s="133"/>
      <c r="J1163" s="133"/>
      <c r="K1163" s="133">
        <f t="shared" si="470"/>
        <v>0</v>
      </c>
      <c r="L1163" s="130" t="s">
        <v>1</v>
      </c>
      <c r="M1163" s="26"/>
      <c r="N1163" s="134" t="s">
        <v>1</v>
      </c>
      <c r="O1163" s="135" t="s">
        <v>39</v>
      </c>
      <c r="P1163" s="136">
        <f t="shared" si="458"/>
        <v>0</v>
      </c>
      <c r="Q1163" s="136">
        <f t="shared" si="459"/>
        <v>0</v>
      </c>
      <c r="R1163" s="136">
        <f t="shared" si="460"/>
        <v>0</v>
      </c>
      <c r="S1163" s="137">
        <v>0</v>
      </c>
      <c r="T1163" s="137">
        <f t="shared" si="461"/>
        <v>0</v>
      </c>
      <c r="U1163" s="137">
        <v>0</v>
      </c>
      <c r="V1163" s="137">
        <f t="shared" si="462"/>
        <v>0</v>
      </c>
      <c r="W1163" s="137">
        <v>0</v>
      </c>
      <c r="X1163" s="137">
        <f t="shared" si="463"/>
        <v>0</v>
      </c>
      <c r="Y1163" s="138" t="s">
        <v>1</v>
      </c>
      <c r="AR1163" s="139" t="s">
        <v>187</v>
      </c>
      <c r="AT1163" s="139" t="s">
        <v>147</v>
      </c>
      <c r="AU1163" s="139" t="s">
        <v>84</v>
      </c>
      <c r="AY1163" s="14" t="s">
        <v>145</v>
      </c>
      <c r="BE1163" s="140">
        <f t="shared" si="464"/>
        <v>0</v>
      </c>
      <c r="BF1163" s="140">
        <f t="shared" si="465"/>
        <v>0</v>
      </c>
      <c r="BG1163" s="140">
        <f t="shared" si="466"/>
        <v>0</v>
      </c>
      <c r="BH1163" s="140">
        <f t="shared" si="467"/>
        <v>0</v>
      </c>
      <c r="BI1163" s="140">
        <f t="shared" si="468"/>
        <v>0</v>
      </c>
      <c r="BJ1163" s="14" t="s">
        <v>84</v>
      </c>
      <c r="BK1163" s="140">
        <f t="shared" si="469"/>
        <v>0</v>
      </c>
      <c r="BL1163" s="14" t="s">
        <v>187</v>
      </c>
      <c r="BM1163" s="139" t="s">
        <v>209</v>
      </c>
    </row>
    <row r="1164" spans="2:65" s="1" customFormat="1" ht="16.5" customHeight="1">
      <c r="B1164" s="127"/>
      <c r="C1164" s="128"/>
      <c r="D1164" s="128" t="s">
        <v>147</v>
      </c>
      <c r="E1164" s="129"/>
      <c r="F1164" s="130" t="s">
        <v>1145</v>
      </c>
      <c r="G1164" s="131" t="s">
        <v>1144</v>
      </c>
      <c r="H1164" s="132">
        <v>36</v>
      </c>
      <c r="I1164" s="133"/>
      <c r="J1164" s="133"/>
      <c r="K1164" s="133">
        <f t="shared" si="470"/>
        <v>0</v>
      </c>
      <c r="L1164" s="130" t="s">
        <v>1</v>
      </c>
      <c r="M1164" s="26"/>
      <c r="N1164" s="134" t="s">
        <v>1</v>
      </c>
      <c r="O1164" s="135" t="s">
        <v>39</v>
      </c>
      <c r="P1164" s="136">
        <f t="shared" si="458"/>
        <v>0</v>
      </c>
      <c r="Q1164" s="136">
        <f t="shared" si="459"/>
        <v>0</v>
      </c>
      <c r="R1164" s="136">
        <f t="shared" si="460"/>
        <v>0</v>
      </c>
      <c r="S1164" s="137">
        <v>0</v>
      </c>
      <c r="T1164" s="137">
        <f t="shared" si="461"/>
        <v>0</v>
      </c>
      <c r="U1164" s="137">
        <v>0</v>
      </c>
      <c r="V1164" s="137">
        <f t="shared" si="462"/>
        <v>0</v>
      </c>
      <c r="W1164" s="137">
        <v>0</v>
      </c>
      <c r="X1164" s="137">
        <f t="shared" si="463"/>
        <v>0</v>
      </c>
      <c r="Y1164" s="138" t="s">
        <v>1</v>
      </c>
      <c r="AR1164" s="139" t="s">
        <v>187</v>
      </c>
      <c r="AT1164" s="139" t="s">
        <v>147</v>
      </c>
      <c r="AU1164" s="139" t="s">
        <v>84</v>
      </c>
      <c r="AY1164" s="14" t="s">
        <v>145</v>
      </c>
      <c r="BE1164" s="140">
        <f t="shared" si="464"/>
        <v>0</v>
      </c>
      <c r="BF1164" s="140">
        <f t="shared" si="465"/>
        <v>0</v>
      </c>
      <c r="BG1164" s="140">
        <f t="shared" si="466"/>
        <v>0</v>
      </c>
      <c r="BH1164" s="140">
        <f t="shared" si="467"/>
        <v>0</v>
      </c>
      <c r="BI1164" s="140">
        <f t="shared" si="468"/>
        <v>0</v>
      </c>
      <c r="BJ1164" s="14" t="s">
        <v>84</v>
      </c>
      <c r="BK1164" s="140">
        <f t="shared" si="469"/>
        <v>0</v>
      </c>
      <c r="BL1164" s="14" t="s">
        <v>187</v>
      </c>
      <c r="BM1164" s="139" t="s">
        <v>209</v>
      </c>
    </row>
    <row r="1165" spans="2:65" s="1" customFormat="1" ht="16.5" customHeight="1">
      <c r="B1165" s="127"/>
      <c r="C1165" s="128"/>
      <c r="D1165" s="128" t="s">
        <v>147</v>
      </c>
      <c r="E1165" s="129"/>
      <c r="F1165" s="130" t="s">
        <v>1146</v>
      </c>
      <c r="G1165" s="131" t="s">
        <v>458</v>
      </c>
      <c r="H1165" s="132">
        <v>4</v>
      </c>
      <c r="I1165" s="133"/>
      <c r="J1165" s="133"/>
      <c r="K1165" s="133">
        <f t="shared" si="470"/>
        <v>0</v>
      </c>
      <c r="L1165" s="130" t="s">
        <v>1</v>
      </c>
      <c r="M1165" s="26"/>
      <c r="N1165" s="134" t="s">
        <v>1</v>
      </c>
      <c r="O1165" s="135" t="s">
        <v>39</v>
      </c>
      <c r="P1165" s="136">
        <f t="shared" si="458"/>
        <v>0</v>
      </c>
      <c r="Q1165" s="136">
        <f t="shared" si="459"/>
        <v>0</v>
      </c>
      <c r="R1165" s="136">
        <f t="shared" si="460"/>
        <v>0</v>
      </c>
      <c r="S1165" s="137">
        <v>0</v>
      </c>
      <c r="T1165" s="137">
        <f t="shared" si="461"/>
        <v>0</v>
      </c>
      <c r="U1165" s="137">
        <v>0</v>
      </c>
      <c r="V1165" s="137">
        <f t="shared" si="462"/>
        <v>0</v>
      </c>
      <c r="W1165" s="137">
        <v>0</v>
      </c>
      <c r="X1165" s="137">
        <f t="shared" si="463"/>
        <v>0</v>
      </c>
      <c r="Y1165" s="138" t="s">
        <v>1</v>
      </c>
      <c r="AR1165" s="139" t="s">
        <v>187</v>
      </c>
      <c r="AT1165" s="139" t="s">
        <v>147</v>
      </c>
      <c r="AU1165" s="139" t="s">
        <v>84</v>
      </c>
      <c r="AY1165" s="14" t="s">
        <v>145</v>
      </c>
      <c r="BE1165" s="140">
        <f t="shared" si="464"/>
        <v>0</v>
      </c>
      <c r="BF1165" s="140">
        <f t="shared" si="465"/>
        <v>0</v>
      </c>
      <c r="BG1165" s="140">
        <f t="shared" si="466"/>
        <v>0</v>
      </c>
      <c r="BH1165" s="140">
        <f t="shared" si="467"/>
        <v>0</v>
      </c>
      <c r="BI1165" s="140">
        <f t="shared" si="468"/>
        <v>0</v>
      </c>
      <c r="BJ1165" s="14" t="s">
        <v>84</v>
      </c>
      <c r="BK1165" s="140">
        <f t="shared" si="469"/>
        <v>0</v>
      </c>
      <c r="BL1165" s="14" t="s">
        <v>187</v>
      </c>
      <c r="BM1165" s="139" t="s">
        <v>209</v>
      </c>
    </row>
    <row r="1166" spans="2:65" s="1" customFormat="1" ht="16.5" customHeight="1">
      <c r="B1166" s="127"/>
      <c r="C1166" s="128"/>
      <c r="D1166" s="128" t="s">
        <v>147</v>
      </c>
      <c r="E1166" s="129"/>
      <c r="F1166" s="130" t="s">
        <v>1147</v>
      </c>
      <c r="G1166" s="131" t="s">
        <v>343</v>
      </c>
      <c r="H1166" s="132">
        <v>12</v>
      </c>
      <c r="I1166" s="133"/>
      <c r="J1166" s="133"/>
      <c r="K1166" s="133">
        <f t="shared" si="470"/>
        <v>0</v>
      </c>
      <c r="L1166" s="130" t="s">
        <v>1</v>
      </c>
      <c r="M1166" s="26"/>
      <c r="N1166" s="134" t="s">
        <v>1</v>
      </c>
      <c r="O1166" s="135" t="s">
        <v>39</v>
      </c>
      <c r="P1166" s="136">
        <f t="shared" si="458"/>
        <v>0</v>
      </c>
      <c r="Q1166" s="136">
        <f t="shared" si="459"/>
        <v>0</v>
      </c>
      <c r="R1166" s="136">
        <f t="shared" si="460"/>
        <v>0</v>
      </c>
      <c r="S1166" s="137">
        <v>0</v>
      </c>
      <c r="T1166" s="137">
        <f t="shared" si="461"/>
        <v>0</v>
      </c>
      <c r="U1166" s="137">
        <v>0</v>
      </c>
      <c r="V1166" s="137">
        <f t="shared" si="462"/>
        <v>0</v>
      </c>
      <c r="W1166" s="137">
        <v>0</v>
      </c>
      <c r="X1166" s="137">
        <f t="shared" si="463"/>
        <v>0</v>
      </c>
      <c r="Y1166" s="138" t="s">
        <v>1</v>
      </c>
      <c r="AR1166" s="139" t="s">
        <v>187</v>
      </c>
      <c r="AT1166" s="139" t="s">
        <v>147</v>
      </c>
      <c r="AU1166" s="139" t="s">
        <v>84</v>
      </c>
      <c r="AY1166" s="14" t="s">
        <v>145</v>
      </c>
      <c r="BE1166" s="140">
        <f t="shared" si="464"/>
        <v>0</v>
      </c>
      <c r="BF1166" s="140">
        <f t="shared" si="465"/>
        <v>0</v>
      </c>
      <c r="BG1166" s="140">
        <f t="shared" si="466"/>
        <v>0</v>
      </c>
      <c r="BH1166" s="140">
        <f t="shared" si="467"/>
        <v>0</v>
      </c>
      <c r="BI1166" s="140">
        <f t="shared" si="468"/>
        <v>0</v>
      </c>
      <c r="BJ1166" s="14" t="s">
        <v>84</v>
      </c>
      <c r="BK1166" s="140">
        <f t="shared" si="469"/>
        <v>0</v>
      </c>
      <c r="BL1166" s="14" t="s">
        <v>187</v>
      </c>
      <c r="BM1166" s="139" t="s">
        <v>209</v>
      </c>
    </row>
    <row r="1167" spans="2:65" s="1" customFormat="1" ht="16.5" customHeight="1">
      <c r="B1167" s="127"/>
      <c r="C1167" s="128"/>
      <c r="D1167" s="128" t="s">
        <v>147</v>
      </c>
      <c r="E1167" s="129"/>
      <c r="F1167" s="130" t="s">
        <v>1148</v>
      </c>
      <c r="G1167" s="131" t="s">
        <v>343</v>
      </c>
      <c r="H1167" s="132">
        <v>12</v>
      </c>
      <c r="I1167" s="133"/>
      <c r="J1167" s="133"/>
      <c r="K1167" s="133">
        <f t="shared" si="470"/>
        <v>0</v>
      </c>
      <c r="L1167" s="130" t="s">
        <v>1</v>
      </c>
      <c r="M1167" s="26"/>
      <c r="N1167" s="134" t="s">
        <v>1</v>
      </c>
      <c r="O1167" s="135" t="s">
        <v>39</v>
      </c>
      <c r="P1167" s="136">
        <f t="shared" si="458"/>
        <v>0</v>
      </c>
      <c r="Q1167" s="136">
        <f t="shared" si="459"/>
        <v>0</v>
      </c>
      <c r="R1167" s="136">
        <f t="shared" si="460"/>
        <v>0</v>
      </c>
      <c r="S1167" s="137">
        <v>0</v>
      </c>
      <c r="T1167" s="137">
        <f t="shared" si="461"/>
        <v>0</v>
      </c>
      <c r="U1167" s="137">
        <v>0</v>
      </c>
      <c r="V1167" s="137">
        <f t="shared" si="462"/>
        <v>0</v>
      </c>
      <c r="W1167" s="137">
        <v>0</v>
      </c>
      <c r="X1167" s="137">
        <f t="shared" si="463"/>
        <v>0</v>
      </c>
      <c r="Y1167" s="138" t="s">
        <v>1</v>
      </c>
      <c r="AR1167" s="139" t="s">
        <v>187</v>
      </c>
      <c r="AT1167" s="139" t="s">
        <v>147</v>
      </c>
      <c r="AU1167" s="139" t="s">
        <v>84</v>
      </c>
      <c r="AY1167" s="14" t="s">
        <v>145</v>
      </c>
      <c r="BE1167" s="140">
        <f t="shared" si="464"/>
        <v>0</v>
      </c>
      <c r="BF1167" s="140">
        <f t="shared" si="465"/>
        <v>0</v>
      </c>
      <c r="BG1167" s="140">
        <f t="shared" si="466"/>
        <v>0</v>
      </c>
      <c r="BH1167" s="140">
        <f t="shared" si="467"/>
        <v>0</v>
      </c>
      <c r="BI1167" s="140">
        <f t="shared" si="468"/>
        <v>0</v>
      </c>
      <c r="BJ1167" s="14" t="s">
        <v>84</v>
      </c>
      <c r="BK1167" s="140">
        <f t="shared" si="469"/>
        <v>0</v>
      </c>
      <c r="BL1167" s="14" t="s">
        <v>187</v>
      </c>
      <c r="BM1167" s="139" t="s">
        <v>209</v>
      </c>
    </row>
    <row r="1168" spans="2:65" s="1" customFormat="1" ht="16.5" customHeight="1">
      <c r="B1168" s="127"/>
      <c r="C1168" s="128"/>
      <c r="D1168" s="128" t="s">
        <v>147</v>
      </c>
      <c r="E1168" s="129"/>
      <c r="F1168" s="130" t="s">
        <v>1149</v>
      </c>
      <c r="G1168" s="131" t="s">
        <v>343</v>
      </c>
      <c r="H1168" s="132">
        <v>16</v>
      </c>
      <c r="I1168" s="133"/>
      <c r="J1168" s="133"/>
      <c r="K1168" s="133">
        <f t="shared" si="470"/>
        <v>0</v>
      </c>
      <c r="L1168" s="130" t="s">
        <v>1</v>
      </c>
      <c r="M1168" s="26"/>
      <c r="N1168" s="134" t="s">
        <v>1</v>
      </c>
      <c r="O1168" s="135" t="s">
        <v>39</v>
      </c>
      <c r="P1168" s="136">
        <f t="shared" si="458"/>
        <v>0</v>
      </c>
      <c r="Q1168" s="136">
        <f t="shared" si="459"/>
        <v>0</v>
      </c>
      <c r="R1168" s="136">
        <f t="shared" si="460"/>
        <v>0</v>
      </c>
      <c r="S1168" s="137">
        <v>0</v>
      </c>
      <c r="T1168" s="137">
        <f t="shared" si="461"/>
        <v>0</v>
      </c>
      <c r="U1168" s="137">
        <v>0</v>
      </c>
      <c r="V1168" s="137">
        <f t="shared" si="462"/>
        <v>0</v>
      </c>
      <c r="W1168" s="137">
        <v>0</v>
      </c>
      <c r="X1168" s="137">
        <f t="shared" si="463"/>
        <v>0</v>
      </c>
      <c r="Y1168" s="138" t="s">
        <v>1</v>
      </c>
      <c r="AR1168" s="139" t="s">
        <v>187</v>
      </c>
      <c r="AT1168" s="139" t="s">
        <v>147</v>
      </c>
      <c r="AU1168" s="139" t="s">
        <v>84</v>
      </c>
      <c r="AY1168" s="14" t="s">
        <v>145</v>
      </c>
      <c r="BE1168" s="140">
        <f t="shared" si="464"/>
        <v>0</v>
      </c>
      <c r="BF1168" s="140">
        <f t="shared" si="465"/>
        <v>0</v>
      </c>
      <c r="BG1168" s="140">
        <f t="shared" si="466"/>
        <v>0</v>
      </c>
      <c r="BH1168" s="140">
        <f t="shared" si="467"/>
        <v>0</v>
      </c>
      <c r="BI1168" s="140">
        <f t="shared" si="468"/>
        <v>0</v>
      </c>
      <c r="BJ1168" s="14" t="s">
        <v>84</v>
      </c>
      <c r="BK1168" s="140">
        <f t="shared" si="469"/>
        <v>0</v>
      </c>
      <c r="BL1168" s="14" t="s">
        <v>187</v>
      </c>
      <c r="BM1168" s="139" t="s">
        <v>209</v>
      </c>
    </row>
    <row r="1169" spans="2:65" s="1" customFormat="1" ht="16.5" customHeight="1">
      <c r="B1169" s="127"/>
      <c r="C1169" s="128"/>
      <c r="D1169" s="128" t="s">
        <v>147</v>
      </c>
      <c r="E1169" s="129"/>
      <c r="F1169" s="130" t="s">
        <v>1150</v>
      </c>
      <c r="G1169" s="131" t="s">
        <v>343</v>
      </c>
      <c r="H1169" s="132">
        <v>64</v>
      </c>
      <c r="I1169" s="133"/>
      <c r="J1169" s="133"/>
      <c r="K1169" s="133">
        <f t="shared" si="470"/>
        <v>0</v>
      </c>
      <c r="L1169" s="130" t="s">
        <v>1</v>
      </c>
      <c r="M1169" s="26"/>
      <c r="N1169" s="134" t="s">
        <v>1</v>
      </c>
      <c r="O1169" s="135" t="s">
        <v>39</v>
      </c>
      <c r="P1169" s="136">
        <f t="shared" si="458"/>
        <v>0</v>
      </c>
      <c r="Q1169" s="136">
        <f t="shared" si="459"/>
        <v>0</v>
      </c>
      <c r="R1169" s="136">
        <f t="shared" si="460"/>
        <v>0</v>
      </c>
      <c r="S1169" s="137">
        <v>0</v>
      </c>
      <c r="T1169" s="137">
        <f t="shared" si="461"/>
        <v>0</v>
      </c>
      <c r="U1169" s="137">
        <v>0</v>
      </c>
      <c r="V1169" s="137">
        <f t="shared" si="462"/>
        <v>0</v>
      </c>
      <c r="W1169" s="137">
        <v>0</v>
      </c>
      <c r="X1169" s="137">
        <f t="shared" si="463"/>
        <v>0</v>
      </c>
      <c r="Y1169" s="138" t="s">
        <v>1</v>
      </c>
      <c r="AR1169" s="139" t="s">
        <v>187</v>
      </c>
      <c r="AT1169" s="139" t="s">
        <v>147</v>
      </c>
      <c r="AU1169" s="139" t="s">
        <v>84</v>
      </c>
      <c r="AY1169" s="14" t="s">
        <v>145</v>
      </c>
      <c r="BE1169" s="140">
        <f t="shared" si="464"/>
        <v>0</v>
      </c>
      <c r="BF1169" s="140">
        <f t="shared" si="465"/>
        <v>0</v>
      </c>
      <c r="BG1169" s="140">
        <f t="shared" si="466"/>
        <v>0</v>
      </c>
      <c r="BH1169" s="140">
        <f t="shared" si="467"/>
        <v>0</v>
      </c>
      <c r="BI1169" s="140">
        <f t="shared" si="468"/>
        <v>0</v>
      </c>
      <c r="BJ1169" s="14" t="s">
        <v>84</v>
      </c>
      <c r="BK1169" s="140">
        <f t="shared" si="469"/>
        <v>0</v>
      </c>
      <c r="BL1169" s="14" t="s">
        <v>187</v>
      </c>
      <c r="BM1169" s="139" t="s">
        <v>209</v>
      </c>
    </row>
    <row r="1170" spans="2:65" s="1" customFormat="1" ht="16.5" customHeight="1">
      <c r="B1170" s="127"/>
      <c r="C1170" s="128"/>
      <c r="D1170" s="128" t="s">
        <v>147</v>
      </c>
      <c r="E1170" s="129"/>
      <c r="F1170" s="130" t="s">
        <v>1151</v>
      </c>
      <c r="G1170" s="131" t="s">
        <v>343</v>
      </c>
      <c r="H1170" s="132">
        <v>12</v>
      </c>
      <c r="I1170" s="133"/>
      <c r="J1170" s="133"/>
      <c r="K1170" s="133">
        <f t="shared" si="470"/>
        <v>0</v>
      </c>
      <c r="L1170" s="130" t="s">
        <v>1</v>
      </c>
      <c r="M1170" s="26"/>
      <c r="N1170" s="134" t="s">
        <v>1</v>
      </c>
      <c r="O1170" s="135" t="s">
        <v>39</v>
      </c>
      <c r="P1170" s="136">
        <f t="shared" si="458"/>
        <v>0</v>
      </c>
      <c r="Q1170" s="136">
        <f t="shared" si="459"/>
        <v>0</v>
      </c>
      <c r="R1170" s="136">
        <f t="shared" si="460"/>
        <v>0</v>
      </c>
      <c r="S1170" s="137">
        <v>0</v>
      </c>
      <c r="T1170" s="137">
        <f t="shared" si="461"/>
        <v>0</v>
      </c>
      <c r="U1170" s="137">
        <v>0</v>
      </c>
      <c r="V1170" s="137">
        <f t="shared" si="462"/>
        <v>0</v>
      </c>
      <c r="W1170" s="137">
        <v>0</v>
      </c>
      <c r="X1170" s="137">
        <f t="shared" si="463"/>
        <v>0</v>
      </c>
      <c r="Y1170" s="138" t="s">
        <v>1</v>
      </c>
      <c r="AR1170" s="139" t="s">
        <v>187</v>
      </c>
      <c r="AT1170" s="139" t="s">
        <v>147</v>
      </c>
      <c r="AU1170" s="139" t="s">
        <v>84</v>
      </c>
      <c r="AY1170" s="14" t="s">
        <v>145</v>
      </c>
      <c r="BE1170" s="140">
        <f t="shared" si="464"/>
        <v>0</v>
      </c>
      <c r="BF1170" s="140">
        <f t="shared" si="465"/>
        <v>0</v>
      </c>
      <c r="BG1170" s="140">
        <f t="shared" si="466"/>
        <v>0</v>
      </c>
      <c r="BH1170" s="140">
        <f t="shared" si="467"/>
        <v>0</v>
      </c>
      <c r="BI1170" s="140">
        <f t="shared" si="468"/>
        <v>0</v>
      </c>
      <c r="BJ1170" s="14" t="s">
        <v>84</v>
      </c>
      <c r="BK1170" s="140">
        <f t="shared" si="469"/>
        <v>0</v>
      </c>
      <c r="BL1170" s="14" t="s">
        <v>187</v>
      </c>
      <c r="BM1170" s="139" t="s">
        <v>209</v>
      </c>
    </row>
    <row r="1171" spans="2:65" s="1" customFormat="1" ht="16.5" customHeight="1">
      <c r="B1171" s="127"/>
      <c r="C1171" s="128"/>
      <c r="D1171" s="128" t="s">
        <v>147</v>
      </c>
      <c r="E1171" s="129"/>
      <c r="F1171" s="130" t="s">
        <v>1152</v>
      </c>
      <c r="G1171" s="131" t="s">
        <v>343</v>
      </c>
      <c r="H1171" s="132">
        <v>10</v>
      </c>
      <c r="I1171" s="133"/>
      <c r="J1171" s="133"/>
      <c r="K1171" s="133">
        <f t="shared" si="470"/>
        <v>0</v>
      </c>
      <c r="L1171" s="130" t="s">
        <v>1</v>
      </c>
      <c r="M1171" s="26"/>
      <c r="N1171" s="134" t="s">
        <v>1</v>
      </c>
      <c r="O1171" s="135" t="s">
        <v>39</v>
      </c>
      <c r="P1171" s="136">
        <f t="shared" ref="P1171:P1203" si="471">I1171+J1171</f>
        <v>0</v>
      </c>
      <c r="Q1171" s="136">
        <f t="shared" ref="Q1171:Q1203" si="472">ROUND(I1171*H1171,2)</f>
        <v>0</v>
      </c>
      <c r="R1171" s="136">
        <f t="shared" ref="R1171:R1203" si="473">ROUND(J1171*H1171,2)</f>
        <v>0</v>
      </c>
      <c r="S1171" s="137">
        <v>0</v>
      </c>
      <c r="T1171" s="137">
        <f t="shared" ref="T1171:T1203" si="474">S1171*H1171</f>
        <v>0</v>
      </c>
      <c r="U1171" s="137">
        <v>0</v>
      </c>
      <c r="V1171" s="137">
        <f t="shared" ref="V1171:V1203" si="475">U1171*H1171</f>
        <v>0</v>
      </c>
      <c r="W1171" s="137">
        <v>0</v>
      </c>
      <c r="X1171" s="137">
        <f t="shared" ref="X1171:X1203" si="476">W1171*H1171</f>
        <v>0</v>
      </c>
      <c r="Y1171" s="138" t="s">
        <v>1</v>
      </c>
      <c r="AR1171" s="139" t="s">
        <v>187</v>
      </c>
      <c r="AT1171" s="139" t="s">
        <v>147</v>
      </c>
      <c r="AU1171" s="139" t="s">
        <v>84</v>
      </c>
      <c r="AY1171" s="14" t="s">
        <v>145</v>
      </c>
      <c r="BE1171" s="140">
        <f t="shared" ref="BE1171:BE1203" si="477">IF(O1171="základní",K1171,0)</f>
        <v>0</v>
      </c>
      <c r="BF1171" s="140">
        <f t="shared" ref="BF1171:BF1203" si="478">IF(O1171="snížená",K1171,0)</f>
        <v>0</v>
      </c>
      <c r="BG1171" s="140">
        <f t="shared" ref="BG1171:BG1203" si="479">IF(O1171="zákl. přenesená",K1171,0)</f>
        <v>0</v>
      </c>
      <c r="BH1171" s="140">
        <f t="shared" ref="BH1171:BH1203" si="480">IF(O1171="sníž. přenesená",K1171,0)</f>
        <v>0</v>
      </c>
      <c r="BI1171" s="140">
        <f t="shared" ref="BI1171:BI1203" si="481">IF(O1171="nulová",K1171,0)</f>
        <v>0</v>
      </c>
      <c r="BJ1171" s="14" t="s">
        <v>84</v>
      </c>
      <c r="BK1171" s="140">
        <f t="shared" ref="BK1171:BK1203" si="482">ROUND(P1171*H1171,2)</f>
        <v>0</v>
      </c>
      <c r="BL1171" s="14" t="s">
        <v>187</v>
      </c>
      <c r="BM1171" s="139" t="s">
        <v>209</v>
      </c>
    </row>
    <row r="1172" spans="2:65" s="1" customFormat="1" ht="16.5" customHeight="1">
      <c r="B1172" s="127"/>
      <c r="C1172" s="128"/>
      <c r="D1172" s="128" t="s">
        <v>147</v>
      </c>
      <c r="E1172" s="129"/>
      <c r="F1172" s="130" t="s">
        <v>1153</v>
      </c>
      <c r="G1172" s="131" t="s">
        <v>1154</v>
      </c>
      <c r="H1172" s="132">
        <v>10</v>
      </c>
      <c r="I1172" s="133"/>
      <c r="J1172" s="133"/>
      <c r="K1172" s="133">
        <f t="shared" si="470"/>
        <v>0</v>
      </c>
      <c r="L1172" s="130" t="s">
        <v>1</v>
      </c>
      <c r="M1172" s="26"/>
      <c r="N1172" s="134" t="s">
        <v>1</v>
      </c>
      <c r="O1172" s="135" t="s">
        <v>39</v>
      </c>
      <c r="P1172" s="136">
        <f t="shared" si="471"/>
        <v>0</v>
      </c>
      <c r="Q1172" s="136">
        <f t="shared" si="472"/>
        <v>0</v>
      </c>
      <c r="R1172" s="136">
        <f t="shared" si="473"/>
        <v>0</v>
      </c>
      <c r="S1172" s="137">
        <v>0</v>
      </c>
      <c r="T1172" s="137">
        <f t="shared" si="474"/>
        <v>0</v>
      </c>
      <c r="U1172" s="137">
        <v>0</v>
      </c>
      <c r="V1172" s="137">
        <f t="shared" si="475"/>
        <v>0</v>
      </c>
      <c r="W1172" s="137">
        <v>0</v>
      </c>
      <c r="X1172" s="137">
        <f t="shared" si="476"/>
        <v>0</v>
      </c>
      <c r="Y1172" s="138" t="s">
        <v>1</v>
      </c>
      <c r="AR1172" s="139" t="s">
        <v>187</v>
      </c>
      <c r="AT1172" s="139" t="s">
        <v>147</v>
      </c>
      <c r="AU1172" s="139" t="s">
        <v>84</v>
      </c>
      <c r="AY1172" s="14" t="s">
        <v>145</v>
      </c>
      <c r="BE1172" s="140">
        <f t="shared" si="477"/>
        <v>0</v>
      </c>
      <c r="BF1172" s="140">
        <f t="shared" si="478"/>
        <v>0</v>
      </c>
      <c r="BG1172" s="140">
        <f t="shared" si="479"/>
        <v>0</v>
      </c>
      <c r="BH1172" s="140">
        <f t="shared" si="480"/>
        <v>0</v>
      </c>
      <c r="BI1172" s="140">
        <f t="shared" si="481"/>
        <v>0</v>
      </c>
      <c r="BJ1172" s="14" t="s">
        <v>84</v>
      </c>
      <c r="BK1172" s="140">
        <f t="shared" si="482"/>
        <v>0</v>
      </c>
      <c r="BL1172" s="14" t="s">
        <v>187</v>
      </c>
      <c r="BM1172" s="139" t="s">
        <v>209</v>
      </c>
    </row>
    <row r="1173" spans="2:65" s="1" customFormat="1" ht="16.5" customHeight="1">
      <c r="B1173" s="127"/>
      <c r="C1173" s="128"/>
      <c r="D1173" s="128" t="s">
        <v>147</v>
      </c>
      <c r="E1173" s="129"/>
      <c r="F1173" s="130" t="s">
        <v>1155</v>
      </c>
      <c r="G1173" s="131" t="s">
        <v>343</v>
      </c>
      <c r="H1173" s="132">
        <v>8</v>
      </c>
      <c r="I1173" s="133"/>
      <c r="J1173" s="133"/>
      <c r="K1173" s="133">
        <f t="shared" si="470"/>
        <v>0</v>
      </c>
      <c r="L1173" s="130" t="s">
        <v>1</v>
      </c>
      <c r="M1173" s="26"/>
      <c r="N1173" s="134" t="s">
        <v>1</v>
      </c>
      <c r="O1173" s="135" t="s">
        <v>39</v>
      </c>
      <c r="P1173" s="136">
        <f t="shared" si="471"/>
        <v>0</v>
      </c>
      <c r="Q1173" s="136">
        <f t="shared" si="472"/>
        <v>0</v>
      </c>
      <c r="R1173" s="136">
        <f t="shared" si="473"/>
        <v>0</v>
      </c>
      <c r="S1173" s="137">
        <v>0</v>
      </c>
      <c r="T1173" s="137">
        <f t="shared" si="474"/>
        <v>0</v>
      </c>
      <c r="U1173" s="137">
        <v>0</v>
      </c>
      <c r="V1173" s="137">
        <f t="shared" si="475"/>
        <v>0</v>
      </c>
      <c r="W1173" s="137">
        <v>0</v>
      </c>
      <c r="X1173" s="137">
        <f t="shared" si="476"/>
        <v>0</v>
      </c>
      <c r="Y1173" s="138" t="s">
        <v>1</v>
      </c>
      <c r="AR1173" s="139" t="s">
        <v>187</v>
      </c>
      <c r="AT1173" s="139" t="s">
        <v>147</v>
      </c>
      <c r="AU1173" s="139" t="s">
        <v>84</v>
      </c>
      <c r="AY1173" s="14" t="s">
        <v>145</v>
      </c>
      <c r="BE1173" s="140">
        <f t="shared" si="477"/>
        <v>0</v>
      </c>
      <c r="BF1173" s="140">
        <f t="shared" si="478"/>
        <v>0</v>
      </c>
      <c r="BG1173" s="140">
        <f t="shared" si="479"/>
        <v>0</v>
      </c>
      <c r="BH1173" s="140">
        <f t="shared" si="480"/>
        <v>0</v>
      </c>
      <c r="BI1173" s="140">
        <f t="shared" si="481"/>
        <v>0</v>
      </c>
      <c r="BJ1173" s="14" t="s">
        <v>84</v>
      </c>
      <c r="BK1173" s="140">
        <f t="shared" si="482"/>
        <v>0</v>
      </c>
      <c r="BL1173" s="14" t="s">
        <v>187</v>
      </c>
      <c r="BM1173" s="139" t="s">
        <v>209</v>
      </c>
    </row>
    <row r="1174" spans="2:65" s="1" customFormat="1" ht="16.5" customHeight="1">
      <c r="B1174" s="127"/>
      <c r="C1174" s="128"/>
      <c r="D1174" s="128" t="s">
        <v>147</v>
      </c>
      <c r="E1174" s="129"/>
      <c r="F1174" s="130" t="s">
        <v>1156</v>
      </c>
      <c r="G1174" s="131" t="s">
        <v>343</v>
      </c>
      <c r="H1174" s="132">
        <v>2</v>
      </c>
      <c r="I1174" s="133"/>
      <c r="J1174" s="133"/>
      <c r="K1174" s="133">
        <f t="shared" si="470"/>
        <v>0</v>
      </c>
      <c r="L1174" s="130" t="s">
        <v>1</v>
      </c>
      <c r="M1174" s="26"/>
      <c r="N1174" s="134" t="s">
        <v>1</v>
      </c>
      <c r="O1174" s="135" t="s">
        <v>39</v>
      </c>
      <c r="P1174" s="136">
        <f t="shared" si="471"/>
        <v>0</v>
      </c>
      <c r="Q1174" s="136">
        <f t="shared" si="472"/>
        <v>0</v>
      </c>
      <c r="R1174" s="136">
        <f t="shared" si="473"/>
        <v>0</v>
      </c>
      <c r="S1174" s="137">
        <v>0</v>
      </c>
      <c r="T1174" s="137">
        <f t="shared" si="474"/>
        <v>0</v>
      </c>
      <c r="U1174" s="137">
        <v>0</v>
      </c>
      <c r="V1174" s="137">
        <f t="shared" si="475"/>
        <v>0</v>
      </c>
      <c r="W1174" s="137">
        <v>0</v>
      </c>
      <c r="X1174" s="137">
        <f t="shared" si="476"/>
        <v>0</v>
      </c>
      <c r="Y1174" s="138" t="s">
        <v>1</v>
      </c>
      <c r="AR1174" s="139" t="s">
        <v>187</v>
      </c>
      <c r="AT1174" s="139" t="s">
        <v>147</v>
      </c>
      <c r="AU1174" s="139" t="s">
        <v>84</v>
      </c>
      <c r="AY1174" s="14" t="s">
        <v>145</v>
      </c>
      <c r="BE1174" s="140">
        <f t="shared" si="477"/>
        <v>0</v>
      </c>
      <c r="BF1174" s="140">
        <f t="shared" si="478"/>
        <v>0</v>
      </c>
      <c r="BG1174" s="140">
        <f t="shared" si="479"/>
        <v>0</v>
      </c>
      <c r="BH1174" s="140">
        <f t="shared" si="480"/>
        <v>0</v>
      </c>
      <c r="BI1174" s="140">
        <f t="shared" si="481"/>
        <v>0</v>
      </c>
      <c r="BJ1174" s="14" t="s">
        <v>84</v>
      </c>
      <c r="BK1174" s="140">
        <f t="shared" si="482"/>
        <v>0</v>
      </c>
      <c r="BL1174" s="14" t="s">
        <v>187</v>
      </c>
      <c r="BM1174" s="139" t="s">
        <v>209</v>
      </c>
    </row>
    <row r="1175" spans="2:65" s="1" customFormat="1" ht="16.5" customHeight="1">
      <c r="B1175" s="127"/>
      <c r="C1175" s="128"/>
      <c r="D1175" s="128" t="s">
        <v>147</v>
      </c>
      <c r="E1175" s="129"/>
      <c r="F1175" s="130" t="s">
        <v>1157</v>
      </c>
      <c r="G1175" s="131" t="s">
        <v>343</v>
      </c>
      <c r="H1175" s="132">
        <v>8</v>
      </c>
      <c r="I1175" s="133"/>
      <c r="J1175" s="133"/>
      <c r="K1175" s="133">
        <f t="shared" si="470"/>
        <v>0</v>
      </c>
      <c r="L1175" s="130" t="s">
        <v>1</v>
      </c>
      <c r="M1175" s="26"/>
      <c r="N1175" s="134" t="s">
        <v>1</v>
      </c>
      <c r="O1175" s="135" t="s">
        <v>39</v>
      </c>
      <c r="P1175" s="136">
        <f t="shared" si="471"/>
        <v>0</v>
      </c>
      <c r="Q1175" s="136">
        <f t="shared" si="472"/>
        <v>0</v>
      </c>
      <c r="R1175" s="136">
        <f t="shared" si="473"/>
        <v>0</v>
      </c>
      <c r="S1175" s="137">
        <v>0</v>
      </c>
      <c r="T1175" s="137">
        <f t="shared" si="474"/>
        <v>0</v>
      </c>
      <c r="U1175" s="137">
        <v>0</v>
      </c>
      <c r="V1175" s="137">
        <f t="shared" si="475"/>
        <v>0</v>
      </c>
      <c r="W1175" s="137">
        <v>0</v>
      </c>
      <c r="X1175" s="137">
        <f t="shared" si="476"/>
        <v>0</v>
      </c>
      <c r="Y1175" s="138" t="s">
        <v>1</v>
      </c>
      <c r="AR1175" s="139" t="s">
        <v>187</v>
      </c>
      <c r="AT1175" s="139" t="s">
        <v>147</v>
      </c>
      <c r="AU1175" s="139" t="s">
        <v>84</v>
      </c>
      <c r="AY1175" s="14" t="s">
        <v>145</v>
      </c>
      <c r="BE1175" s="140">
        <f t="shared" si="477"/>
        <v>0</v>
      </c>
      <c r="BF1175" s="140">
        <f t="shared" si="478"/>
        <v>0</v>
      </c>
      <c r="BG1175" s="140">
        <f t="shared" si="479"/>
        <v>0</v>
      </c>
      <c r="BH1175" s="140">
        <f t="shared" si="480"/>
        <v>0</v>
      </c>
      <c r="BI1175" s="140">
        <f t="shared" si="481"/>
        <v>0</v>
      </c>
      <c r="BJ1175" s="14" t="s">
        <v>84</v>
      </c>
      <c r="BK1175" s="140">
        <f t="shared" si="482"/>
        <v>0</v>
      </c>
      <c r="BL1175" s="14" t="s">
        <v>187</v>
      </c>
      <c r="BM1175" s="139" t="s">
        <v>209</v>
      </c>
    </row>
    <row r="1176" spans="2:65" s="1" customFormat="1" ht="16.5" customHeight="1">
      <c r="B1176" s="127"/>
      <c r="C1176" s="128"/>
      <c r="D1176" s="128" t="s">
        <v>147</v>
      </c>
      <c r="E1176" s="129"/>
      <c r="F1176" s="130" t="s">
        <v>1158</v>
      </c>
      <c r="G1176" s="131" t="s">
        <v>343</v>
      </c>
      <c r="H1176" s="132">
        <v>8</v>
      </c>
      <c r="I1176" s="133"/>
      <c r="J1176" s="133"/>
      <c r="K1176" s="133">
        <f t="shared" si="470"/>
        <v>0</v>
      </c>
      <c r="L1176" s="130" t="s">
        <v>1</v>
      </c>
      <c r="M1176" s="26"/>
      <c r="N1176" s="134" t="s">
        <v>1</v>
      </c>
      <c r="O1176" s="135" t="s">
        <v>39</v>
      </c>
      <c r="P1176" s="136">
        <f t="shared" si="471"/>
        <v>0</v>
      </c>
      <c r="Q1176" s="136">
        <f t="shared" si="472"/>
        <v>0</v>
      </c>
      <c r="R1176" s="136">
        <f t="shared" si="473"/>
        <v>0</v>
      </c>
      <c r="S1176" s="137">
        <v>0</v>
      </c>
      <c r="T1176" s="137">
        <f t="shared" si="474"/>
        <v>0</v>
      </c>
      <c r="U1176" s="137">
        <v>0</v>
      </c>
      <c r="V1176" s="137">
        <f t="shared" si="475"/>
        <v>0</v>
      </c>
      <c r="W1176" s="137">
        <v>0</v>
      </c>
      <c r="X1176" s="137">
        <f t="shared" si="476"/>
        <v>0</v>
      </c>
      <c r="Y1176" s="138" t="s">
        <v>1</v>
      </c>
      <c r="AR1176" s="139" t="s">
        <v>187</v>
      </c>
      <c r="AT1176" s="139" t="s">
        <v>147</v>
      </c>
      <c r="AU1176" s="139" t="s">
        <v>84</v>
      </c>
      <c r="AY1176" s="14" t="s">
        <v>145</v>
      </c>
      <c r="BE1176" s="140">
        <f t="shared" si="477"/>
        <v>0</v>
      </c>
      <c r="BF1176" s="140">
        <f t="shared" si="478"/>
        <v>0</v>
      </c>
      <c r="BG1176" s="140">
        <f t="shared" si="479"/>
        <v>0</v>
      </c>
      <c r="BH1176" s="140">
        <f t="shared" si="480"/>
        <v>0</v>
      </c>
      <c r="BI1176" s="140">
        <f t="shared" si="481"/>
        <v>0</v>
      </c>
      <c r="BJ1176" s="14" t="s">
        <v>84</v>
      </c>
      <c r="BK1176" s="140">
        <f t="shared" si="482"/>
        <v>0</v>
      </c>
      <c r="BL1176" s="14" t="s">
        <v>187</v>
      </c>
      <c r="BM1176" s="139" t="s">
        <v>209</v>
      </c>
    </row>
    <row r="1177" spans="2:65" s="1" customFormat="1" ht="16.5" customHeight="1">
      <c r="B1177" s="127"/>
      <c r="C1177" s="128"/>
      <c r="D1177" s="128" t="s">
        <v>147</v>
      </c>
      <c r="E1177" s="129"/>
      <c r="F1177" s="130" t="s">
        <v>1159</v>
      </c>
      <c r="G1177" s="131" t="s">
        <v>343</v>
      </c>
      <c r="H1177" s="132">
        <v>72</v>
      </c>
      <c r="I1177" s="133"/>
      <c r="J1177" s="133"/>
      <c r="K1177" s="133">
        <f t="shared" si="470"/>
        <v>0</v>
      </c>
      <c r="L1177" s="130" t="s">
        <v>1</v>
      </c>
      <c r="M1177" s="26"/>
      <c r="N1177" s="134" t="s">
        <v>1</v>
      </c>
      <c r="O1177" s="135" t="s">
        <v>39</v>
      </c>
      <c r="P1177" s="136">
        <f t="shared" si="471"/>
        <v>0</v>
      </c>
      <c r="Q1177" s="136">
        <f t="shared" si="472"/>
        <v>0</v>
      </c>
      <c r="R1177" s="136">
        <f t="shared" si="473"/>
        <v>0</v>
      </c>
      <c r="S1177" s="137">
        <v>0</v>
      </c>
      <c r="T1177" s="137">
        <f t="shared" si="474"/>
        <v>0</v>
      </c>
      <c r="U1177" s="137">
        <v>0</v>
      </c>
      <c r="V1177" s="137">
        <f t="shared" si="475"/>
        <v>0</v>
      </c>
      <c r="W1177" s="137">
        <v>0</v>
      </c>
      <c r="X1177" s="137">
        <f t="shared" si="476"/>
        <v>0</v>
      </c>
      <c r="Y1177" s="138" t="s">
        <v>1</v>
      </c>
      <c r="AR1177" s="139" t="s">
        <v>187</v>
      </c>
      <c r="AT1177" s="139" t="s">
        <v>147</v>
      </c>
      <c r="AU1177" s="139" t="s">
        <v>84</v>
      </c>
      <c r="AY1177" s="14" t="s">
        <v>145</v>
      </c>
      <c r="BE1177" s="140">
        <f t="shared" si="477"/>
        <v>0</v>
      </c>
      <c r="BF1177" s="140">
        <f t="shared" si="478"/>
        <v>0</v>
      </c>
      <c r="BG1177" s="140">
        <f t="shared" si="479"/>
        <v>0</v>
      </c>
      <c r="BH1177" s="140">
        <f t="shared" si="480"/>
        <v>0</v>
      </c>
      <c r="BI1177" s="140">
        <f t="shared" si="481"/>
        <v>0</v>
      </c>
      <c r="BJ1177" s="14" t="s">
        <v>84</v>
      </c>
      <c r="BK1177" s="140">
        <f t="shared" si="482"/>
        <v>0</v>
      </c>
      <c r="BL1177" s="14" t="s">
        <v>187</v>
      </c>
      <c r="BM1177" s="139" t="s">
        <v>209</v>
      </c>
    </row>
    <row r="1178" spans="2:65" s="1" customFormat="1" ht="16.5" customHeight="1">
      <c r="B1178" s="127"/>
      <c r="C1178" s="128"/>
      <c r="D1178" s="128" t="s">
        <v>147</v>
      </c>
      <c r="E1178" s="129"/>
      <c r="F1178" s="130" t="s">
        <v>1160</v>
      </c>
      <c r="G1178" s="131" t="s">
        <v>343</v>
      </c>
      <c r="H1178" s="132">
        <v>28</v>
      </c>
      <c r="I1178" s="133"/>
      <c r="J1178" s="133"/>
      <c r="K1178" s="133">
        <f t="shared" si="470"/>
        <v>0</v>
      </c>
      <c r="L1178" s="130" t="s">
        <v>1</v>
      </c>
      <c r="M1178" s="26"/>
      <c r="N1178" s="134" t="s">
        <v>1</v>
      </c>
      <c r="O1178" s="135" t="s">
        <v>39</v>
      </c>
      <c r="P1178" s="136">
        <f t="shared" si="471"/>
        <v>0</v>
      </c>
      <c r="Q1178" s="136">
        <f t="shared" si="472"/>
        <v>0</v>
      </c>
      <c r="R1178" s="136">
        <f t="shared" si="473"/>
        <v>0</v>
      </c>
      <c r="S1178" s="137">
        <v>0</v>
      </c>
      <c r="T1178" s="137">
        <f t="shared" si="474"/>
        <v>0</v>
      </c>
      <c r="U1178" s="137">
        <v>0</v>
      </c>
      <c r="V1178" s="137">
        <f t="shared" si="475"/>
        <v>0</v>
      </c>
      <c r="W1178" s="137">
        <v>0</v>
      </c>
      <c r="X1178" s="137">
        <f t="shared" si="476"/>
        <v>0</v>
      </c>
      <c r="Y1178" s="138" t="s">
        <v>1</v>
      </c>
      <c r="AR1178" s="139" t="s">
        <v>187</v>
      </c>
      <c r="AT1178" s="139" t="s">
        <v>147</v>
      </c>
      <c r="AU1178" s="139" t="s">
        <v>84</v>
      </c>
      <c r="AY1178" s="14" t="s">
        <v>145</v>
      </c>
      <c r="BE1178" s="140">
        <f t="shared" si="477"/>
        <v>0</v>
      </c>
      <c r="BF1178" s="140">
        <f t="shared" si="478"/>
        <v>0</v>
      </c>
      <c r="BG1178" s="140">
        <f t="shared" si="479"/>
        <v>0</v>
      </c>
      <c r="BH1178" s="140">
        <f t="shared" si="480"/>
        <v>0</v>
      </c>
      <c r="BI1178" s="140">
        <f t="shared" si="481"/>
        <v>0</v>
      </c>
      <c r="BJ1178" s="14" t="s">
        <v>84</v>
      </c>
      <c r="BK1178" s="140">
        <f t="shared" si="482"/>
        <v>0</v>
      </c>
      <c r="BL1178" s="14" t="s">
        <v>187</v>
      </c>
      <c r="BM1178" s="139" t="s">
        <v>209</v>
      </c>
    </row>
    <row r="1179" spans="2:65" s="1" customFormat="1" ht="16.5" customHeight="1">
      <c r="B1179" s="127"/>
      <c r="C1179" s="128"/>
      <c r="D1179" s="128" t="s">
        <v>147</v>
      </c>
      <c r="E1179" s="129"/>
      <c r="F1179" s="130" t="s">
        <v>1161</v>
      </c>
      <c r="G1179" s="131" t="s">
        <v>343</v>
      </c>
      <c r="H1179" s="132">
        <v>8</v>
      </c>
      <c r="I1179" s="133"/>
      <c r="J1179" s="133"/>
      <c r="K1179" s="133">
        <f t="shared" si="470"/>
        <v>0</v>
      </c>
      <c r="L1179" s="130" t="s">
        <v>1</v>
      </c>
      <c r="M1179" s="26"/>
      <c r="N1179" s="134" t="s">
        <v>1</v>
      </c>
      <c r="O1179" s="135" t="s">
        <v>39</v>
      </c>
      <c r="P1179" s="136">
        <f t="shared" si="471"/>
        <v>0</v>
      </c>
      <c r="Q1179" s="136">
        <f t="shared" si="472"/>
        <v>0</v>
      </c>
      <c r="R1179" s="136">
        <f t="shared" si="473"/>
        <v>0</v>
      </c>
      <c r="S1179" s="137">
        <v>0</v>
      </c>
      <c r="T1179" s="137">
        <f t="shared" si="474"/>
        <v>0</v>
      </c>
      <c r="U1179" s="137">
        <v>0</v>
      </c>
      <c r="V1179" s="137">
        <f t="shared" si="475"/>
        <v>0</v>
      </c>
      <c r="W1179" s="137">
        <v>0</v>
      </c>
      <c r="X1179" s="137">
        <f t="shared" si="476"/>
        <v>0</v>
      </c>
      <c r="Y1179" s="138" t="s">
        <v>1</v>
      </c>
      <c r="AR1179" s="139" t="s">
        <v>187</v>
      </c>
      <c r="AT1179" s="139" t="s">
        <v>147</v>
      </c>
      <c r="AU1179" s="139" t="s">
        <v>84</v>
      </c>
      <c r="AY1179" s="14" t="s">
        <v>145</v>
      </c>
      <c r="BE1179" s="140">
        <f t="shared" si="477"/>
        <v>0</v>
      </c>
      <c r="BF1179" s="140">
        <f t="shared" si="478"/>
        <v>0</v>
      </c>
      <c r="BG1179" s="140">
        <f t="shared" si="479"/>
        <v>0</v>
      </c>
      <c r="BH1179" s="140">
        <f t="shared" si="480"/>
        <v>0</v>
      </c>
      <c r="BI1179" s="140">
        <f t="shared" si="481"/>
        <v>0</v>
      </c>
      <c r="BJ1179" s="14" t="s">
        <v>84</v>
      </c>
      <c r="BK1179" s="140">
        <f t="shared" si="482"/>
        <v>0</v>
      </c>
      <c r="BL1179" s="14" t="s">
        <v>187</v>
      </c>
      <c r="BM1179" s="139" t="s">
        <v>209</v>
      </c>
    </row>
    <row r="1180" spans="2:65" s="1" customFormat="1" ht="16.5" customHeight="1">
      <c r="B1180" s="127"/>
      <c r="C1180" s="128"/>
      <c r="D1180" s="128" t="s">
        <v>147</v>
      </c>
      <c r="E1180" s="129"/>
      <c r="F1180" s="130" t="s">
        <v>1162</v>
      </c>
      <c r="G1180" s="131" t="s">
        <v>343</v>
      </c>
      <c r="H1180" s="132">
        <v>8</v>
      </c>
      <c r="I1180" s="133"/>
      <c r="J1180" s="133"/>
      <c r="K1180" s="133">
        <f t="shared" si="470"/>
        <v>0</v>
      </c>
      <c r="L1180" s="130" t="s">
        <v>1</v>
      </c>
      <c r="M1180" s="26"/>
      <c r="N1180" s="134" t="s">
        <v>1</v>
      </c>
      <c r="O1180" s="135" t="s">
        <v>39</v>
      </c>
      <c r="P1180" s="136">
        <f t="shared" si="471"/>
        <v>0</v>
      </c>
      <c r="Q1180" s="136">
        <f t="shared" si="472"/>
        <v>0</v>
      </c>
      <c r="R1180" s="136">
        <f t="shared" si="473"/>
        <v>0</v>
      </c>
      <c r="S1180" s="137">
        <v>0</v>
      </c>
      <c r="T1180" s="137">
        <f t="shared" si="474"/>
        <v>0</v>
      </c>
      <c r="U1180" s="137">
        <v>0</v>
      </c>
      <c r="V1180" s="137">
        <f t="shared" si="475"/>
        <v>0</v>
      </c>
      <c r="W1180" s="137">
        <v>0</v>
      </c>
      <c r="X1180" s="137">
        <f t="shared" si="476"/>
        <v>0</v>
      </c>
      <c r="Y1180" s="138" t="s">
        <v>1</v>
      </c>
      <c r="AR1180" s="139" t="s">
        <v>187</v>
      </c>
      <c r="AT1180" s="139" t="s">
        <v>147</v>
      </c>
      <c r="AU1180" s="139" t="s">
        <v>84</v>
      </c>
      <c r="AY1180" s="14" t="s">
        <v>145</v>
      </c>
      <c r="BE1180" s="140">
        <f t="shared" si="477"/>
        <v>0</v>
      </c>
      <c r="BF1180" s="140">
        <f t="shared" si="478"/>
        <v>0</v>
      </c>
      <c r="BG1180" s="140">
        <f t="shared" si="479"/>
        <v>0</v>
      </c>
      <c r="BH1180" s="140">
        <f t="shared" si="480"/>
        <v>0</v>
      </c>
      <c r="BI1180" s="140">
        <f t="shared" si="481"/>
        <v>0</v>
      </c>
      <c r="BJ1180" s="14" t="s">
        <v>84</v>
      </c>
      <c r="BK1180" s="140">
        <f t="shared" si="482"/>
        <v>0</v>
      </c>
      <c r="BL1180" s="14" t="s">
        <v>187</v>
      </c>
      <c r="BM1180" s="139" t="s">
        <v>209</v>
      </c>
    </row>
    <row r="1181" spans="2:65" s="1" customFormat="1" ht="16.5" customHeight="1">
      <c r="B1181" s="127"/>
      <c r="C1181" s="128"/>
      <c r="D1181" s="128" t="s">
        <v>147</v>
      </c>
      <c r="E1181" s="129"/>
      <c r="F1181" s="130" t="s">
        <v>1163</v>
      </c>
      <c r="G1181" s="131" t="s">
        <v>343</v>
      </c>
      <c r="H1181" s="132">
        <v>76</v>
      </c>
      <c r="I1181" s="133"/>
      <c r="J1181" s="133"/>
      <c r="K1181" s="133">
        <f t="shared" si="470"/>
        <v>0</v>
      </c>
      <c r="L1181" s="130" t="s">
        <v>1</v>
      </c>
      <c r="M1181" s="26"/>
      <c r="N1181" s="134" t="s">
        <v>1</v>
      </c>
      <c r="O1181" s="135" t="s">
        <v>39</v>
      </c>
      <c r="P1181" s="136">
        <f t="shared" si="471"/>
        <v>0</v>
      </c>
      <c r="Q1181" s="136">
        <f t="shared" si="472"/>
        <v>0</v>
      </c>
      <c r="R1181" s="136">
        <f t="shared" si="473"/>
        <v>0</v>
      </c>
      <c r="S1181" s="137">
        <v>0</v>
      </c>
      <c r="T1181" s="137">
        <f t="shared" si="474"/>
        <v>0</v>
      </c>
      <c r="U1181" s="137">
        <v>0</v>
      </c>
      <c r="V1181" s="137">
        <f t="shared" si="475"/>
        <v>0</v>
      </c>
      <c r="W1181" s="137">
        <v>0</v>
      </c>
      <c r="X1181" s="137">
        <f t="shared" si="476"/>
        <v>0</v>
      </c>
      <c r="Y1181" s="138" t="s">
        <v>1</v>
      </c>
      <c r="AR1181" s="139" t="s">
        <v>187</v>
      </c>
      <c r="AT1181" s="139" t="s">
        <v>147</v>
      </c>
      <c r="AU1181" s="139" t="s">
        <v>84</v>
      </c>
      <c r="AY1181" s="14" t="s">
        <v>145</v>
      </c>
      <c r="BE1181" s="140">
        <f t="shared" si="477"/>
        <v>0</v>
      </c>
      <c r="BF1181" s="140">
        <f t="shared" si="478"/>
        <v>0</v>
      </c>
      <c r="BG1181" s="140">
        <f t="shared" si="479"/>
        <v>0</v>
      </c>
      <c r="BH1181" s="140">
        <f t="shared" si="480"/>
        <v>0</v>
      </c>
      <c r="BI1181" s="140">
        <f t="shared" si="481"/>
        <v>0</v>
      </c>
      <c r="BJ1181" s="14" t="s">
        <v>84</v>
      </c>
      <c r="BK1181" s="140">
        <f t="shared" si="482"/>
        <v>0</v>
      </c>
      <c r="BL1181" s="14" t="s">
        <v>187</v>
      </c>
      <c r="BM1181" s="139" t="s">
        <v>209</v>
      </c>
    </row>
    <row r="1182" spans="2:65" s="1" customFormat="1" ht="16.5" customHeight="1">
      <c r="B1182" s="127"/>
      <c r="C1182" s="128"/>
      <c r="D1182" s="128" t="s">
        <v>147</v>
      </c>
      <c r="E1182" s="129"/>
      <c r="F1182" s="130" t="s">
        <v>1164</v>
      </c>
      <c r="G1182" s="131" t="s">
        <v>343</v>
      </c>
      <c r="H1182" s="132">
        <v>34</v>
      </c>
      <c r="I1182" s="133"/>
      <c r="J1182" s="133"/>
      <c r="K1182" s="133">
        <f t="shared" si="470"/>
        <v>0</v>
      </c>
      <c r="L1182" s="130" t="s">
        <v>1</v>
      </c>
      <c r="M1182" s="26"/>
      <c r="N1182" s="134" t="s">
        <v>1</v>
      </c>
      <c r="O1182" s="135" t="s">
        <v>39</v>
      </c>
      <c r="P1182" s="136">
        <f t="shared" si="471"/>
        <v>0</v>
      </c>
      <c r="Q1182" s="136">
        <f t="shared" si="472"/>
        <v>0</v>
      </c>
      <c r="R1182" s="136">
        <f t="shared" si="473"/>
        <v>0</v>
      </c>
      <c r="S1182" s="137">
        <v>0</v>
      </c>
      <c r="T1182" s="137">
        <f t="shared" si="474"/>
        <v>0</v>
      </c>
      <c r="U1182" s="137">
        <v>0</v>
      </c>
      <c r="V1182" s="137">
        <f t="shared" si="475"/>
        <v>0</v>
      </c>
      <c r="W1182" s="137">
        <v>0</v>
      </c>
      <c r="X1182" s="137">
        <f t="shared" si="476"/>
        <v>0</v>
      </c>
      <c r="Y1182" s="138" t="s">
        <v>1</v>
      </c>
      <c r="AR1182" s="139" t="s">
        <v>187</v>
      </c>
      <c r="AT1182" s="139" t="s">
        <v>147</v>
      </c>
      <c r="AU1182" s="139" t="s">
        <v>84</v>
      </c>
      <c r="AY1182" s="14" t="s">
        <v>145</v>
      </c>
      <c r="BE1182" s="140">
        <f t="shared" si="477"/>
        <v>0</v>
      </c>
      <c r="BF1182" s="140">
        <f t="shared" si="478"/>
        <v>0</v>
      </c>
      <c r="BG1182" s="140">
        <f t="shared" si="479"/>
        <v>0</v>
      </c>
      <c r="BH1182" s="140">
        <f t="shared" si="480"/>
        <v>0</v>
      </c>
      <c r="BI1182" s="140">
        <f t="shared" si="481"/>
        <v>0</v>
      </c>
      <c r="BJ1182" s="14" t="s">
        <v>84</v>
      </c>
      <c r="BK1182" s="140">
        <f t="shared" si="482"/>
        <v>0</v>
      </c>
      <c r="BL1182" s="14" t="s">
        <v>187</v>
      </c>
      <c r="BM1182" s="139" t="s">
        <v>209</v>
      </c>
    </row>
    <row r="1183" spans="2:65" s="1" customFormat="1" ht="16.5" customHeight="1">
      <c r="B1183" s="127"/>
      <c r="C1183" s="128"/>
      <c r="D1183" s="128" t="s">
        <v>147</v>
      </c>
      <c r="E1183" s="129"/>
      <c r="F1183" s="130" t="s">
        <v>1165</v>
      </c>
      <c r="G1183" s="131" t="s">
        <v>458</v>
      </c>
      <c r="H1183" s="132">
        <v>30</v>
      </c>
      <c r="I1183" s="133"/>
      <c r="J1183" s="133"/>
      <c r="K1183" s="133">
        <f t="shared" si="470"/>
        <v>0</v>
      </c>
      <c r="L1183" s="130" t="s">
        <v>1</v>
      </c>
      <c r="M1183" s="26"/>
      <c r="N1183" s="134" t="s">
        <v>1</v>
      </c>
      <c r="O1183" s="135" t="s">
        <v>39</v>
      </c>
      <c r="P1183" s="136">
        <f t="shared" si="471"/>
        <v>0</v>
      </c>
      <c r="Q1183" s="136">
        <f t="shared" si="472"/>
        <v>0</v>
      </c>
      <c r="R1183" s="136">
        <f t="shared" si="473"/>
        <v>0</v>
      </c>
      <c r="S1183" s="137">
        <v>0</v>
      </c>
      <c r="T1183" s="137">
        <f t="shared" si="474"/>
        <v>0</v>
      </c>
      <c r="U1183" s="137">
        <v>0</v>
      </c>
      <c r="V1183" s="137">
        <f t="shared" si="475"/>
        <v>0</v>
      </c>
      <c r="W1183" s="137">
        <v>0</v>
      </c>
      <c r="X1183" s="137">
        <f t="shared" si="476"/>
        <v>0</v>
      </c>
      <c r="Y1183" s="138" t="s">
        <v>1</v>
      </c>
      <c r="AR1183" s="139" t="s">
        <v>187</v>
      </c>
      <c r="AT1183" s="139" t="s">
        <v>147</v>
      </c>
      <c r="AU1183" s="139" t="s">
        <v>84</v>
      </c>
      <c r="AY1183" s="14" t="s">
        <v>145</v>
      </c>
      <c r="BE1183" s="140">
        <f t="shared" si="477"/>
        <v>0</v>
      </c>
      <c r="BF1183" s="140">
        <f t="shared" si="478"/>
        <v>0</v>
      </c>
      <c r="BG1183" s="140">
        <f t="shared" si="479"/>
        <v>0</v>
      </c>
      <c r="BH1183" s="140">
        <f t="shared" si="480"/>
        <v>0</v>
      </c>
      <c r="BI1183" s="140">
        <f t="shared" si="481"/>
        <v>0</v>
      </c>
      <c r="BJ1183" s="14" t="s">
        <v>84</v>
      </c>
      <c r="BK1183" s="140">
        <f t="shared" si="482"/>
        <v>0</v>
      </c>
      <c r="BL1183" s="14" t="s">
        <v>187</v>
      </c>
      <c r="BM1183" s="139" t="s">
        <v>209</v>
      </c>
    </row>
    <row r="1184" spans="2:65" s="1" customFormat="1" ht="16.5" customHeight="1">
      <c r="B1184" s="127"/>
      <c r="C1184" s="128"/>
      <c r="D1184" s="128" t="s">
        <v>147</v>
      </c>
      <c r="E1184" s="129"/>
      <c r="F1184" s="130" t="s">
        <v>1166</v>
      </c>
      <c r="G1184" s="131" t="s">
        <v>343</v>
      </c>
      <c r="H1184" s="132">
        <v>114</v>
      </c>
      <c r="I1184" s="133"/>
      <c r="J1184" s="133"/>
      <c r="K1184" s="133">
        <f t="shared" si="470"/>
        <v>0</v>
      </c>
      <c r="L1184" s="130" t="s">
        <v>1</v>
      </c>
      <c r="M1184" s="26"/>
      <c r="N1184" s="134" t="s">
        <v>1</v>
      </c>
      <c r="O1184" s="135" t="s">
        <v>39</v>
      </c>
      <c r="P1184" s="136">
        <f t="shared" si="471"/>
        <v>0</v>
      </c>
      <c r="Q1184" s="136">
        <f t="shared" si="472"/>
        <v>0</v>
      </c>
      <c r="R1184" s="136">
        <f t="shared" si="473"/>
        <v>0</v>
      </c>
      <c r="S1184" s="137">
        <v>0</v>
      </c>
      <c r="T1184" s="137">
        <f t="shared" si="474"/>
        <v>0</v>
      </c>
      <c r="U1184" s="137">
        <v>0</v>
      </c>
      <c r="V1184" s="137">
        <f t="shared" si="475"/>
        <v>0</v>
      </c>
      <c r="W1184" s="137">
        <v>0</v>
      </c>
      <c r="X1184" s="137">
        <f t="shared" si="476"/>
        <v>0</v>
      </c>
      <c r="Y1184" s="138" t="s">
        <v>1</v>
      </c>
      <c r="AR1184" s="139" t="s">
        <v>187</v>
      </c>
      <c r="AT1184" s="139" t="s">
        <v>147</v>
      </c>
      <c r="AU1184" s="139" t="s">
        <v>84</v>
      </c>
      <c r="AY1184" s="14" t="s">
        <v>145</v>
      </c>
      <c r="BE1184" s="140">
        <f t="shared" si="477"/>
        <v>0</v>
      </c>
      <c r="BF1184" s="140">
        <f t="shared" si="478"/>
        <v>0</v>
      </c>
      <c r="BG1184" s="140">
        <f t="shared" si="479"/>
        <v>0</v>
      </c>
      <c r="BH1184" s="140">
        <f t="shared" si="480"/>
        <v>0</v>
      </c>
      <c r="BI1184" s="140">
        <f t="shared" si="481"/>
        <v>0</v>
      </c>
      <c r="BJ1184" s="14" t="s">
        <v>84</v>
      </c>
      <c r="BK1184" s="140">
        <f t="shared" si="482"/>
        <v>0</v>
      </c>
      <c r="BL1184" s="14" t="s">
        <v>187</v>
      </c>
      <c r="BM1184" s="139" t="s">
        <v>209</v>
      </c>
    </row>
    <row r="1185" spans="2:65" s="1" customFormat="1" ht="16.5" customHeight="1">
      <c r="B1185" s="127"/>
      <c r="C1185" s="128"/>
      <c r="D1185" s="128" t="s">
        <v>147</v>
      </c>
      <c r="E1185" s="129"/>
      <c r="F1185" s="130" t="s">
        <v>1167</v>
      </c>
      <c r="G1185" s="131" t="s">
        <v>458</v>
      </c>
      <c r="H1185" s="132">
        <v>20</v>
      </c>
      <c r="I1185" s="133"/>
      <c r="J1185" s="133"/>
      <c r="K1185" s="133">
        <f t="shared" si="470"/>
        <v>0</v>
      </c>
      <c r="L1185" s="130" t="s">
        <v>1</v>
      </c>
      <c r="M1185" s="26"/>
      <c r="N1185" s="134" t="s">
        <v>1</v>
      </c>
      <c r="O1185" s="135" t="s">
        <v>39</v>
      </c>
      <c r="P1185" s="136">
        <f t="shared" si="471"/>
        <v>0</v>
      </c>
      <c r="Q1185" s="136">
        <f t="shared" si="472"/>
        <v>0</v>
      </c>
      <c r="R1185" s="136">
        <f t="shared" si="473"/>
        <v>0</v>
      </c>
      <c r="S1185" s="137">
        <v>0</v>
      </c>
      <c r="T1185" s="137">
        <f t="shared" si="474"/>
        <v>0</v>
      </c>
      <c r="U1185" s="137">
        <v>0</v>
      </c>
      <c r="V1185" s="137">
        <f t="shared" si="475"/>
        <v>0</v>
      </c>
      <c r="W1185" s="137">
        <v>0</v>
      </c>
      <c r="X1185" s="137">
        <f t="shared" si="476"/>
        <v>0</v>
      </c>
      <c r="Y1185" s="138" t="s">
        <v>1</v>
      </c>
      <c r="AR1185" s="139" t="s">
        <v>187</v>
      </c>
      <c r="AT1185" s="139" t="s">
        <v>147</v>
      </c>
      <c r="AU1185" s="139" t="s">
        <v>84</v>
      </c>
      <c r="AY1185" s="14" t="s">
        <v>145</v>
      </c>
      <c r="BE1185" s="140">
        <f t="shared" si="477"/>
        <v>0</v>
      </c>
      <c r="BF1185" s="140">
        <f t="shared" si="478"/>
        <v>0</v>
      </c>
      <c r="BG1185" s="140">
        <f t="shared" si="479"/>
        <v>0</v>
      </c>
      <c r="BH1185" s="140">
        <f t="shared" si="480"/>
        <v>0</v>
      </c>
      <c r="BI1185" s="140">
        <f t="shared" si="481"/>
        <v>0</v>
      </c>
      <c r="BJ1185" s="14" t="s">
        <v>84</v>
      </c>
      <c r="BK1185" s="140">
        <f t="shared" si="482"/>
        <v>0</v>
      </c>
      <c r="BL1185" s="14" t="s">
        <v>187</v>
      </c>
      <c r="BM1185" s="139" t="s">
        <v>209</v>
      </c>
    </row>
    <row r="1186" spans="2:65" s="1" customFormat="1" ht="16.5" customHeight="1">
      <c r="B1186" s="127"/>
      <c r="C1186" s="128"/>
      <c r="D1186" s="128" t="s">
        <v>147</v>
      </c>
      <c r="E1186" s="129"/>
      <c r="F1186" s="130" t="s">
        <v>1168</v>
      </c>
      <c r="G1186" s="131" t="s">
        <v>391</v>
      </c>
      <c r="H1186" s="132">
        <v>16</v>
      </c>
      <c r="I1186" s="133"/>
      <c r="J1186" s="133"/>
      <c r="K1186" s="133">
        <f t="shared" si="470"/>
        <v>0</v>
      </c>
      <c r="L1186" s="130" t="s">
        <v>1</v>
      </c>
      <c r="M1186" s="26"/>
      <c r="N1186" s="134" t="s">
        <v>1</v>
      </c>
      <c r="O1186" s="135" t="s">
        <v>39</v>
      </c>
      <c r="P1186" s="136">
        <f t="shared" si="471"/>
        <v>0</v>
      </c>
      <c r="Q1186" s="136">
        <f t="shared" si="472"/>
        <v>0</v>
      </c>
      <c r="R1186" s="136">
        <f t="shared" si="473"/>
        <v>0</v>
      </c>
      <c r="S1186" s="137">
        <v>0</v>
      </c>
      <c r="T1186" s="137">
        <f t="shared" si="474"/>
        <v>0</v>
      </c>
      <c r="U1186" s="137">
        <v>0</v>
      </c>
      <c r="V1186" s="137">
        <f t="shared" si="475"/>
        <v>0</v>
      </c>
      <c r="W1186" s="137">
        <v>0</v>
      </c>
      <c r="X1186" s="137">
        <f t="shared" si="476"/>
        <v>0</v>
      </c>
      <c r="Y1186" s="138" t="s">
        <v>1</v>
      </c>
      <c r="AR1186" s="139" t="s">
        <v>187</v>
      </c>
      <c r="AT1186" s="139" t="s">
        <v>147</v>
      </c>
      <c r="AU1186" s="139" t="s">
        <v>84</v>
      </c>
      <c r="AY1186" s="14" t="s">
        <v>145</v>
      </c>
      <c r="BE1186" s="140">
        <f t="shared" si="477"/>
        <v>0</v>
      </c>
      <c r="BF1186" s="140">
        <f t="shared" si="478"/>
        <v>0</v>
      </c>
      <c r="BG1186" s="140">
        <f t="shared" si="479"/>
        <v>0</v>
      </c>
      <c r="BH1186" s="140">
        <f t="shared" si="480"/>
        <v>0</v>
      </c>
      <c r="BI1186" s="140">
        <f t="shared" si="481"/>
        <v>0</v>
      </c>
      <c r="BJ1186" s="14" t="s">
        <v>84</v>
      </c>
      <c r="BK1186" s="140">
        <f t="shared" si="482"/>
        <v>0</v>
      </c>
      <c r="BL1186" s="14" t="s">
        <v>187</v>
      </c>
      <c r="BM1186" s="139" t="s">
        <v>209</v>
      </c>
    </row>
    <row r="1187" spans="2:65" s="1" customFormat="1" ht="16.5" customHeight="1">
      <c r="B1187" s="127"/>
      <c r="C1187" s="128"/>
      <c r="D1187" s="128" t="s">
        <v>147</v>
      </c>
      <c r="E1187" s="129"/>
      <c r="F1187" s="130" t="s">
        <v>1169</v>
      </c>
      <c r="G1187" s="131" t="s">
        <v>343</v>
      </c>
      <c r="H1187" s="132">
        <v>60</v>
      </c>
      <c r="I1187" s="133"/>
      <c r="J1187" s="133"/>
      <c r="K1187" s="133">
        <f t="shared" si="470"/>
        <v>0</v>
      </c>
      <c r="L1187" s="130" t="s">
        <v>1</v>
      </c>
      <c r="M1187" s="26"/>
      <c r="N1187" s="134" t="s">
        <v>1</v>
      </c>
      <c r="O1187" s="135" t="s">
        <v>39</v>
      </c>
      <c r="P1187" s="136">
        <f t="shared" si="471"/>
        <v>0</v>
      </c>
      <c r="Q1187" s="136">
        <f t="shared" si="472"/>
        <v>0</v>
      </c>
      <c r="R1187" s="136">
        <f t="shared" si="473"/>
        <v>0</v>
      </c>
      <c r="S1187" s="137">
        <v>0</v>
      </c>
      <c r="T1187" s="137">
        <f t="shared" si="474"/>
        <v>0</v>
      </c>
      <c r="U1187" s="137">
        <v>0</v>
      </c>
      <c r="V1187" s="137">
        <f t="shared" si="475"/>
        <v>0</v>
      </c>
      <c r="W1187" s="137">
        <v>0</v>
      </c>
      <c r="X1187" s="137">
        <f t="shared" si="476"/>
        <v>0</v>
      </c>
      <c r="Y1187" s="138" t="s">
        <v>1</v>
      </c>
      <c r="AR1187" s="139" t="s">
        <v>187</v>
      </c>
      <c r="AT1187" s="139" t="s">
        <v>147</v>
      </c>
      <c r="AU1187" s="139" t="s">
        <v>84</v>
      </c>
      <c r="AY1187" s="14" t="s">
        <v>145</v>
      </c>
      <c r="BE1187" s="140">
        <f t="shared" si="477"/>
        <v>0</v>
      </c>
      <c r="BF1187" s="140">
        <f t="shared" si="478"/>
        <v>0</v>
      </c>
      <c r="BG1187" s="140">
        <f t="shared" si="479"/>
        <v>0</v>
      </c>
      <c r="BH1187" s="140">
        <f t="shared" si="480"/>
        <v>0</v>
      </c>
      <c r="BI1187" s="140">
        <f t="shared" si="481"/>
        <v>0</v>
      </c>
      <c r="BJ1187" s="14" t="s">
        <v>84</v>
      </c>
      <c r="BK1187" s="140">
        <f t="shared" si="482"/>
        <v>0</v>
      </c>
      <c r="BL1187" s="14" t="s">
        <v>187</v>
      </c>
      <c r="BM1187" s="139" t="s">
        <v>209</v>
      </c>
    </row>
    <row r="1188" spans="2:65" s="1" customFormat="1" ht="24">
      <c r="B1188" s="127"/>
      <c r="C1188" s="128"/>
      <c r="D1188" s="128" t="s">
        <v>147</v>
      </c>
      <c r="E1188" s="129"/>
      <c r="F1188" s="130" t="s">
        <v>1170</v>
      </c>
      <c r="G1188" s="131" t="s">
        <v>1139</v>
      </c>
      <c r="H1188" s="132">
        <v>1</v>
      </c>
      <c r="I1188" s="133"/>
      <c r="J1188" s="133"/>
      <c r="K1188" s="133">
        <f t="shared" si="470"/>
        <v>0</v>
      </c>
      <c r="L1188" s="130" t="s">
        <v>1</v>
      </c>
      <c r="M1188" s="26"/>
      <c r="N1188" s="134" t="s">
        <v>1</v>
      </c>
      <c r="O1188" s="135" t="s">
        <v>39</v>
      </c>
      <c r="P1188" s="136">
        <f t="shared" si="471"/>
        <v>0</v>
      </c>
      <c r="Q1188" s="136">
        <f t="shared" si="472"/>
        <v>0</v>
      </c>
      <c r="R1188" s="136">
        <f t="shared" si="473"/>
        <v>0</v>
      </c>
      <c r="S1188" s="137">
        <v>0</v>
      </c>
      <c r="T1188" s="137">
        <f t="shared" si="474"/>
        <v>0</v>
      </c>
      <c r="U1188" s="137">
        <v>0</v>
      </c>
      <c r="V1188" s="137">
        <f t="shared" si="475"/>
        <v>0</v>
      </c>
      <c r="W1188" s="137">
        <v>0</v>
      </c>
      <c r="X1188" s="137">
        <f t="shared" si="476"/>
        <v>0</v>
      </c>
      <c r="Y1188" s="138" t="s">
        <v>1</v>
      </c>
      <c r="AR1188" s="139" t="s">
        <v>187</v>
      </c>
      <c r="AT1188" s="139" t="s">
        <v>147</v>
      </c>
      <c r="AU1188" s="139" t="s">
        <v>84</v>
      </c>
      <c r="AY1188" s="14" t="s">
        <v>145</v>
      </c>
      <c r="BE1188" s="140">
        <f t="shared" si="477"/>
        <v>0</v>
      </c>
      <c r="BF1188" s="140">
        <f t="shared" si="478"/>
        <v>0</v>
      </c>
      <c r="BG1188" s="140">
        <f t="shared" si="479"/>
        <v>0</v>
      </c>
      <c r="BH1188" s="140">
        <f t="shared" si="480"/>
        <v>0</v>
      </c>
      <c r="BI1188" s="140">
        <f t="shared" si="481"/>
        <v>0</v>
      </c>
      <c r="BJ1188" s="14" t="s">
        <v>84</v>
      </c>
      <c r="BK1188" s="140">
        <f t="shared" si="482"/>
        <v>0</v>
      </c>
      <c r="BL1188" s="14" t="s">
        <v>187</v>
      </c>
      <c r="BM1188" s="139" t="s">
        <v>209</v>
      </c>
    </row>
    <row r="1189" spans="2:65" s="1" customFormat="1" ht="24">
      <c r="B1189" s="127"/>
      <c r="C1189" s="151"/>
      <c r="D1189" s="151"/>
      <c r="E1189" s="152"/>
      <c r="F1189" s="153" t="s">
        <v>1171</v>
      </c>
      <c r="G1189" s="154"/>
      <c r="H1189" s="155"/>
      <c r="I1189" s="156"/>
      <c r="J1189" s="156"/>
      <c r="K1189" s="156"/>
      <c r="L1189" s="153"/>
      <c r="M1189" s="26"/>
      <c r="N1189" s="134" t="s">
        <v>1</v>
      </c>
      <c r="O1189" s="135" t="s">
        <v>39</v>
      </c>
      <c r="P1189" s="136">
        <f t="shared" si="471"/>
        <v>0</v>
      </c>
      <c r="Q1189" s="136">
        <f t="shared" si="472"/>
        <v>0</v>
      </c>
      <c r="R1189" s="136">
        <f t="shared" si="473"/>
        <v>0</v>
      </c>
      <c r="S1189" s="137">
        <v>0</v>
      </c>
      <c r="T1189" s="137">
        <f t="shared" si="474"/>
        <v>0</v>
      </c>
      <c r="U1189" s="137">
        <v>0</v>
      </c>
      <c r="V1189" s="137">
        <f t="shared" si="475"/>
        <v>0</v>
      </c>
      <c r="W1189" s="137">
        <v>0</v>
      </c>
      <c r="X1189" s="137">
        <f t="shared" si="476"/>
        <v>0</v>
      </c>
      <c r="Y1189" s="138" t="s">
        <v>1</v>
      </c>
      <c r="AR1189" s="139" t="s">
        <v>149</v>
      </c>
      <c r="AT1189" s="139" t="s">
        <v>147</v>
      </c>
      <c r="AU1189" s="139" t="s">
        <v>84</v>
      </c>
      <c r="AY1189" s="14" t="s">
        <v>145</v>
      </c>
      <c r="BE1189" s="140">
        <f t="shared" si="477"/>
        <v>0</v>
      </c>
      <c r="BF1189" s="140">
        <f t="shared" si="478"/>
        <v>0</v>
      </c>
      <c r="BG1189" s="140">
        <f t="shared" si="479"/>
        <v>0</v>
      </c>
      <c r="BH1189" s="140">
        <f t="shared" si="480"/>
        <v>0</v>
      </c>
      <c r="BI1189" s="140">
        <f t="shared" si="481"/>
        <v>0</v>
      </c>
      <c r="BJ1189" s="14" t="s">
        <v>84</v>
      </c>
      <c r="BK1189" s="140">
        <f t="shared" si="482"/>
        <v>0</v>
      </c>
      <c r="BL1189" s="14" t="s">
        <v>149</v>
      </c>
      <c r="BM1189" s="139" t="s">
        <v>169</v>
      </c>
    </row>
    <row r="1190" spans="2:65" s="1" customFormat="1" ht="16.5" customHeight="1">
      <c r="B1190" s="127"/>
      <c r="C1190" s="128"/>
      <c r="D1190" s="128" t="s">
        <v>147</v>
      </c>
      <c r="E1190" s="129"/>
      <c r="F1190" s="130" t="s">
        <v>1173</v>
      </c>
      <c r="G1190" s="131" t="s">
        <v>244</v>
      </c>
      <c r="H1190" s="132">
        <v>30</v>
      </c>
      <c r="I1190" s="133"/>
      <c r="J1190" s="133"/>
      <c r="K1190" s="133">
        <f t="shared" ref="K1190:K1198" si="483">ROUND(P1190*H1190,2)</f>
        <v>0</v>
      </c>
      <c r="L1190" s="130" t="s">
        <v>1</v>
      </c>
      <c r="M1190" s="26"/>
      <c r="N1190" s="134" t="s">
        <v>1</v>
      </c>
      <c r="O1190" s="135" t="s">
        <v>39</v>
      </c>
      <c r="P1190" s="136">
        <f t="shared" si="471"/>
        <v>0</v>
      </c>
      <c r="Q1190" s="136">
        <f t="shared" si="472"/>
        <v>0</v>
      </c>
      <c r="R1190" s="136">
        <f t="shared" si="473"/>
        <v>0</v>
      </c>
      <c r="S1190" s="137">
        <v>0</v>
      </c>
      <c r="T1190" s="137">
        <f t="shared" si="474"/>
        <v>0</v>
      </c>
      <c r="U1190" s="137">
        <v>0</v>
      </c>
      <c r="V1190" s="137">
        <f t="shared" si="475"/>
        <v>0</v>
      </c>
      <c r="W1190" s="137">
        <v>0</v>
      </c>
      <c r="X1190" s="137">
        <f t="shared" si="476"/>
        <v>0</v>
      </c>
      <c r="Y1190" s="138" t="s">
        <v>1</v>
      </c>
      <c r="AR1190" s="139" t="s">
        <v>187</v>
      </c>
      <c r="AT1190" s="139" t="s">
        <v>147</v>
      </c>
      <c r="AU1190" s="139" t="s">
        <v>84</v>
      </c>
      <c r="AY1190" s="14" t="s">
        <v>145</v>
      </c>
      <c r="BE1190" s="140">
        <f t="shared" si="477"/>
        <v>0</v>
      </c>
      <c r="BF1190" s="140">
        <f t="shared" si="478"/>
        <v>0</v>
      </c>
      <c r="BG1190" s="140">
        <f t="shared" si="479"/>
        <v>0</v>
      </c>
      <c r="BH1190" s="140">
        <f t="shared" si="480"/>
        <v>0</v>
      </c>
      <c r="BI1190" s="140">
        <f t="shared" si="481"/>
        <v>0</v>
      </c>
      <c r="BJ1190" s="14" t="s">
        <v>84</v>
      </c>
      <c r="BK1190" s="140">
        <f t="shared" si="482"/>
        <v>0</v>
      </c>
      <c r="BL1190" s="14" t="s">
        <v>187</v>
      </c>
      <c r="BM1190" s="139" t="s">
        <v>209</v>
      </c>
    </row>
    <row r="1191" spans="2:65" s="1" customFormat="1" ht="16.5" customHeight="1">
      <c r="B1191" s="127"/>
      <c r="C1191" s="128"/>
      <c r="D1191" s="128" t="s">
        <v>147</v>
      </c>
      <c r="E1191" s="129"/>
      <c r="F1191" s="130" t="s">
        <v>1174</v>
      </c>
      <c r="G1191" s="131" t="s">
        <v>244</v>
      </c>
      <c r="H1191" s="132">
        <v>30</v>
      </c>
      <c r="I1191" s="133"/>
      <c r="J1191" s="133"/>
      <c r="K1191" s="133">
        <f t="shared" si="483"/>
        <v>0</v>
      </c>
      <c r="L1191" s="130" t="s">
        <v>1</v>
      </c>
      <c r="M1191" s="26"/>
      <c r="N1191" s="134" t="s">
        <v>1</v>
      </c>
      <c r="O1191" s="135" t="s">
        <v>39</v>
      </c>
      <c r="P1191" s="136">
        <f t="shared" si="471"/>
        <v>0</v>
      </c>
      <c r="Q1191" s="136">
        <f t="shared" si="472"/>
        <v>0</v>
      </c>
      <c r="R1191" s="136">
        <f t="shared" si="473"/>
        <v>0</v>
      </c>
      <c r="S1191" s="137">
        <v>0</v>
      </c>
      <c r="T1191" s="137">
        <f t="shared" si="474"/>
        <v>0</v>
      </c>
      <c r="U1191" s="137">
        <v>0</v>
      </c>
      <c r="V1191" s="137">
        <f t="shared" si="475"/>
        <v>0</v>
      </c>
      <c r="W1191" s="137">
        <v>0</v>
      </c>
      <c r="X1191" s="137">
        <f t="shared" si="476"/>
        <v>0</v>
      </c>
      <c r="Y1191" s="138" t="s">
        <v>1</v>
      </c>
      <c r="AR1191" s="139" t="s">
        <v>187</v>
      </c>
      <c r="AT1191" s="139" t="s">
        <v>147</v>
      </c>
      <c r="AU1191" s="139" t="s">
        <v>84</v>
      </c>
      <c r="AY1191" s="14" t="s">
        <v>145</v>
      </c>
      <c r="BE1191" s="140">
        <f t="shared" si="477"/>
        <v>0</v>
      </c>
      <c r="BF1191" s="140">
        <f t="shared" si="478"/>
        <v>0</v>
      </c>
      <c r="BG1191" s="140">
        <f t="shared" si="479"/>
        <v>0</v>
      </c>
      <c r="BH1191" s="140">
        <f t="shared" si="480"/>
        <v>0</v>
      </c>
      <c r="BI1191" s="140">
        <f t="shared" si="481"/>
        <v>0</v>
      </c>
      <c r="BJ1191" s="14" t="s">
        <v>84</v>
      </c>
      <c r="BK1191" s="140">
        <f t="shared" si="482"/>
        <v>0</v>
      </c>
      <c r="BL1191" s="14" t="s">
        <v>187</v>
      </c>
      <c r="BM1191" s="139" t="s">
        <v>209</v>
      </c>
    </row>
    <row r="1192" spans="2:65" s="1" customFormat="1" ht="16.5" customHeight="1">
      <c r="B1192" s="127"/>
      <c r="C1192" s="128"/>
      <c r="D1192" s="128" t="s">
        <v>147</v>
      </c>
      <c r="E1192" s="129"/>
      <c r="F1192" s="130" t="s">
        <v>1175</v>
      </c>
      <c r="G1192" s="131" t="s">
        <v>244</v>
      </c>
      <c r="H1192" s="132">
        <v>30</v>
      </c>
      <c r="I1192" s="133"/>
      <c r="J1192" s="133"/>
      <c r="K1192" s="133">
        <f t="shared" si="483"/>
        <v>0</v>
      </c>
      <c r="L1192" s="130" t="s">
        <v>1</v>
      </c>
      <c r="M1192" s="26"/>
      <c r="N1192" s="134" t="s">
        <v>1</v>
      </c>
      <c r="O1192" s="135" t="s">
        <v>39</v>
      </c>
      <c r="P1192" s="136">
        <f t="shared" si="471"/>
        <v>0</v>
      </c>
      <c r="Q1192" s="136">
        <f t="shared" si="472"/>
        <v>0</v>
      </c>
      <c r="R1192" s="136">
        <f t="shared" si="473"/>
        <v>0</v>
      </c>
      <c r="S1192" s="137">
        <v>0</v>
      </c>
      <c r="T1192" s="137">
        <f t="shared" si="474"/>
        <v>0</v>
      </c>
      <c r="U1192" s="137">
        <v>0</v>
      </c>
      <c r="V1192" s="137">
        <f t="shared" si="475"/>
        <v>0</v>
      </c>
      <c r="W1192" s="137">
        <v>0</v>
      </c>
      <c r="X1192" s="137">
        <f t="shared" si="476"/>
        <v>0</v>
      </c>
      <c r="Y1192" s="138" t="s">
        <v>1</v>
      </c>
      <c r="AR1192" s="139" t="s">
        <v>187</v>
      </c>
      <c r="AT1192" s="139" t="s">
        <v>147</v>
      </c>
      <c r="AU1192" s="139" t="s">
        <v>84</v>
      </c>
      <c r="AY1192" s="14" t="s">
        <v>145</v>
      </c>
      <c r="BE1192" s="140">
        <f t="shared" si="477"/>
        <v>0</v>
      </c>
      <c r="BF1192" s="140">
        <f t="shared" si="478"/>
        <v>0</v>
      </c>
      <c r="BG1192" s="140">
        <f t="shared" si="479"/>
        <v>0</v>
      </c>
      <c r="BH1192" s="140">
        <f t="shared" si="480"/>
        <v>0</v>
      </c>
      <c r="BI1192" s="140">
        <f t="shared" si="481"/>
        <v>0</v>
      </c>
      <c r="BJ1192" s="14" t="s">
        <v>84</v>
      </c>
      <c r="BK1192" s="140">
        <f t="shared" si="482"/>
        <v>0</v>
      </c>
      <c r="BL1192" s="14" t="s">
        <v>187</v>
      </c>
      <c r="BM1192" s="139" t="s">
        <v>209</v>
      </c>
    </row>
    <row r="1193" spans="2:65" s="1" customFormat="1" ht="16.5" customHeight="1">
      <c r="B1193" s="127"/>
      <c r="C1193" s="128"/>
      <c r="D1193" s="128" t="s">
        <v>147</v>
      </c>
      <c r="E1193" s="129"/>
      <c r="F1193" s="130" t="s">
        <v>1176</v>
      </c>
      <c r="G1193" s="131" t="s">
        <v>1008</v>
      </c>
      <c r="H1193" s="132">
        <v>1</v>
      </c>
      <c r="I1193" s="133"/>
      <c r="J1193" s="133"/>
      <c r="K1193" s="133">
        <f t="shared" si="483"/>
        <v>0</v>
      </c>
      <c r="L1193" s="130" t="s">
        <v>1</v>
      </c>
      <c r="M1193" s="26"/>
      <c r="N1193" s="134" t="s">
        <v>1</v>
      </c>
      <c r="O1193" s="135" t="s">
        <v>39</v>
      </c>
      <c r="P1193" s="136">
        <f t="shared" si="471"/>
        <v>0</v>
      </c>
      <c r="Q1193" s="136">
        <f t="shared" si="472"/>
        <v>0</v>
      </c>
      <c r="R1193" s="136">
        <f t="shared" si="473"/>
        <v>0</v>
      </c>
      <c r="S1193" s="137">
        <v>0</v>
      </c>
      <c r="T1193" s="137">
        <f t="shared" si="474"/>
        <v>0</v>
      </c>
      <c r="U1193" s="137">
        <v>0</v>
      </c>
      <c r="V1193" s="137">
        <f t="shared" si="475"/>
        <v>0</v>
      </c>
      <c r="W1193" s="137">
        <v>0</v>
      </c>
      <c r="X1193" s="137">
        <f t="shared" si="476"/>
        <v>0</v>
      </c>
      <c r="Y1193" s="138" t="s">
        <v>1</v>
      </c>
      <c r="AR1193" s="139" t="s">
        <v>187</v>
      </c>
      <c r="AT1193" s="139" t="s">
        <v>147</v>
      </c>
      <c r="AU1193" s="139" t="s">
        <v>84</v>
      </c>
      <c r="AY1193" s="14" t="s">
        <v>145</v>
      </c>
      <c r="BE1193" s="140">
        <f t="shared" si="477"/>
        <v>0</v>
      </c>
      <c r="BF1193" s="140">
        <f t="shared" si="478"/>
        <v>0</v>
      </c>
      <c r="BG1193" s="140">
        <f t="shared" si="479"/>
        <v>0</v>
      </c>
      <c r="BH1193" s="140">
        <f t="shared" si="480"/>
        <v>0</v>
      </c>
      <c r="BI1193" s="140">
        <f t="shared" si="481"/>
        <v>0</v>
      </c>
      <c r="BJ1193" s="14" t="s">
        <v>84</v>
      </c>
      <c r="BK1193" s="140">
        <f t="shared" si="482"/>
        <v>0</v>
      </c>
      <c r="BL1193" s="14" t="s">
        <v>187</v>
      </c>
      <c r="BM1193" s="139" t="s">
        <v>209</v>
      </c>
    </row>
    <row r="1194" spans="2:65" s="1" customFormat="1" ht="16.5" customHeight="1">
      <c r="B1194" s="127"/>
      <c r="C1194" s="128"/>
      <c r="D1194" s="128" t="s">
        <v>147</v>
      </c>
      <c r="E1194" s="129"/>
      <c r="F1194" s="130" t="s">
        <v>1177</v>
      </c>
      <c r="G1194" s="131" t="s">
        <v>1008</v>
      </c>
      <c r="H1194" s="132">
        <v>1</v>
      </c>
      <c r="I1194" s="133"/>
      <c r="J1194" s="133"/>
      <c r="K1194" s="133">
        <f t="shared" si="483"/>
        <v>0</v>
      </c>
      <c r="L1194" s="130" t="s">
        <v>1</v>
      </c>
      <c r="M1194" s="26"/>
      <c r="N1194" s="134" t="s">
        <v>1</v>
      </c>
      <c r="O1194" s="135" t="s">
        <v>39</v>
      </c>
      <c r="P1194" s="136">
        <f t="shared" si="471"/>
        <v>0</v>
      </c>
      <c r="Q1194" s="136">
        <f t="shared" si="472"/>
        <v>0</v>
      </c>
      <c r="R1194" s="136">
        <f t="shared" si="473"/>
        <v>0</v>
      </c>
      <c r="S1194" s="137">
        <v>0</v>
      </c>
      <c r="T1194" s="137">
        <f t="shared" si="474"/>
        <v>0</v>
      </c>
      <c r="U1194" s="137">
        <v>0</v>
      </c>
      <c r="V1194" s="137">
        <f t="shared" si="475"/>
        <v>0</v>
      </c>
      <c r="W1194" s="137">
        <v>0</v>
      </c>
      <c r="X1194" s="137">
        <f t="shared" si="476"/>
        <v>0</v>
      </c>
      <c r="Y1194" s="138" t="s">
        <v>1</v>
      </c>
      <c r="AR1194" s="139" t="s">
        <v>187</v>
      </c>
      <c r="AT1194" s="139" t="s">
        <v>147</v>
      </c>
      <c r="AU1194" s="139" t="s">
        <v>84</v>
      </c>
      <c r="AY1194" s="14" t="s">
        <v>145</v>
      </c>
      <c r="BE1194" s="140">
        <f t="shared" si="477"/>
        <v>0</v>
      </c>
      <c r="BF1194" s="140">
        <f t="shared" si="478"/>
        <v>0</v>
      </c>
      <c r="BG1194" s="140">
        <f t="shared" si="479"/>
        <v>0</v>
      </c>
      <c r="BH1194" s="140">
        <f t="shared" si="480"/>
        <v>0</v>
      </c>
      <c r="BI1194" s="140">
        <f t="shared" si="481"/>
        <v>0</v>
      </c>
      <c r="BJ1194" s="14" t="s">
        <v>84</v>
      </c>
      <c r="BK1194" s="140">
        <f t="shared" si="482"/>
        <v>0</v>
      </c>
      <c r="BL1194" s="14" t="s">
        <v>187</v>
      </c>
      <c r="BM1194" s="139" t="s">
        <v>209</v>
      </c>
    </row>
    <row r="1195" spans="2:65" s="1" customFormat="1" ht="16.5" customHeight="1">
      <c r="B1195" s="127"/>
      <c r="C1195" s="128"/>
      <c r="D1195" s="128" t="s">
        <v>147</v>
      </c>
      <c r="E1195" s="129"/>
      <c r="F1195" s="130" t="s">
        <v>1178</v>
      </c>
      <c r="G1195" s="131" t="s">
        <v>1008</v>
      </c>
      <c r="H1195" s="132">
        <v>1</v>
      </c>
      <c r="I1195" s="133"/>
      <c r="J1195" s="133"/>
      <c r="K1195" s="133">
        <f t="shared" si="483"/>
        <v>0</v>
      </c>
      <c r="L1195" s="130" t="s">
        <v>1</v>
      </c>
      <c r="M1195" s="26"/>
      <c r="N1195" s="134" t="s">
        <v>1</v>
      </c>
      <c r="O1195" s="135" t="s">
        <v>39</v>
      </c>
      <c r="P1195" s="136">
        <f t="shared" si="471"/>
        <v>0</v>
      </c>
      <c r="Q1195" s="136">
        <f t="shared" si="472"/>
        <v>0</v>
      </c>
      <c r="R1195" s="136">
        <f t="shared" si="473"/>
        <v>0</v>
      </c>
      <c r="S1195" s="137">
        <v>0</v>
      </c>
      <c r="T1195" s="137">
        <f t="shared" si="474"/>
        <v>0</v>
      </c>
      <c r="U1195" s="137">
        <v>0</v>
      </c>
      <c r="V1195" s="137">
        <f t="shared" si="475"/>
        <v>0</v>
      </c>
      <c r="W1195" s="137">
        <v>0</v>
      </c>
      <c r="X1195" s="137">
        <f t="shared" si="476"/>
        <v>0</v>
      </c>
      <c r="Y1195" s="138" t="s">
        <v>1</v>
      </c>
      <c r="AR1195" s="139" t="s">
        <v>187</v>
      </c>
      <c r="AT1195" s="139" t="s">
        <v>147</v>
      </c>
      <c r="AU1195" s="139" t="s">
        <v>84</v>
      </c>
      <c r="AY1195" s="14" t="s">
        <v>145</v>
      </c>
      <c r="BE1195" s="140">
        <f t="shared" si="477"/>
        <v>0</v>
      </c>
      <c r="BF1195" s="140">
        <f t="shared" si="478"/>
        <v>0</v>
      </c>
      <c r="BG1195" s="140">
        <f t="shared" si="479"/>
        <v>0</v>
      </c>
      <c r="BH1195" s="140">
        <f t="shared" si="480"/>
        <v>0</v>
      </c>
      <c r="BI1195" s="140">
        <f t="shared" si="481"/>
        <v>0</v>
      </c>
      <c r="BJ1195" s="14" t="s">
        <v>84</v>
      </c>
      <c r="BK1195" s="140">
        <f t="shared" si="482"/>
        <v>0</v>
      </c>
      <c r="BL1195" s="14" t="s">
        <v>187</v>
      </c>
      <c r="BM1195" s="139" t="s">
        <v>209</v>
      </c>
    </row>
    <row r="1196" spans="2:65" s="1" customFormat="1" ht="16.5" customHeight="1">
      <c r="B1196" s="127"/>
      <c r="C1196" s="128"/>
      <c r="D1196" s="128" t="s">
        <v>147</v>
      </c>
      <c r="E1196" s="129"/>
      <c r="F1196" s="130" t="s">
        <v>1179</v>
      </c>
      <c r="G1196" s="131" t="s">
        <v>1008</v>
      </c>
      <c r="H1196" s="132">
        <v>1</v>
      </c>
      <c r="I1196" s="133"/>
      <c r="J1196" s="133"/>
      <c r="K1196" s="133">
        <f t="shared" si="483"/>
        <v>0</v>
      </c>
      <c r="L1196" s="130" t="s">
        <v>1</v>
      </c>
      <c r="M1196" s="26"/>
      <c r="N1196" s="134" t="s">
        <v>1</v>
      </c>
      <c r="O1196" s="135" t="s">
        <v>39</v>
      </c>
      <c r="P1196" s="136">
        <f t="shared" si="471"/>
        <v>0</v>
      </c>
      <c r="Q1196" s="136">
        <f t="shared" si="472"/>
        <v>0</v>
      </c>
      <c r="R1196" s="136">
        <f t="shared" si="473"/>
        <v>0</v>
      </c>
      <c r="S1196" s="137">
        <v>0</v>
      </c>
      <c r="T1196" s="137">
        <f t="shared" si="474"/>
        <v>0</v>
      </c>
      <c r="U1196" s="137">
        <v>0</v>
      </c>
      <c r="V1196" s="137">
        <f t="shared" si="475"/>
        <v>0</v>
      </c>
      <c r="W1196" s="137">
        <v>0</v>
      </c>
      <c r="X1196" s="137">
        <f t="shared" si="476"/>
        <v>0</v>
      </c>
      <c r="Y1196" s="138" t="s">
        <v>1</v>
      </c>
      <c r="AR1196" s="139" t="s">
        <v>187</v>
      </c>
      <c r="AT1196" s="139" t="s">
        <v>147</v>
      </c>
      <c r="AU1196" s="139" t="s">
        <v>84</v>
      </c>
      <c r="AY1196" s="14" t="s">
        <v>145</v>
      </c>
      <c r="BE1196" s="140">
        <f t="shared" si="477"/>
        <v>0</v>
      </c>
      <c r="BF1196" s="140">
        <f t="shared" si="478"/>
        <v>0</v>
      </c>
      <c r="BG1196" s="140">
        <f t="shared" si="479"/>
        <v>0</v>
      </c>
      <c r="BH1196" s="140">
        <f t="shared" si="480"/>
        <v>0</v>
      </c>
      <c r="BI1196" s="140">
        <f t="shared" si="481"/>
        <v>0</v>
      </c>
      <c r="BJ1196" s="14" t="s">
        <v>84</v>
      </c>
      <c r="BK1196" s="140">
        <f t="shared" si="482"/>
        <v>0</v>
      </c>
      <c r="BL1196" s="14" t="s">
        <v>187</v>
      </c>
      <c r="BM1196" s="139" t="s">
        <v>209</v>
      </c>
    </row>
    <row r="1197" spans="2:65" s="1" customFormat="1" ht="16.5" customHeight="1">
      <c r="B1197" s="127"/>
      <c r="C1197" s="128"/>
      <c r="D1197" s="128" t="s">
        <v>147</v>
      </c>
      <c r="E1197" s="129"/>
      <c r="F1197" s="130" t="s">
        <v>1180</v>
      </c>
      <c r="G1197" s="131" t="s">
        <v>1008</v>
      </c>
      <c r="H1197" s="132">
        <v>1</v>
      </c>
      <c r="I1197" s="133"/>
      <c r="J1197" s="133"/>
      <c r="K1197" s="133">
        <f t="shared" si="483"/>
        <v>0</v>
      </c>
      <c r="L1197" s="130" t="s">
        <v>1</v>
      </c>
      <c r="M1197" s="26"/>
      <c r="N1197" s="134" t="s">
        <v>1</v>
      </c>
      <c r="O1197" s="135" t="s">
        <v>39</v>
      </c>
      <c r="P1197" s="136">
        <f t="shared" si="471"/>
        <v>0</v>
      </c>
      <c r="Q1197" s="136">
        <f t="shared" si="472"/>
        <v>0</v>
      </c>
      <c r="R1197" s="136">
        <f t="shared" si="473"/>
        <v>0</v>
      </c>
      <c r="S1197" s="137">
        <v>0</v>
      </c>
      <c r="T1197" s="137">
        <f t="shared" si="474"/>
        <v>0</v>
      </c>
      <c r="U1197" s="137">
        <v>0</v>
      </c>
      <c r="V1197" s="137">
        <f t="shared" si="475"/>
        <v>0</v>
      </c>
      <c r="W1197" s="137">
        <v>0</v>
      </c>
      <c r="X1197" s="137">
        <f t="shared" si="476"/>
        <v>0</v>
      </c>
      <c r="Y1197" s="138" t="s">
        <v>1</v>
      </c>
      <c r="AR1197" s="139" t="s">
        <v>187</v>
      </c>
      <c r="AT1197" s="139" t="s">
        <v>147</v>
      </c>
      <c r="AU1197" s="139" t="s">
        <v>84</v>
      </c>
      <c r="AY1197" s="14" t="s">
        <v>145</v>
      </c>
      <c r="BE1197" s="140">
        <f t="shared" si="477"/>
        <v>0</v>
      </c>
      <c r="BF1197" s="140">
        <f t="shared" si="478"/>
        <v>0</v>
      </c>
      <c r="BG1197" s="140">
        <f t="shared" si="479"/>
        <v>0</v>
      </c>
      <c r="BH1197" s="140">
        <f t="shared" si="480"/>
        <v>0</v>
      </c>
      <c r="BI1197" s="140">
        <f t="shared" si="481"/>
        <v>0</v>
      </c>
      <c r="BJ1197" s="14" t="s">
        <v>84</v>
      </c>
      <c r="BK1197" s="140">
        <f t="shared" si="482"/>
        <v>0</v>
      </c>
      <c r="BL1197" s="14" t="s">
        <v>187</v>
      </c>
      <c r="BM1197" s="139" t="s">
        <v>209</v>
      </c>
    </row>
    <row r="1198" spans="2:65" s="1" customFormat="1" ht="16.5" customHeight="1">
      <c r="B1198" s="127"/>
      <c r="C1198" s="128"/>
      <c r="D1198" s="128" t="s">
        <v>147</v>
      </c>
      <c r="E1198" s="129"/>
      <c r="F1198" s="130" t="s">
        <v>1181</v>
      </c>
      <c r="G1198" s="131" t="s">
        <v>1008</v>
      </c>
      <c r="H1198" s="132">
        <v>1</v>
      </c>
      <c r="I1198" s="133"/>
      <c r="J1198" s="133"/>
      <c r="K1198" s="133">
        <f t="shared" si="483"/>
        <v>0</v>
      </c>
      <c r="L1198" s="130" t="s">
        <v>1</v>
      </c>
      <c r="M1198" s="26"/>
      <c r="N1198" s="134" t="s">
        <v>1</v>
      </c>
      <c r="O1198" s="135" t="s">
        <v>39</v>
      </c>
      <c r="P1198" s="136">
        <f t="shared" si="471"/>
        <v>0</v>
      </c>
      <c r="Q1198" s="136">
        <f t="shared" si="472"/>
        <v>0</v>
      </c>
      <c r="R1198" s="136">
        <f t="shared" si="473"/>
        <v>0</v>
      </c>
      <c r="S1198" s="137">
        <v>0</v>
      </c>
      <c r="T1198" s="137">
        <f t="shared" si="474"/>
        <v>0</v>
      </c>
      <c r="U1198" s="137">
        <v>0</v>
      </c>
      <c r="V1198" s="137">
        <f t="shared" si="475"/>
        <v>0</v>
      </c>
      <c r="W1198" s="137">
        <v>0</v>
      </c>
      <c r="X1198" s="137">
        <f t="shared" si="476"/>
        <v>0</v>
      </c>
      <c r="Y1198" s="138" t="s">
        <v>1</v>
      </c>
      <c r="AR1198" s="139" t="s">
        <v>187</v>
      </c>
      <c r="AT1198" s="139" t="s">
        <v>147</v>
      </c>
      <c r="AU1198" s="139" t="s">
        <v>84</v>
      </c>
      <c r="AY1198" s="14" t="s">
        <v>145</v>
      </c>
      <c r="BE1198" s="140">
        <f t="shared" si="477"/>
        <v>0</v>
      </c>
      <c r="BF1198" s="140">
        <f t="shared" si="478"/>
        <v>0</v>
      </c>
      <c r="BG1198" s="140">
        <f t="shared" si="479"/>
        <v>0</v>
      </c>
      <c r="BH1198" s="140">
        <f t="shared" si="480"/>
        <v>0</v>
      </c>
      <c r="BI1198" s="140">
        <f t="shared" si="481"/>
        <v>0</v>
      </c>
      <c r="BJ1198" s="14" t="s">
        <v>84</v>
      </c>
      <c r="BK1198" s="140">
        <f t="shared" si="482"/>
        <v>0</v>
      </c>
      <c r="BL1198" s="14" t="s">
        <v>187</v>
      </c>
      <c r="BM1198" s="139" t="s">
        <v>209</v>
      </c>
    </row>
    <row r="1199" spans="2:65" s="1" customFormat="1" ht="12">
      <c r="B1199" s="127"/>
      <c r="C1199" s="151"/>
      <c r="D1199" s="151"/>
      <c r="E1199" s="152"/>
      <c r="F1199" s="153" t="s">
        <v>1182</v>
      </c>
      <c r="G1199" s="154"/>
      <c r="H1199" s="155"/>
      <c r="I1199" s="156"/>
      <c r="J1199" s="156"/>
      <c r="K1199" s="156"/>
      <c r="L1199" s="153"/>
      <c r="M1199" s="26"/>
      <c r="N1199" s="134" t="s">
        <v>1</v>
      </c>
      <c r="O1199" s="135" t="s">
        <v>39</v>
      </c>
      <c r="P1199" s="136">
        <f t="shared" si="471"/>
        <v>0</v>
      </c>
      <c r="Q1199" s="136">
        <f t="shared" si="472"/>
        <v>0</v>
      </c>
      <c r="R1199" s="136">
        <f t="shared" si="473"/>
        <v>0</v>
      </c>
      <c r="S1199" s="137">
        <v>0</v>
      </c>
      <c r="T1199" s="137">
        <f t="shared" si="474"/>
        <v>0</v>
      </c>
      <c r="U1199" s="137">
        <v>0</v>
      </c>
      <c r="V1199" s="137">
        <f t="shared" si="475"/>
        <v>0</v>
      </c>
      <c r="W1199" s="137">
        <v>0</v>
      </c>
      <c r="X1199" s="137">
        <f t="shared" si="476"/>
        <v>0</v>
      </c>
      <c r="Y1199" s="138" t="s">
        <v>1</v>
      </c>
      <c r="AR1199" s="139" t="s">
        <v>149</v>
      </c>
      <c r="AT1199" s="139" t="s">
        <v>147</v>
      </c>
      <c r="AU1199" s="139" t="s">
        <v>84</v>
      </c>
      <c r="AY1199" s="14" t="s">
        <v>145</v>
      </c>
      <c r="BE1199" s="140">
        <f t="shared" si="477"/>
        <v>0</v>
      </c>
      <c r="BF1199" s="140">
        <f t="shared" si="478"/>
        <v>0</v>
      </c>
      <c r="BG1199" s="140">
        <f t="shared" si="479"/>
        <v>0</v>
      </c>
      <c r="BH1199" s="140">
        <f t="shared" si="480"/>
        <v>0</v>
      </c>
      <c r="BI1199" s="140">
        <f t="shared" si="481"/>
        <v>0</v>
      </c>
      <c r="BJ1199" s="14" t="s">
        <v>84</v>
      </c>
      <c r="BK1199" s="140">
        <f t="shared" si="482"/>
        <v>0</v>
      </c>
      <c r="BL1199" s="14" t="s">
        <v>149</v>
      </c>
      <c r="BM1199" s="139" t="s">
        <v>169</v>
      </c>
    </row>
    <row r="1200" spans="2:65" s="1" customFormat="1" ht="12">
      <c r="B1200" s="127"/>
      <c r="C1200" s="128"/>
      <c r="D1200" s="128" t="s">
        <v>147</v>
      </c>
      <c r="E1200" s="129"/>
      <c r="F1200" s="130" t="s">
        <v>1183</v>
      </c>
      <c r="G1200" s="131" t="s">
        <v>343</v>
      </c>
      <c r="H1200" s="132">
        <v>2</v>
      </c>
      <c r="I1200" s="133"/>
      <c r="J1200" s="133"/>
      <c r="K1200" s="133">
        <f t="shared" ref="K1200:K1205" si="484">ROUND(P1200*H1200,2)</f>
        <v>0</v>
      </c>
      <c r="L1200" s="130" t="s">
        <v>1</v>
      </c>
      <c r="M1200" s="26"/>
      <c r="N1200" s="134" t="s">
        <v>1</v>
      </c>
      <c r="O1200" s="135" t="s">
        <v>39</v>
      </c>
      <c r="P1200" s="136">
        <f t="shared" si="471"/>
        <v>0</v>
      </c>
      <c r="Q1200" s="136">
        <f t="shared" si="472"/>
        <v>0</v>
      </c>
      <c r="R1200" s="136">
        <f t="shared" si="473"/>
        <v>0</v>
      </c>
      <c r="S1200" s="137">
        <v>0</v>
      </c>
      <c r="T1200" s="137">
        <f t="shared" si="474"/>
        <v>0</v>
      </c>
      <c r="U1200" s="137">
        <v>0</v>
      </c>
      <c r="V1200" s="137">
        <f t="shared" si="475"/>
        <v>0</v>
      </c>
      <c r="W1200" s="137">
        <v>0</v>
      </c>
      <c r="X1200" s="137">
        <f t="shared" si="476"/>
        <v>0</v>
      </c>
      <c r="Y1200" s="138" t="s">
        <v>1</v>
      </c>
      <c r="AR1200" s="139" t="s">
        <v>187</v>
      </c>
      <c r="AT1200" s="139" t="s">
        <v>147</v>
      </c>
      <c r="AU1200" s="139" t="s">
        <v>84</v>
      </c>
      <c r="AY1200" s="14" t="s">
        <v>145</v>
      </c>
      <c r="BE1200" s="140">
        <f t="shared" si="477"/>
        <v>0</v>
      </c>
      <c r="BF1200" s="140">
        <f t="shared" si="478"/>
        <v>0</v>
      </c>
      <c r="BG1200" s="140">
        <f t="shared" si="479"/>
        <v>0</v>
      </c>
      <c r="BH1200" s="140">
        <f t="shared" si="480"/>
        <v>0</v>
      </c>
      <c r="BI1200" s="140">
        <f t="shared" si="481"/>
        <v>0</v>
      </c>
      <c r="BJ1200" s="14" t="s">
        <v>84</v>
      </c>
      <c r="BK1200" s="140">
        <f t="shared" si="482"/>
        <v>0</v>
      </c>
      <c r="BL1200" s="14" t="s">
        <v>187</v>
      </c>
      <c r="BM1200" s="139" t="s">
        <v>209</v>
      </c>
    </row>
    <row r="1201" spans="2:65" s="1" customFormat="1" ht="24">
      <c r="B1201" s="127"/>
      <c r="C1201" s="128"/>
      <c r="D1201" s="128" t="s">
        <v>147</v>
      </c>
      <c r="E1201" s="129"/>
      <c r="F1201" s="130" t="s">
        <v>1184</v>
      </c>
      <c r="G1201" s="131" t="s">
        <v>343</v>
      </c>
      <c r="H1201" s="132">
        <v>4</v>
      </c>
      <c r="I1201" s="133"/>
      <c r="J1201" s="133"/>
      <c r="K1201" s="133">
        <f t="shared" si="484"/>
        <v>0</v>
      </c>
      <c r="L1201" s="130" t="s">
        <v>1</v>
      </c>
      <c r="M1201" s="26"/>
      <c r="N1201" s="134" t="s">
        <v>1</v>
      </c>
      <c r="O1201" s="135" t="s">
        <v>39</v>
      </c>
      <c r="P1201" s="136">
        <f t="shared" si="471"/>
        <v>0</v>
      </c>
      <c r="Q1201" s="136">
        <f t="shared" si="472"/>
        <v>0</v>
      </c>
      <c r="R1201" s="136">
        <f t="shared" si="473"/>
        <v>0</v>
      </c>
      <c r="S1201" s="137">
        <v>0</v>
      </c>
      <c r="T1201" s="137">
        <f t="shared" si="474"/>
        <v>0</v>
      </c>
      <c r="U1201" s="137">
        <v>0</v>
      </c>
      <c r="V1201" s="137">
        <f t="shared" si="475"/>
        <v>0</v>
      </c>
      <c r="W1201" s="137">
        <v>0</v>
      </c>
      <c r="X1201" s="137">
        <f t="shared" si="476"/>
        <v>0</v>
      </c>
      <c r="Y1201" s="138" t="s">
        <v>1</v>
      </c>
      <c r="AR1201" s="139" t="s">
        <v>187</v>
      </c>
      <c r="AT1201" s="139" t="s">
        <v>147</v>
      </c>
      <c r="AU1201" s="139" t="s">
        <v>84</v>
      </c>
      <c r="AY1201" s="14" t="s">
        <v>145</v>
      </c>
      <c r="BE1201" s="140">
        <f t="shared" si="477"/>
        <v>0</v>
      </c>
      <c r="BF1201" s="140">
        <f t="shared" si="478"/>
        <v>0</v>
      </c>
      <c r="BG1201" s="140">
        <f t="shared" si="479"/>
        <v>0</v>
      </c>
      <c r="BH1201" s="140">
        <f t="shared" si="480"/>
        <v>0</v>
      </c>
      <c r="BI1201" s="140">
        <f t="shared" si="481"/>
        <v>0</v>
      </c>
      <c r="BJ1201" s="14" t="s">
        <v>84</v>
      </c>
      <c r="BK1201" s="140">
        <f t="shared" si="482"/>
        <v>0</v>
      </c>
      <c r="BL1201" s="14" t="s">
        <v>187</v>
      </c>
      <c r="BM1201" s="139" t="s">
        <v>209</v>
      </c>
    </row>
    <row r="1202" spans="2:65" s="1" customFormat="1" ht="24">
      <c r="B1202" s="127"/>
      <c r="C1202" s="128"/>
      <c r="D1202" s="128" t="s">
        <v>147</v>
      </c>
      <c r="E1202" s="129"/>
      <c r="F1202" s="130" t="s">
        <v>1544</v>
      </c>
      <c r="G1202" s="131" t="s">
        <v>343</v>
      </c>
      <c r="H1202" s="132">
        <v>2</v>
      </c>
      <c r="I1202" s="133"/>
      <c r="J1202" s="133"/>
      <c r="K1202" s="133">
        <f t="shared" ref="K1202" si="485">ROUND(P1202*H1202,2)</f>
        <v>0</v>
      </c>
      <c r="L1202" s="130" t="s">
        <v>1</v>
      </c>
      <c r="M1202" s="26"/>
      <c r="N1202" s="134" t="s">
        <v>1</v>
      </c>
      <c r="O1202" s="135" t="s">
        <v>39</v>
      </c>
      <c r="P1202" s="136">
        <f t="shared" ref="P1202" si="486">I1202+J1202</f>
        <v>0</v>
      </c>
      <c r="Q1202" s="136">
        <f t="shared" ref="Q1202" si="487">ROUND(I1202*H1202,2)</f>
        <v>0</v>
      </c>
      <c r="R1202" s="136">
        <f t="shared" ref="R1202" si="488">ROUND(J1202*H1202,2)</f>
        <v>0</v>
      </c>
      <c r="S1202" s="137">
        <v>0</v>
      </c>
      <c r="T1202" s="137">
        <f t="shared" ref="T1202" si="489">S1202*H1202</f>
        <v>0</v>
      </c>
      <c r="U1202" s="137">
        <v>0</v>
      </c>
      <c r="V1202" s="137">
        <f t="shared" ref="V1202" si="490">U1202*H1202</f>
        <v>0</v>
      </c>
      <c r="W1202" s="137">
        <v>0</v>
      </c>
      <c r="X1202" s="137">
        <f t="shared" ref="X1202" si="491">W1202*H1202</f>
        <v>0</v>
      </c>
      <c r="Y1202" s="138" t="s">
        <v>1</v>
      </c>
      <c r="AR1202" s="139" t="s">
        <v>187</v>
      </c>
      <c r="AT1202" s="139" t="s">
        <v>147</v>
      </c>
      <c r="AU1202" s="139" t="s">
        <v>84</v>
      </c>
      <c r="AY1202" s="14" t="s">
        <v>145</v>
      </c>
      <c r="BE1202" s="140">
        <f t="shared" ref="BE1202" si="492">IF(O1202="základní",K1202,0)</f>
        <v>0</v>
      </c>
      <c r="BF1202" s="140">
        <f t="shared" ref="BF1202" si="493">IF(O1202="snížená",K1202,0)</f>
        <v>0</v>
      </c>
      <c r="BG1202" s="140">
        <f t="shared" ref="BG1202" si="494">IF(O1202="zákl. přenesená",K1202,0)</f>
        <v>0</v>
      </c>
      <c r="BH1202" s="140">
        <f t="shared" ref="BH1202" si="495">IF(O1202="sníž. přenesená",K1202,0)</f>
        <v>0</v>
      </c>
      <c r="BI1202" s="140">
        <f t="shared" ref="BI1202" si="496">IF(O1202="nulová",K1202,0)</f>
        <v>0</v>
      </c>
      <c r="BJ1202" s="14" t="s">
        <v>84</v>
      </c>
      <c r="BK1202" s="140">
        <f t="shared" ref="BK1202" si="497">ROUND(P1202*H1202,2)</f>
        <v>0</v>
      </c>
      <c r="BL1202" s="14" t="s">
        <v>187</v>
      </c>
      <c r="BM1202" s="139" t="s">
        <v>209</v>
      </c>
    </row>
    <row r="1203" spans="2:65" s="1" customFormat="1" ht="24">
      <c r="B1203" s="127"/>
      <c r="C1203" s="128"/>
      <c r="D1203" s="128" t="s">
        <v>147</v>
      </c>
      <c r="E1203" s="129"/>
      <c r="F1203" s="130" t="s">
        <v>1185</v>
      </c>
      <c r="G1203" s="131" t="s">
        <v>343</v>
      </c>
      <c r="H1203" s="132">
        <v>2</v>
      </c>
      <c r="I1203" s="133"/>
      <c r="J1203" s="133"/>
      <c r="K1203" s="133">
        <f t="shared" si="484"/>
        <v>0</v>
      </c>
      <c r="L1203" s="130" t="s">
        <v>1</v>
      </c>
      <c r="M1203" s="26"/>
      <c r="N1203" s="134" t="s">
        <v>1</v>
      </c>
      <c r="O1203" s="135" t="s">
        <v>39</v>
      </c>
      <c r="P1203" s="136">
        <f t="shared" si="471"/>
        <v>0</v>
      </c>
      <c r="Q1203" s="136">
        <f t="shared" si="472"/>
        <v>0</v>
      </c>
      <c r="R1203" s="136">
        <f t="shared" si="473"/>
        <v>0</v>
      </c>
      <c r="S1203" s="137">
        <v>0</v>
      </c>
      <c r="T1203" s="137">
        <f t="shared" si="474"/>
        <v>0</v>
      </c>
      <c r="U1203" s="137">
        <v>0</v>
      </c>
      <c r="V1203" s="137">
        <f t="shared" si="475"/>
        <v>0</v>
      </c>
      <c r="W1203" s="137">
        <v>0</v>
      </c>
      <c r="X1203" s="137">
        <f t="shared" si="476"/>
        <v>0</v>
      </c>
      <c r="Y1203" s="138" t="s">
        <v>1</v>
      </c>
      <c r="AR1203" s="139" t="s">
        <v>187</v>
      </c>
      <c r="AT1203" s="139" t="s">
        <v>147</v>
      </c>
      <c r="AU1203" s="139" t="s">
        <v>84</v>
      </c>
      <c r="AY1203" s="14" t="s">
        <v>145</v>
      </c>
      <c r="BE1203" s="140">
        <f t="shared" si="477"/>
        <v>0</v>
      </c>
      <c r="BF1203" s="140">
        <f t="shared" si="478"/>
        <v>0</v>
      </c>
      <c r="BG1203" s="140">
        <f t="shared" si="479"/>
        <v>0</v>
      </c>
      <c r="BH1203" s="140">
        <f t="shared" si="480"/>
        <v>0</v>
      </c>
      <c r="BI1203" s="140">
        <f t="shared" si="481"/>
        <v>0</v>
      </c>
      <c r="BJ1203" s="14" t="s">
        <v>84</v>
      </c>
      <c r="BK1203" s="140">
        <f t="shared" si="482"/>
        <v>0</v>
      </c>
      <c r="BL1203" s="14" t="s">
        <v>187</v>
      </c>
      <c r="BM1203" s="139" t="s">
        <v>209</v>
      </c>
    </row>
    <row r="1204" spans="2:65" s="1" customFormat="1" ht="12">
      <c r="B1204" s="127"/>
      <c r="C1204" s="128"/>
      <c r="D1204" s="128" t="s">
        <v>147</v>
      </c>
      <c r="E1204" s="129"/>
      <c r="F1204" s="130" t="s">
        <v>1186</v>
      </c>
      <c r="G1204" s="131" t="s">
        <v>343</v>
      </c>
      <c r="H1204" s="132">
        <v>2</v>
      </c>
      <c r="I1204" s="133"/>
      <c r="J1204" s="133"/>
      <c r="K1204" s="133">
        <f t="shared" si="484"/>
        <v>0</v>
      </c>
      <c r="L1204" s="130" t="s">
        <v>1</v>
      </c>
      <c r="M1204" s="26"/>
      <c r="N1204" s="134" t="s">
        <v>1</v>
      </c>
      <c r="O1204" s="135" t="s">
        <v>39</v>
      </c>
      <c r="P1204" s="136">
        <f t="shared" ref="P1204:P1212" si="498">I1204+J1204</f>
        <v>0</v>
      </c>
      <c r="Q1204" s="136">
        <f t="shared" ref="Q1204:Q1212" si="499">ROUND(I1204*H1204,2)</f>
        <v>0</v>
      </c>
      <c r="R1204" s="136">
        <f t="shared" ref="R1204:R1212" si="500">ROUND(J1204*H1204,2)</f>
        <v>0</v>
      </c>
      <c r="S1204" s="137">
        <v>0</v>
      </c>
      <c r="T1204" s="137">
        <f t="shared" ref="T1204:T1212" si="501">S1204*H1204</f>
        <v>0</v>
      </c>
      <c r="U1204" s="137">
        <v>0</v>
      </c>
      <c r="V1204" s="137">
        <f t="shared" ref="V1204:V1212" si="502">U1204*H1204</f>
        <v>0</v>
      </c>
      <c r="W1204" s="137">
        <v>0</v>
      </c>
      <c r="X1204" s="137">
        <f t="shared" ref="X1204:X1212" si="503">W1204*H1204</f>
        <v>0</v>
      </c>
      <c r="Y1204" s="138" t="s">
        <v>1</v>
      </c>
      <c r="AR1204" s="139" t="s">
        <v>187</v>
      </c>
      <c r="AT1204" s="139" t="s">
        <v>147</v>
      </c>
      <c r="AU1204" s="139" t="s">
        <v>84</v>
      </c>
      <c r="AY1204" s="14" t="s">
        <v>145</v>
      </c>
      <c r="BE1204" s="140">
        <f t="shared" ref="BE1204:BE1212" si="504">IF(O1204="základní",K1204,0)</f>
        <v>0</v>
      </c>
      <c r="BF1204" s="140">
        <f t="shared" ref="BF1204:BF1212" si="505">IF(O1204="snížená",K1204,0)</f>
        <v>0</v>
      </c>
      <c r="BG1204" s="140">
        <f t="shared" ref="BG1204:BG1212" si="506">IF(O1204="zákl. přenesená",K1204,0)</f>
        <v>0</v>
      </c>
      <c r="BH1204" s="140">
        <f t="shared" ref="BH1204:BH1212" si="507">IF(O1204="sníž. přenesená",K1204,0)</f>
        <v>0</v>
      </c>
      <c r="BI1204" s="140">
        <f t="shared" ref="BI1204:BI1212" si="508">IF(O1204="nulová",K1204,0)</f>
        <v>0</v>
      </c>
      <c r="BJ1204" s="14" t="s">
        <v>84</v>
      </c>
      <c r="BK1204" s="140">
        <f t="shared" ref="BK1204:BK1212" si="509">ROUND(P1204*H1204,2)</f>
        <v>0</v>
      </c>
      <c r="BL1204" s="14" t="s">
        <v>187</v>
      </c>
      <c r="BM1204" s="139" t="s">
        <v>209</v>
      </c>
    </row>
    <row r="1205" spans="2:65" s="1" customFormat="1" ht="24">
      <c r="B1205" s="127"/>
      <c r="C1205" s="128"/>
      <c r="D1205" s="128" t="s">
        <v>147</v>
      </c>
      <c r="E1205" s="129"/>
      <c r="F1205" s="130" t="s">
        <v>1187</v>
      </c>
      <c r="G1205" s="131" t="s">
        <v>1139</v>
      </c>
      <c r="H1205" s="132">
        <v>1</v>
      </c>
      <c r="I1205" s="133"/>
      <c r="J1205" s="133"/>
      <c r="K1205" s="133">
        <f t="shared" si="484"/>
        <v>0</v>
      </c>
      <c r="L1205" s="130" t="s">
        <v>1</v>
      </c>
      <c r="M1205" s="26"/>
      <c r="N1205" s="134" t="s">
        <v>1</v>
      </c>
      <c r="O1205" s="135" t="s">
        <v>39</v>
      </c>
      <c r="P1205" s="136">
        <f t="shared" si="498"/>
        <v>0</v>
      </c>
      <c r="Q1205" s="136">
        <f t="shared" si="499"/>
        <v>0</v>
      </c>
      <c r="R1205" s="136">
        <f t="shared" si="500"/>
        <v>0</v>
      </c>
      <c r="S1205" s="137">
        <v>0</v>
      </c>
      <c r="T1205" s="137">
        <f t="shared" si="501"/>
        <v>0</v>
      </c>
      <c r="U1205" s="137">
        <v>0</v>
      </c>
      <c r="V1205" s="137">
        <f t="shared" si="502"/>
        <v>0</v>
      </c>
      <c r="W1205" s="137">
        <v>0</v>
      </c>
      <c r="X1205" s="137">
        <f t="shared" si="503"/>
        <v>0</v>
      </c>
      <c r="Y1205" s="138" t="s">
        <v>1</v>
      </c>
      <c r="AR1205" s="139" t="s">
        <v>187</v>
      </c>
      <c r="AT1205" s="139" t="s">
        <v>147</v>
      </c>
      <c r="AU1205" s="139" t="s">
        <v>84</v>
      </c>
      <c r="AY1205" s="14" t="s">
        <v>145</v>
      </c>
      <c r="BE1205" s="140">
        <f t="shared" si="504"/>
        <v>0</v>
      </c>
      <c r="BF1205" s="140">
        <f t="shared" si="505"/>
        <v>0</v>
      </c>
      <c r="BG1205" s="140">
        <f t="shared" si="506"/>
        <v>0</v>
      </c>
      <c r="BH1205" s="140">
        <f t="shared" si="507"/>
        <v>0</v>
      </c>
      <c r="BI1205" s="140">
        <f t="shared" si="508"/>
        <v>0</v>
      </c>
      <c r="BJ1205" s="14" t="s">
        <v>84</v>
      </c>
      <c r="BK1205" s="140">
        <f t="shared" si="509"/>
        <v>0</v>
      </c>
      <c r="BL1205" s="14" t="s">
        <v>187</v>
      </c>
      <c r="BM1205" s="139" t="s">
        <v>209</v>
      </c>
    </row>
    <row r="1206" spans="2:65" s="1" customFormat="1" ht="24">
      <c r="B1206" s="127"/>
      <c r="C1206" s="151"/>
      <c r="D1206" s="151"/>
      <c r="E1206" s="152"/>
      <c r="F1206" s="153" t="s">
        <v>1188</v>
      </c>
      <c r="G1206" s="154"/>
      <c r="H1206" s="155"/>
      <c r="I1206" s="156"/>
      <c r="J1206" s="156"/>
      <c r="K1206" s="156"/>
      <c r="L1206" s="153"/>
      <c r="M1206" s="26"/>
      <c r="N1206" s="134" t="s">
        <v>1</v>
      </c>
      <c r="O1206" s="135" t="s">
        <v>39</v>
      </c>
      <c r="P1206" s="136">
        <f t="shared" si="498"/>
        <v>0</v>
      </c>
      <c r="Q1206" s="136">
        <f t="shared" si="499"/>
        <v>0</v>
      </c>
      <c r="R1206" s="136">
        <f t="shared" si="500"/>
        <v>0</v>
      </c>
      <c r="S1206" s="137">
        <v>0</v>
      </c>
      <c r="T1206" s="137">
        <f t="shared" si="501"/>
        <v>0</v>
      </c>
      <c r="U1206" s="137">
        <v>0</v>
      </c>
      <c r="V1206" s="137">
        <f t="shared" si="502"/>
        <v>0</v>
      </c>
      <c r="W1206" s="137">
        <v>0</v>
      </c>
      <c r="X1206" s="137">
        <f t="shared" si="503"/>
        <v>0</v>
      </c>
      <c r="Y1206" s="138" t="s">
        <v>1</v>
      </c>
      <c r="AR1206" s="139" t="s">
        <v>149</v>
      </c>
      <c r="AT1206" s="139" t="s">
        <v>147</v>
      </c>
      <c r="AU1206" s="139" t="s">
        <v>84</v>
      </c>
      <c r="AY1206" s="14" t="s">
        <v>145</v>
      </c>
      <c r="BE1206" s="140">
        <f t="shared" si="504"/>
        <v>0</v>
      </c>
      <c r="BF1206" s="140">
        <f t="shared" si="505"/>
        <v>0</v>
      </c>
      <c r="BG1206" s="140">
        <f t="shared" si="506"/>
        <v>0</v>
      </c>
      <c r="BH1206" s="140">
        <f t="shared" si="507"/>
        <v>0</v>
      </c>
      <c r="BI1206" s="140">
        <f t="shared" si="508"/>
        <v>0</v>
      </c>
      <c r="BJ1206" s="14" t="s">
        <v>84</v>
      </c>
      <c r="BK1206" s="140">
        <f t="shared" si="509"/>
        <v>0</v>
      </c>
      <c r="BL1206" s="14" t="s">
        <v>149</v>
      </c>
      <c r="BM1206" s="139" t="s">
        <v>169</v>
      </c>
    </row>
    <row r="1207" spans="2:65" s="1" customFormat="1" ht="24">
      <c r="B1207" s="127"/>
      <c r="C1207" s="128"/>
      <c r="D1207" s="128" t="s">
        <v>147</v>
      </c>
      <c r="E1207" s="129"/>
      <c r="F1207" s="130" t="s">
        <v>1189</v>
      </c>
      <c r="G1207" s="131" t="s">
        <v>343</v>
      </c>
      <c r="H1207" s="132">
        <v>2</v>
      </c>
      <c r="I1207" s="133"/>
      <c r="J1207" s="133"/>
      <c r="K1207" s="133">
        <f>ROUND(P1207*H1207,2)</f>
        <v>0</v>
      </c>
      <c r="L1207" s="130" t="s">
        <v>1</v>
      </c>
      <c r="M1207" s="26"/>
      <c r="N1207" s="134" t="s">
        <v>1</v>
      </c>
      <c r="O1207" s="135" t="s">
        <v>39</v>
      </c>
      <c r="P1207" s="136">
        <f t="shared" si="498"/>
        <v>0</v>
      </c>
      <c r="Q1207" s="136">
        <f t="shared" si="499"/>
        <v>0</v>
      </c>
      <c r="R1207" s="136">
        <f t="shared" si="500"/>
        <v>0</v>
      </c>
      <c r="S1207" s="137">
        <v>0</v>
      </c>
      <c r="T1207" s="137">
        <f t="shared" si="501"/>
        <v>0</v>
      </c>
      <c r="U1207" s="137">
        <v>0</v>
      </c>
      <c r="V1207" s="137">
        <f t="shared" si="502"/>
        <v>0</v>
      </c>
      <c r="W1207" s="137">
        <v>0</v>
      </c>
      <c r="X1207" s="137">
        <f t="shared" si="503"/>
        <v>0</v>
      </c>
      <c r="Y1207" s="138" t="s">
        <v>1</v>
      </c>
      <c r="AR1207" s="139" t="s">
        <v>187</v>
      </c>
      <c r="AT1207" s="139" t="s">
        <v>147</v>
      </c>
      <c r="AU1207" s="139" t="s">
        <v>84</v>
      </c>
      <c r="AY1207" s="14" t="s">
        <v>145</v>
      </c>
      <c r="BE1207" s="140">
        <f t="shared" si="504"/>
        <v>0</v>
      </c>
      <c r="BF1207" s="140">
        <f t="shared" si="505"/>
        <v>0</v>
      </c>
      <c r="BG1207" s="140">
        <f t="shared" si="506"/>
        <v>0</v>
      </c>
      <c r="BH1207" s="140">
        <f t="shared" si="507"/>
        <v>0</v>
      </c>
      <c r="BI1207" s="140">
        <f t="shared" si="508"/>
        <v>0</v>
      </c>
      <c r="BJ1207" s="14" t="s">
        <v>84</v>
      </c>
      <c r="BK1207" s="140">
        <f t="shared" si="509"/>
        <v>0</v>
      </c>
      <c r="BL1207" s="14" t="s">
        <v>187</v>
      </c>
      <c r="BM1207" s="139" t="s">
        <v>209</v>
      </c>
    </row>
    <row r="1208" spans="2:65" s="1" customFormat="1" ht="24">
      <c r="B1208" s="127"/>
      <c r="C1208" s="128"/>
      <c r="D1208" s="128" t="s">
        <v>147</v>
      </c>
      <c r="E1208" s="157"/>
      <c r="F1208" s="158" t="s">
        <v>1190</v>
      </c>
      <c r="G1208" s="159" t="s">
        <v>343</v>
      </c>
      <c r="H1208" s="132">
        <v>1</v>
      </c>
      <c r="I1208" s="133"/>
      <c r="J1208" s="133"/>
      <c r="K1208" s="133">
        <f>ROUND(P1208*H1208,2)</f>
        <v>0</v>
      </c>
      <c r="L1208" s="130" t="s">
        <v>1</v>
      </c>
      <c r="M1208" s="26"/>
      <c r="N1208" s="134" t="s">
        <v>1</v>
      </c>
      <c r="O1208" s="135" t="s">
        <v>39</v>
      </c>
      <c r="P1208" s="136">
        <f t="shared" si="498"/>
        <v>0</v>
      </c>
      <c r="Q1208" s="136">
        <f t="shared" si="499"/>
        <v>0</v>
      </c>
      <c r="R1208" s="136">
        <f t="shared" si="500"/>
        <v>0</v>
      </c>
      <c r="S1208" s="137">
        <v>0</v>
      </c>
      <c r="T1208" s="137">
        <f t="shared" si="501"/>
        <v>0</v>
      </c>
      <c r="U1208" s="137">
        <v>0</v>
      </c>
      <c r="V1208" s="137">
        <f t="shared" si="502"/>
        <v>0</v>
      </c>
      <c r="W1208" s="137">
        <v>0</v>
      </c>
      <c r="X1208" s="137">
        <f t="shared" si="503"/>
        <v>0</v>
      </c>
      <c r="Y1208" s="138" t="s">
        <v>1</v>
      </c>
      <c r="AR1208" s="139" t="s">
        <v>187</v>
      </c>
      <c r="AT1208" s="139" t="s">
        <v>147</v>
      </c>
      <c r="AU1208" s="139" t="s">
        <v>84</v>
      </c>
      <c r="AY1208" s="14" t="s">
        <v>145</v>
      </c>
      <c r="BE1208" s="140">
        <f t="shared" si="504"/>
        <v>0</v>
      </c>
      <c r="BF1208" s="140">
        <f t="shared" si="505"/>
        <v>0</v>
      </c>
      <c r="BG1208" s="140">
        <f t="shared" si="506"/>
        <v>0</v>
      </c>
      <c r="BH1208" s="140">
        <f t="shared" si="507"/>
        <v>0</v>
      </c>
      <c r="BI1208" s="140">
        <f t="shared" si="508"/>
        <v>0</v>
      </c>
      <c r="BJ1208" s="14" t="s">
        <v>84</v>
      </c>
      <c r="BK1208" s="140">
        <f t="shared" si="509"/>
        <v>0</v>
      </c>
      <c r="BL1208" s="14" t="s">
        <v>187</v>
      </c>
      <c r="BM1208" s="139" t="s">
        <v>209</v>
      </c>
    </row>
    <row r="1209" spans="2:65" s="1" customFormat="1" ht="12">
      <c r="B1209" s="127"/>
      <c r="C1209" s="128"/>
      <c r="D1209" s="128" t="s">
        <v>147</v>
      </c>
      <c r="E1209" s="157"/>
      <c r="F1209" s="158" t="s">
        <v>1191</v>
      </c>
      <c r="G1209" s="159" t="s">
        <v>1008</v>
      </c>
      <c r="H1209" s="132">
        <v>2</v>
      </c>
      <c r="I1209" s="133"/>
      <c r="J1209" s="133"/>
      <c r="K1209" s="133">
        <f>ROUND(P1209*H1209,2)</f>
        <v>0</v>
      </c>
      <c r="L1209" s="130" t="s">
        <v>1</v>
      </c>
      <c r="M1209" s="26"/>
      <c r="N1209" s="134" t="s">
        <v>1</v>
      </c>
      <c r="O1209" s="135" t="s">
        <v>39</v>
      </c>
      <c r="P1209" s="136">
        <f t="shared" si="498"/>
        <v>0</v>
      </c>
      <c r="Q1209" s="136">
        <f t="shared" si="499"/>
        <v>0</v>
      </c>
      <c r="R1209" s="136">
        <f t="shared" si="500"/>
        <v>0</v>
      </c>
      <c r="S1209" s="137">
        <v>0</v>
      </c>
      <c r="T1209" s="137">
        <f t="shared" si="501"/>
        <v>0</v>
      </c>
      <c r="U1209" s="137">
        <v>0</v>
      </c>
      <c r="V1209" s="137">
        <f t="shared" si="502"/>
        <v>0</v>
      </c>
      <c r="W1209" s="137">
        <v>0</v>
      </c>
      <c r="X1209" s="137">
        <f t="shared" si="503"/>
        <v>0</v>
      </c>
      <c r="Y1209" s="138" t="s">
        <v>1</v>
      </c>
      <c r="AR1209" s="139" t="s">
        <v>187</v>
      </c>
      <c r="AT1209" s="139" t="s">
        <v>147</v>
      </c>
      <c r="AU1209" s="139" t="s">
        <v>84</v>
      </c>
      <c r="AY1209" s="14" t="s">
        <v>145</v>
      </c>
      <c r="BE1209" s="140">
        <f t="shared" si="504"/>
        <v>0</v>
      </c>
      <c r="BF1209" s="140">
        <f t="shared" si="505"/>
        <v>0</v>
      </c>
      <c r="BG1209" s="140">
        <f t="shared" si="506"/>
        <v>0</v>
      </c>
      <c r="BH1209" s="140">
        <f t="shared" si="507"/>
        <v>0</v>
      </c>
      <c r="BI1209" s="140">
        <f t="shared" si="508"/>
        <v>0</v>
      </c>
      <c r="BJ1209" s="14" t="s">
        <v>84</v>
      </c>
      <c r="BK1209" s="140">
        <f t="shared" si="509"/>
        <v>0</v>
      </c>
      <c r="BL1209" s="14" t="s">
        <v>187</v>
      </c>
      <c r="BM1209" s="139" t="s">
        <v>209</v>
      </c>
    </row>
    <row r="1210" spans="2:65" s="1" customFormat="1" ht="12">
      <c r="B1210" s="127"/>
      <c r="C1210" s="151"/>
      <c r="D1210" s="151"/>
      <c r="E1210" s="152"/>
      <c r="F1210" s="153" t="s">
        <v>1063</v>
      </c>
      <c r="G1210" s="154"/>
      <c r="H1210" s="155"/>
      <c r="I1210" s="156"/>
      <c r="J1210" s="156"/>
      <c r="K1210" s="156"/>
      <c r="L1210" s="153"/>
      <c r="M1210" s="26"/>
      <c r="N1210" s="134" t="s">
        <v>1</v>
      </c>
      <c r="O1210" s="135" t="s">
        <v>39</v>
      </c>
      <c r="P1210" s="136">
        <f t="shared" si="498"/>
        <v>0</v>
      </c>
      <c r="Q1210" s="136">
        <f t="shared" si="499"/>
        <v>0</v>
      </c>
      <c r="R1210" s="136">
        <f t="shared" si="500"/>
        <v>0</v>
      </c>
      <c r="S1210" s="137">
        <v>0</v>
      </c>
      <c r="T1210" s="137">
        <f t="shared" si="501"/>
        <v>0</v>
      </c>
      <c r="U1210" s="137">
        <v>0</v>
      </c>
      <c r="V1210" s="137">
        <f t="shared" si="502"/>
        <v>0</v>
      </c>
      <c r="W1210" s="137">
        <v>0</v>
      </c>
      <c r="X1210" s="137">
        <f t="shared" si="503"/>
        <v>0</v>
      </c>
      <c r="Y1210" s="138" t="s">
        <v>1</v>
      </c>
      <c r="AR1210" s="139" t="s">
        <v>149</v>
      </c>
      <c r="AT1210" s="139" t="s">
        <v>147</v>
      </c>
      <c r="AU1210" s="139" t="s">
        <v>84</v>
      </c>
      <c r="AY1210" s="14" t="s">
        <v>145</v>
      </c>
      <c r="BE1210" s="140">
        <f t="shared" si="504"/>
        <v>0</v>
      </c>
      <c r="BF1210" s="140">
        <f t="shared" si="505"/>
        <v>0</v>
      </c>
      <c r="BG1210" s="140">
        <f t="shared" si="506"/>
        <v>0</v>
      </c>
      <c r="BH1210" s="140">
        <f t="shared" si="507"/>
        <v>0</v>
      </c>
      <c r="BI1210" s="140">
        <f t="shared" si="508"/>
        <v>0</v>
      </c>
      <c r="BJ1210" s="14" t="s">
        <v>84</v>
      </c>
      <c r="BK1210" s="140">
        <f t="shared" si="509"/>
        <v>0</v>
      </c>
      <c r="BL1210" s="14" t="s">
        <v>149</v>
      </c>
      <c r="BM1210" s="139" t="s">
        <v>169</v>
      </c>
    </row>
    <row r="1211" spans="2:65" s="1" customFormat="1" ht="16.5" customHeight="1">
      <c r="B1211" s="127"/>
      <c r="C1211" s="128"/>
      <c r="D1211" s="128" t="s">
        <v>147</v>
      </c>
      <c r="E1211" s="129"/>
      <c r="F1211" s="158" t="s">
        <v>1058</v>
      </c>
      <c r="G1211" s="159" t="s">
        <v>348</v>
      </c>
      <c r="H1211" s="132">
        <v>1</v>
      </c>
      <c r="I1211" s="133"/>
      <c r="J1211" s="133"/>
      <c r="K1211" s="133">
        <f t="shared" ref="K1211:K1212" si="510">ROUND(P1211*H1211,2)</f>
        <v>0</v>
      </c>
      <c r="L1211" s="130" t="s">
        <v>1</v>
      </c>
      <c r="M1211" s="26"/>
      <c r="N1211" s="134" t="s">
        <v>1</v>
      </c>
      <c r="O1211" s="135" t="s">
        <v>39</v>
      </c>
      <c r="P1211" s="136">
        <f t="shared" si="498"/>
        <v>0</v>
      </c>
      <c r="Q1211" s="136">
        <f t="shared" si="499"/>
        <v>0</v>
      </c>
      <c r="R1211" s="136">
        <f t="shared" si="500"/>
        <v>0</v>
      </c>
      <c r="S1211" s="137">
        <v>0</v>
      </c>
      <c r="T1211" s="137">
        <f t="shared" si="501"/>
        <v>0</v>
      </c>
      <c r="U1211" s="137">
        <v>0</v>
      </c>
      <c r="V1211" s="137">
        <f t="shared" si="502"/>
        <v>0</v>
      </c>
      <c r="W1211" s="137">
        <v>0</v>
      </c>
      <c r="X1211" s="137">
        <f t="shared" si="503"/>
        <v>0</v>
      </c>
      <c r="Y1211" s="138" t="s">
        <v>1</v>
      </c>
      <c r="AR1211" s="139" t="s">
        <v>187</v>
      </c>
      <c r="AT1211" s="139" t="s">
        <v>147</v>
      </c>
      <c r="AU1211" s="139" t="s">
        <v>84</v>
      </c>
      <c r="AY1211" s="14" t="s">
        <v>145</v>
      </c>
      <c r="BE1211" s="140">
        <f t="shared" si="504"/>
        <v>0</v>
      </c>
      <c r="BF1211" s="140">
        <f t="shared" si="505"/>
        <v>0</v>
      </c>
      <c r="BG1211" s="140">
        <f t="shared" si="506"/>
        <v>0</v>
      </c>
      <c r="BH1211" s="140">
        <f t="shared" si="507"/>
        <v>0</v>
      </c>
      <c r="BI1211" s="140">
        <f t="shared" si="508"/>
        <v>0</v>
      </c>
      <c r="BJ1211" s="14" t="s">
        <v>84</v>
      </c>
      <c r="BK1211" s="140">
        <f t="shared" si="509"/>
        <v>0</v>
      </c>
      <c r="BL1211" s="14" t="s">
        <v>187</v>
      </c>
      <c r="BM1211" s="139" t="s">
        <v>209</v>
      </c>
    </row>
    <row r="1212" spans="2:65" s="1" customFormat="1" ht="16.5" customHeight="1">
      <c r="B1212" s="127"/>
      <c r="C1212" s="128"/>
      <c r="D1212" s="128" t="s">
        <v>147</v>
      </c>
      <c r="E1212" s="129"/>
      <c r="F1212" s="158" t="s">
        <v>1062</v>
      </c>
      <c r="G1212" s="159" t="s">
        <v>348</v>
      </c>
      <c r="H1212" s="132">
        <v>1</v>
      </c>
      <c r="I1212" s="133"/>
      <c r="J1212" s="133"/>
      <c r="K1212" s="133">
        <f t="shared" si="510"/>
        <v>0</v>
      </c>
      <c r="L1212" s="130" t="s">
        <v>1</v>
      </c>
      <c r="M1212" s="26"/>
      <c r="N1212" s="134" t="s">
        <v>1</v>
      </c>
      <c r="O1212" s="135" t="s">
        <v>39</v>
      </c>
      <c r="P1212" s="136">
        <f t="shared" si="498"/>
        <v>0</v>
      </c>
      <c r="Q1212" s="136">
        <f t="shared" si="499"/>
        <v>0</v>
      </c>
      <c r="R1212" s="136">
        <f t="shared" si="500"/>
        <v>0</v>
      </c>
      <c r="S1212" s="137">
        <v>0</v>
      </c>
      <c r="T1212" s="137">
        <f t="shared" si="501"/>
        <v>0</v>
      </c>
      <c r="U1212" s="137">
        <v>0</v>
      </c>
      <c r="V1212" s="137">
        <f t="shared" si="502"/>
        <v>0</v>
      </c>
      <c r="W1212" s="137">
        <v>0</v>
      </c>
      <c r="X1212" s="137">
        <f t="shared" si="503"/>
        <v>0</v>
      </c>
      <c r="Y1212" s="138" t="s">
        <v>1</v>
      </c>
      <c r="AR1212" s="139" t="s">
        <v>187</v>
      </c>
      <c r="AT1212" s="139" t="s">
        <v>147</v>
      </c>
      <c r="AU1212" s="139" t="s">
        <v>84</v>
      </c>
      <c r="AY1212" s="14" t="s">
        <v>145</v>
      </c>
      <c r="BE1212" s="140">
        <f t="shared" si="504"/>
        <v>0</v>
      </c>
      <c r="BF1212" s="140">
        <f t="shared" si="505"/>
        <v>0</v>
      </c>
      <c r="BG1212" s="140">
        <f t="shared" si="506"/>
        <v>0</v>
      </c>
      <c r="BH1212" s="140">
        <f t="shared" si="507"/>
        <v>0</v>
      </c>
      <c r="BI1212" s="140">
        <f t="shared" si="508"/>
        <v>0</v>
      </c>
      <c r="BJ1212" s="14" t="s">
        <v>84</v>
      </c>
      <c r="BK1212" s="140">
        <f t="shared" si="509"/>
        <v>0</v>
      </c>
      <c r="BL1212" s="14" t="s">
        <v>187</v>
      </c>
      <c r="BM1212" s="139" t="s">
        <v>209</v>
      </c>
    </row>
    <row r="1213" spans="2:65" s="12" customFormat="1" ht="33.75">
      <c r="B1213" s="141"/>
      <c r="D1213" s="142" t="s">
        <v>151</v>
      </c>
      <c r="E1213" s="143" t="s">
        <v>1</v>
      </c>
      <c r="F1213" s="144" t="s">
        <v>1114</v>
      </c>
      <c r="H1213" s="143" t="s">
        <v>1</v>
      </c>
      <c r="M1213" s="141"/>
      <c r="N1213" s="145"/>
      <c r="Y1213" s="146"/>
      <c r="AT1213" s="143" t="s">
        <v>151</v>
      </c>
      <c r="AU1213" s="143" t="s">
        <v>84</v>
      </c>
      <c r="AV1213" s="12" t="s">
        <v>84</v>
      </c>
      <c r="AW1213" s="12" t="s">
        <v>4</v>
      </c>
      <c r="AX1213" s="12" t="s">
        <v>76</v>
      </c>
      <c r="AY1213" s="143" t="s">
        <v>145</v>
      </c>
    </row>
    <row r="1214" spans="2:65" s="1" customFormat="1" ht="6.95" customHeight="1">
      <c r="B1214" s="38"/>
      <c r="C1214" s="39"/>
      <c r="D1214" s="39"/>
      <c r="E1214" s="39"/>
      <c r="F1214" s="39"/>
      <c r="G1214" s="39"/>
      <c r="H1214" s="39"/>
      <c r="I1214" s="39"/>
      <c r="J1214" s="39"/>
      <c r="K1214" s="39"/>
      <c r="L1214" s="39"/>
      <c r="M1214" s="26"/>
    </row>
  </sheetData>
  <autoFilter ref="C127:L1213" xr:uid="{00000000-0009-0000-0000-000002000000}"/>
  <mergeCells count="9">
    <mergeCell ref="E87:H87"/>
    <mergeCell ref="E118:H118"/>
    <mergeCell ref="E120:H12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6"/>
  <sheetViews>
    <sheetView showGridLines="0" zoomScale="70" zoomScaleNormal="70" workbookViewId="0">
      <selection activeCell="K127" sqref="K1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6640625" hidden="1" customWidth="1"/>
    <col min="64" max="65" width="0" hidden="1" customWidth="1"/>
  </cols>
  <sheetData>
    <row r="2" spans="2:46" ht="36.950000000000003" customHeight="1">
      <c r="M2" s="229" t="s">
        <v>6</v>
      </c>
      <c r="N2" s="222"/>
      <c r="O2" s="222"/>
      <c r="P2" s="222"/>
      <c r="Q2" s="222"/>
      <c r="R2" s="222"/>
      <c r="S2" s="222"/>
      <c r="T2" s="222"/>
      <c r="U2" s="222"/>
      <c r="V2" s="222"/>
      <c r="W2" s="222"/>
      <c r="X2" s="222"/>
      <c r="Y2" s="222"/>
      <c r="Z2" s="222"/>
      <c r="AT2" s="14" t="s">
        <v>92</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16.5" customHeight="1">
      <c r="B9" s="26"/>
      <c r="E9" s="199" t="s">
        <v>210</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ROUND(K125,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ROUND((SUM(BE125:BE215)),  2)</f>
        <v>0</v>
      </c>
      <c r="I35" s="87">
        <v>0.21</v>
      </c>
      <c r="K35" s="85">
        <f>ROUND(((SUM(BE125:BE215))*I35),  2)</f>
        <v>0</v>
      </c>
      <c r="M35" s="26"/>
    </row>
    <row r="36" spans="2:13" s="1" customFormat="1" ht="14.45" customHeight="1">
      <c r="B36" s="26"/>
      <c r="E36" s="23" t="s">
        <v>40</v>
      </c>
      <c r="F36" s="85">
        <f>ROUND((SUM(BF125:BF215)),  2)</f>
        <v>0</v>
      </c>
      <c r="I36" s="87">
        <v>0.15</v>
      </c>
      <c r="K36" s="85">
        <f>ROUND(((SUM(BF125:BF215))*I36),  2)</f>
        <v>0</v>
      </c>
      <c r="M36" s="26"/>
    </row>
    <row r="37" spans="2:13" s="1" customFormat="1" ht="14.45" hidden="1" customHeight="1">
      <c r="B37" s="26"/>
      <c r="E37" s="23" t="s">
        <v>41</v>
      </c>
      <c r="F37" s="85">
        <f>ROUND((SUM(BG125:BG215)),  2)</f>
        <v>0</v>
      </c>
      <c r="I37" s="87">
        <v>0.21</v>
      </c>
      <c r="K37" s="85">
        <f>0</f>
        <v>0</v>
      </c>
      <c r="M37" s="26"/>
    </row>
    <row r="38" spans="2:13" s="1" customFormat="1" ht="14.45" hidden="1" customHeight="1">
      <c r="B38" s="26"/>
      <c r="E38" s="23" t="s">
        <v>42</v>
      </c>
      <c r="F38" s="85">
        <f>ROUND((SUM(BH125:BH215)),  2)</f>
        <v>0</v>
      </c>
      <c r="I38" s="87">
        <v>0.15</v>
      </c>
      <c r="K38" s="85">
        <f>0</f>
        <v>0</v>
      </c>
      <c r="M38" s="26"/>
    </row>
    <row r="39" spans="2:13" s="1" customFormat="1" ht="14.45" hidden="1" customHeight="1">
      <c r="B39" s="26"/>
      <c r="E39" s="23" t="s">
        <v>43</v>
      </c>
      <c r="F39" s="85">
        <f>ROUND((SUM(BI125:BI215)),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16.5" customHeight="1">
      <c r="B87" s="26"/>
      <c r="E87" s="199" t="str">
        <f>E9</f>
        <v xml:space="preserve">SO03 - SO 03 (D.2) – Napojovací kolektor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Q125</f>
        <v>0</v>
      </c>
      <c r="J96" s="60">
        <f>R125</f>
        <v>0</v>
      </c>
      <c r="K96" s="60">
        <f>K125</f>
        <v>0</v>
      </c>
      <c r="M96" s="26"/>
      <c r="AU96" s="14" t="s">
        <v>122</v>
      </c>
    </row>
    <row r="97" spans="2:13" s="8" customFormat="1" ht="24.95" customHeight="1">
      <c r="B97" s="99"/>
      <c r="D97" s="100" t="s">
        <v>124</v>
      </c>
      <c r="E97" s="101"/>
      <c r="F97" s="101"/>
      <c r="G97" s="101"/>
      <c r="H97" s="101"/>
      <c r="I97" s="102">
        <f>Q126</f>
        <v>0</v>
      </c>
      <c r="J97" s="102">
        <f>R126</f>
        <v>0</v>
      </c>
      <c r="K97" s="102">
        <f>K126</f>
        <v>0</v>
      </c>
      <c r="M97" s="99"/>
    </row>
    <row r="98" spans="2:13" s="8" customFormat="1" ht="24.95" customHeight="1">
      <c r="B98" s="99"/>
      <c r="D98" s="100" t="s">
        <v>432</v>
      </c>
      <c r="E98" s="101"/>
      <c r="F98" s="101"/>
      <c r="G98" s="101"/>
      <c r="H98" s="101"/>
      <c r="I98" s="102">
        <f>Q148</f>
        <v>0</v>
      </c>
      <c r="J98" s="102">
        <f>R148</f>
        <v>0</v>
      </c>
      <c r="K98" s="102">
        <f>K148</f>
        <v>0</v>
      </c>
      <c r="M98" s="99"/>
    </row>
    <row r="99" spans="2:13" s="8" customFormat="1" ht="24.95" customHeight="1">
      <c r="B99" s="99"/>
      <c r="D99" s="100" t="s">
        <v>466</v>
      </c>
      <c r="E99" s="101"/>
      <c r="F99" s="101"/>
      <c r="G99" s="101"/>
      <c r="H99" s="101"/>
      <c r="I99" s="102">
        <f>Q160</f>
        <v>0</v>
      </c>
      <c r="J99" s="102">
        <f>R160</f>
        <v>0</v>
      </c>
      <c r="K99" s="102">
        <f>K160</f>
        <v>0</v>
      </c>
      <c r="M99" s="99"/>
    </row>
    <row r="100" spans="2:13" s="8" customFormat="1" ht="24.95" customHeight="1">
      <c r="B100" s="99"/>
      <c r="D100" s="100" t="s">
        <v>467</v>
      </c>
      <c r="E100" s="101"/>
      <c r="F100" s="101"/>
      <c r="G100" s="101"/>
      <c r="H100" s="101"/>
      <c r="I100" s="102">
        <f>Q169</f>
        <v>0</v>
      </c>
      <c r="J100" s="102">
        <f t="shared" ref="J100:J105" si="0">R161</f>
        <v>0</v>
      </c>
      <c r="K100" s="102">
        <f>K169</f>
        <v>0</v>
      </c>
      <c r="M100" s="99"/>
    </row>
    <row r="101" spans="2:13" s="8" customFormat="1" ht="24.95" customHeight="1">
      <c r="B101" s="99"/>
      <c r="D101" s="100" t="s">
        <v>485</v>
      </c>
      <c r="E101" s="101"/>
      <c r="F101" s="101"/>
      <c r="G101" s="101"/>
      <c r="H101" s="101"/>
      <c r="I101" s="102">
        <f>Q182</f>
        <v>0</v>
      </c>
      <c r="J101" s="102">
        <f t="shared" si="0"/>
        <v>0</v>
      </c>
      <c r="K101" s="102">
        <f>K182</f>
        <v>0</v>
      </c>
      <c r="M101" s="99"/>
    </row>
    <row r="102" spans="2:13" s="8" customFormat="1" ht="24.95" customHeight="1">
      <c r="B102" s="99"/>
      <c r="D102" s="100" t="s">
        <v>501</v>
      </c>
      <c r="E102" s="101"/>
      <c r="F102" s="101"/>
      <c r="G102" s="101"/>
      <c r="H102" s="101"/>
      <c r="I102" s="102">
        <f>Q187</f>
        <v>0</v>
      </c>
      <c r="J102" s="102">
        <f t="shared" si="0"/>
        <v>0</v>
      </c>
      <c r="K102" s="102">
        <f>K187</f>
        <v>0</v>
      </c>
      <c r="M102" s="99"/>
    </row>
    <row r="103" spans="2:13" s="8" customFormat="1" ht="24.95" customHeight="1">
      <c r="B103" s="99"/>
      <c r="D103" s="100" t="s">
        <v>268</v>
      </c>
      <c r="E103" s="101"/>
      <c r="F103" s="101"/>
      <c r="G103" s="101"/>
      <c r="H103" s="101"/>
      <c r="I103" s="102">
        <f>Q194</f>
        <v>0</v>
      </c>
      <c r="J103" s="102">
        <f t="shared" si="0"/>
        <v>0</v>
      </c>
      <c r="K103" s="102">
        <f>K194</f>
        <v>0</v>
      </c>
      <c r="M103" s="99"/>
    </row>
    <row r="104" spans="2:13" s="8" customFormat="1" ht="24.95" customHeight="1">
      <c r="B104" s="99"/>
      <c r="D104" s="100" t="s">
        <v>505</v>
      </c>
      <c r="E104" s="101"/>
      <c r="F104" s="101"/>
      <c r="G104" s="101"/>
      <c r="H104" s="101"/>
      <c r="I104" s="102">
        <f>Q196</f>
        <v>0</v>
      </c>
      <c r="J104" s="102">
        <f t="shared" si="0"/>
        <v>0</v>
      </c>
      <c r="K104" s="102">
        <f>K196</f>
        <v>0</v>
      </c>
      <c r="M104" s="99"/>
    </row>
    <row r="105" spans="2:13" s="8" customFormat="1" ht="24.95" customHeight="1">
      <c r="B105" s="99"/>
      <c r="D105" s="100" t="s">
        <v>521</v>
      </c>
      <c r="E105" s="101"/>
      <c r="F105" s="101"/>
      <c r="G105" s="101"/>
      <c r="H105" s="101"/>
      <c r="I105" s="102">
        <f>Q207</f>
        <v>0</v>
      </c>
      <c r="J105" s="102">
        <f t="shared" si="0"/>
        <v>0</v>
      </c>
      <c r="K105" s="102">
        <f>K207</f>
        <v>0</v>
      </c>
      <c r="M105" s="99"/>
    </row>
    <row r="106" spans="2:13" s="1" customFormat="1" ht="21.75" customHeight="1">
      <c r="B106" s="26"/>
      <c r="M106" s="26"/>
    </row>
    <row r="107" spans="2:13" s="1" customFormat="1" ht="6.95" customHeight="1">
      <c r="B107" s="38"/>
      <c r="C107" s="39"/>
      <c r="D107" s="39"/>
      <c r="E107" s="39"/>
      <c r="F107" s="39"/>
      <c r="G107" s="39"/>
      <c r="H107" s="39"/>
      <c r="I107" s="39"/>
      <c r="J107" s="39"/>
      <c r="K107" s="39"/>
      <c r="L107" s="39"/>
      <c r="M107" s="26"/>
    </row>
    <row r="111" spans="2:13" s="1" customFormat="1" ht="6.95" customHeight="1">
      <c r="B111" s="40"/>
      <c r="C111" s="41"/>
      <c r="D111" s="41"/>
      <c r="E111" s="41"/>
      <c r="F111" s="41"/>
      <c r="G111" s="41"/>
      <c r="H111" s="41"/>
      <c r="I111" s="41"/>
      <c r="J111" s="41"/>
      <c r="K111" s="41"/>
      <c r="L111" s="41"/>
      <c r="M111" s="26"/>
    </row>
    <row r="112" spans="2:13" s="1" customFormat="1" ht="24.95" customHeight="1">
      <c r="B112" s="26"/>
      <c r="C112" s="18" t="s">
        <v>125</v>
      </c>
      <c r="M112" s="26"/>
    </row>
    <row r="113" spans="2:65" s="1" customFormat="1" ht="6.95" customHeight="1">
      <c r="B113" s="26"/>
      <c r="M113" s="26"/>
    </row>
    <row r="114" spans="2:65" s="1" customFormat="1" ht="12" customHeight="1">
      <c r="B114" s="26"/>
      <c r="C114" s="23" t="s">
        <v>15</v>
      </c>
      <c r="M114" s="26"/>
    </row>
    <row r="115" spans="2:65" s="1" customFormat="1" ht="26.25" customHeight="1">
      <c r="B115" s="26"/>
      <c r="E115" s="235" t="str">
        <f>E7</f>
        <v>Nové energocentrum – Trafostanice TS1 vč. náhradního zdroje elektrické energie</v>
      </c>
      <c r="F115" s="236"/>
      <c r="G115" s="236"/>
      <c r="H115" s="236"/>
      <c r="M115" s="26"/>
    </row>
    <row r="116" spans="2:65" s="1" customFormat="1" ht="12" customHeight="1">
      <c r="B116" s="26"/>
      <c r="C116" s="23" t="s">
        <v>112</v>
      </c>
      <c r="M116" s="26"/>
    </row>
    <row r="117" spans="2:65" s="1" customFormat="1" ht="16.5" customHeight="1">
      <c r="B117" s="26"/>
      <c r="E117" s="199" t="str">
        <f>E9</f>
        <v xml:space="preserve">SO03 - SO 03 (D.2) – Napojovací kolektor  </v>
      </c>
      <c r="F117" s="234"/>
      <c r="G117" s="234"/>
      <c r="H117" s="234"/>
      <c r="M117" s="26"/>
    </row>
    <row r="118" spans="2:65" s="1" customFormat="1" ht="6.95" customHeight="1">
      <c r="B118" s="26"/>
      <c r="M118" s="26"/>
    </row>
    <row r="119" spans="2:65" s="1" customFormat="1" ht="12" customHeight="1">
      <c r="B119" s="26"/>
      <c r="C119" s="23" t="s">
        <v>19</v>
      </c>
      <c r="F119" s="21" t="str">
        <f>F12</f>
        <v>Nemocnice Chomutov, o.z.</v>
      </c>
      <c r="I119" s="23" t="s">
        <v>21</v>
      </c>
      <c r="J119" s="46" t="str">
        <f>IF(J12="","",J12)</f>
        <v>2. 9. 2022</v>
      </c>
      <c r="M119" s="26"/>
    </row>
    <row r="120" spans="2:65" s="1" customFormat="1" ht="6.95" customHeight="1">
      <c r="B120" s="26"/>
      <c r="M120" s="26"/>
    </row>
    <row r="121" spans="2:65" s="1" customFormat="1" ht="15.2" customHeight="1">
      <c r="B121" s="26"/>
      <c r="C121" s="23" t="s">
        <v>23</v>
      </c>
      <c r="F121" s="21" t="str">
        <f>E15</f>
        <v>Krajská zdravotní, a.s; Sociální péče 3316/12A, 401 13 Ústí nad Labem</v>
      </c>
      <c r="I121" s="23" t="s">
        <v>28</v>
      </c>
      <c r="J121" s="24" t="str">
        <f>E21</f>
        <v xml:space="preserve">ALTRON, a.s. </v>
      </c>
      <c r="M121" s="26"/>
    </row>
    <row r="122" spans="2:65" s="1" customFormat="1" ht="15.2" customHeight="1">
      <c r="B122" s="26"/>
      <c r="C122" s="23" t="s">
        <v>27</v>
      </c>
      <c r="F122" s="21" t="str">
        <f>IF(E18="","",E18)</f>
        <v xml:space="preserve"> </v>
      </c>
      <c r="I122" s="23" t="s">
        <v>32</v>
      </c>
      <c r="J122" s="24" t="str">
        <f>E24</f>
        <v xml:space="preserve"> </v>
      </c>
      <c r="M122" s="26"/>
    </row>
    <row r="123" spans="2:65" s="1" customFormat="1" ht="10.35" customHeight="1">
      <c r="B123" s="26"/>
      <c r="M123" s="26"/>
    </row>
    <row r="124" spans="2:65" s="10" customFormat="1" ht="29.25" customHeight="1">
      <c r="B124" s="107"/>
      <c r="C124" s="108" t="s">
        <v>126</v>
      </c>
      <c r="D124" s="109" t="s">
        <v>59</v>
      </c>
      <c r="E124" s="109" t="s">
        <v>55</v>
      </c>
      <c r="F124" s="109" t="s">
        <v>56</v>
      </c>
      <c r="G124" s="109" t="s">
        <v>127</v>
      </c>
      <c r="H124" s="109" t="s">
        <v>128</v>
      </c>
      <c r="I124" s="109" t="s">
        <v>129</v>
      </c>
      <c r="J124" s="109" t="s">
        <v>130</v>
      </c>
      <c r="K124" s="109" t="s">
        <v>120</v>
      </c>
      <c r="L124" s="110" t="s">
        <v>131</v>
      </c>
      <c r="M124" s="107"/>
      <c r="N124" s="53" t="s">
        <v>1</v>
      </c>
      <c r="O124" s="54" t="s">
        <v>38</v>
      </c>
      <c r="P124" s="54" t="s">
        <v>132</v>
      </c>
      <c r="Q124" s="54" t="s">
        <v>133</v>
      </c>
      <c r="R124" s="54" t="s">
        <v>134</v>
      </c>
      <c r="S124" s="54" t="s">
        <v>135</v>
      </c>
      <c r="T124" s="54" t="s">
        <v>136</v>
      </c>
      <c r="U124" s="54" t="s">
        <v>137</v>
      </c>
      <c r="V124" s="54" t="s">
        <v>138</v>
      </c>
      <c r="W124" s="54" t="s">
        <v>139</v>
      </c>
      <c r="X124" s="54" t="s">
        <v>140</v>
      </c>
      <c r="Y124" s="55" t="s">
        <v>141</v>
      </c>
    </row>
    <row r="125" spans="2:65" s="1" customFormat="1" ht="22.9" customHeight="1">
      <c r="B125" s="26"/>
      <c r="C125" s="58" t="s">
        <v>142</v>
      </c>
      <c r="K125" s="111">
        <f>BK125</f>
        <v>0</v>
      </c>
      <c r="M125" s="26"/>
      <c r="N125" s="56"/>
      <c r="O125" s="47"/>
      <c r="P125" s="47"/>
      <c r="Q125" s="112">
        <f>Q126+Q148+Q160+Q169+Q182+Q187+Q194+Q196+Q207</f>
        <v>0</v>
      </c>
      <c r="R125" s="112">
        <f>R126+R148+R160</f>
        <v>0</v>
      </c>
      <c r="S125" s="47"/>
      <c r="T125" s="113">
        <f>T126+T148+T160</f>
        <v>0</v>
      </c>
      <c r="U125" s="47"/>
      <c r="V125" s="113">
        <f>V126+V148+V160</f>
        <v>0</v>
      </c>
      <c r="W125" s="47"/>
      <c r="X125" s="113">
        <f>X126+X148+X160</f>
        <v>0</v>
      </c>
      <c r="Y125" s="48"/>
      <c r="AT125" s="14" t="s">
        <v>75</v>
      </c>
      <c r="AU125" s="14" t="s">
        <v>122</v>
      </c>
      <c r="BK125" s="114">
        <f>BK126+BK148+BK160+BK169+BK182+BK187+BK194+BK196+BK207</f>
        <v>0</v>
      </c>
    </row>
    <row r="126" spans="2:65" s="11" customFormat="1" ht="25.9" customHeight="1">
      <c r="B126" s="115"/>
      <c r="D126" s="116" t="s">
        <v>75</v>
      </c>
      <c r="E126" s="117">
        <v>1</v>
      </c>
      <c r="F126" s="117" t="s">
        <v>146</v>
      </c>
      <c r="K126" s="118">
        <f>BK126</f>
        <v>0</v>
      </c>
      <c r="M126" s="115"/>
      <c r="N126" s="119"/>
      <c r="Q126" s="120">
        <f>SUM(Q127:Q147)</f>
        <v>0</v>
      </c>
      <c r="R126" s="120">
        <f>SUM(R127:R147)</f>
        <v>0</v>
      </c>
      <c r="T126" s="121">
        <f>SUM(T127:T147)</f>
        <v>0</v>
      </c>
      <c r="V126" s="121">
        <f>SUM(V127:V147)</f>
        <v>0</v>
      </c>
      <c r="X126" s="121">
        <f>SUM(X127:X147)</f>
        <v>0</v>
      </c>
      <c r="Y126" s="122"/>
      <c r="AR126" s="116" t="s">
        <v>84</v>
      </c>
      <c r="AT126" s="123" t="s">
        <v>75</v>
      </c>
      <c r="AU126" s="123" t="s">
        <v>76</v>
      </c>
      <c r="AY126" s="116" t="s">
        <v>145</v>
      </c>
      <c r="BK126" s="124">
        <f>SUM(BK127:BK147)</f>
        <v>0</v>
      </c>
    </row>
    <row r="127" spans="2:65" s="1" customFormat="1" ht="16.5" customHeight="1">
      <c r="B127" s="127"/>
      <c r="C127" s="128" t="s">
        <v>84</v>
      </c>
      <c r="D127" s="128" t="s">
        <v>147</v>
      </c>
      <c r="E127" s="129" t="s">
        <v>410</v>
      </c>
      <c r="F127" s="130" t="s">
        <v>411</v>
      </c>
      <c r="G127" s="131" t="s">
        <v>257</v>
      </c>
      <c r="H127" s="132">
        <v>416.07</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84</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211</v>
      </c>
    </row>
    <row r="128" spans="2:65" s="12" customFormat="1">
      <c r="B128" s="141"/>
      <c r="D128" s="142" t="s">
        <v>151</v>
      </c>
      <c r="E128" s="143" t="s">
        <v>1</v>
      </c>
      <c r="F128" s="150" t="s">
        <v>412</v>
      </c>
      <c r="H128" s="143">
        <v>416.07</v>
      </c>
      <c r="M128" s="141"/>
      <c r="N128" s="145"/>
      <c r="Y128" s="146"/>
      <c r="AT128" s="143" t="s">
        <v>151</v>
      </c>
      <c r="AU128" s="143" t="s">
        <v>84</v>
      </c>
      <c r="AV128" s="12" t="s">
        <v>84</v>
      </c>
      <c r="AW128" s="12" t="s">
        <v>4</v>
      </c>
      <c r="AX128" s="12" t="s">
        <v>76</v>
      </c>
      <c r="AY128" s="143" t="s">
        <v>145</v>
      </c>
    </row>
    <row r="129" spans="2:65" s="1" customFormat="1" ht="16.5" customHeight="1">
      <c r="B129" s="127"/>
      <c r="C129" s="128">
        <v>2</v>
      </c>
      <c r="D129" s="128" t="s">
        <v>147</v>
      </c>
      <c r="E129" s="129" t="s">
        <v>413</v>
      </c>
      <c r="F129" s="130" t="s">
        <v>414</v>
      </c>
      <c r="G129" s="131" t="s">
        <v>244</v>
      </c>
      <c r="H129" s="132">
        <v>180.9</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211</v>
      </c>
    </row>
    <row r="130" spans="2:65" s="12" customFormat="1">
      <c r="B130" s="141"/>
      <c r="D130" s="142" t="s">
        <v>151</v>
      </c>
      <c r="E130" s="143" t="s">
        <v>1</v>
      </c>
      <c r="F130" s="150" t="s">
        <v>415</v>
      </c>
      <c r="H130" s="143">
        <v>180.9</v>
      </c>
      <c r="M130" s="141"/>
      <c r="N130" s="145"/>
      <c r="Y130" s="146"/>
      <c r="AT130" s="143" t="s">
        <v>151</v>
      </c>
      <c r="AU130" s="143" t="s">
        <v>84</v>
      </c>
      <c r="AV130" s="12" t="s">
        <v>84</v>
      </c>
      <c r="AW130" s="12" t="s">
        <v>4</v>
      </c>
      <c r="AX130" s="12" t="s">
        <v>76</v>
      </c>
      <c r="AY130" s="143" t="s">
        <v>145</v>
      </c>
    </row>
    <row r="131" spans="2:65" s="1" customFormat="1" ht="16.5" customHeight="1">
      <c r="B131" s="127"/>
      <c r="C131" s="128">
        <v>3</v>
      </c>
      <c r="D131" s="128" t="s">
        <v>147</v>
      </c>
      <c r="E131" s="129" t="s">
        <v>416</v>
      </c>
      <c r="F131" s="130" t="s">
        <v>417</v>
      </c>
      <c r="G131" s="131" t="s">
        <v>244</v>
      </c>
      <c r="H131" s="132">
        <v>180.9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212</v>
      </c>
    </row>
    <row r="132" spans="2:65" s="1" customFormat="1" ht="16.5" customHeight="1">
      <c r="B132" s="127"/>
      <c r="C132" s="128">
        <v>4</v>
      </c>
      <c r="D132" s="128" t="s">
        <v>147</v>
      </c>
      <c r="E132" s="129" t="s">
        <v>313</v>
      </c>
      <c r="F132" s="130" t="s">
        <v>314</v>
      </c>
      <c r="G132" s="131" t="s">
        <v>257</v>
      </c>
      <c r="H132" s="132">
        <v>615.05999999999995</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84</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211</v>
      </c>
    </row>
    <row r="133" spans="2:65" s="12" customFormat="1">
      <c r="B133" s="141"/>
      <c r="D133" s="142" t="s">
        <v>151</v>
      </c>
      <c r="E133" s="143" t="s">
        <v>1</v>
      </c>
      <c r="F133" s="150" t="s">
        <v>418</v>
      </c>
      <c r="H133" s="143">
        <v>416.07</v>
      </c>
      <c r="M133" s="141"/>
      <c r="N133" s="145"/>
      <c r="Y133" s="146"/>
      <c r="AT133" s="143" t="s">
        <v>151</v>
      </c>
      <c r="AU133" s="143" t="s">
        <v>84</v>
      </c>
      <c r="AV133" s="12" t="s">
        <v>84</v>
      </c>
      <c r="AW133" s="12" t="s">
        <v>4</v>
      </c>
      <c r="AX133" s="12" t="s">
        <v>76</v>
      </c>
      <c r="AY133" s="143" t="s">
        <v>145</v>
      </c>
    </row>
    <row r="134" spans="2:65" s="12" customFormat="1">
      <c r="B134" s="141"/>
      <c r="D134" s="142" t="s">
        <v>151</v>
      </c>
      <c r="E134" s="143" t="s">
        <v>1</v>
      </c>
      <c r="F134" s="150" t="s">
        <v>419</v>
      </c>
      <c r="H134" s="143">
        <v>198.99</v>
      </c>
      <c r="M134" s="141"/>
      <c r="N134" s="145"/>
      <c r="Y134" s="146"/>
      <c r="AT134" s="143" t="s">
        <v>151</v>
      </c>
      <c r="AU134" s="143" t="s">
        <v>84</v>
      </c>
      <c r="AV134" s="12" t="s">
        <v>84</v>
      </c>
      <c r="AW134" s="12" t="s">
        <v>4</v>
      </c>
      <c r="AX134" s="12" t="s">
        <v>76</v>
      </c>
      <c r="AY134" s="143" t="s">
        <v>145</v>
      </c>
    </row>
    <row r="135" spans="2:65" s="1" customFormat="1" ht="16.5" customHeight="1">
      <c r="B135" s="127"/>
      <c r="C135" s="128">
        <v>5</v>
      </c>
      <c r="D135" s="128" t="s">
        <v>147</v>
      </c>
      <c r="E135" s="129" t="s">
        <v>358</v>
      </c>
      <c r="F135" s="130" t="s">
        <v>420</v>
      </c>
      <c r="G135" s="131" t="s">
        <v>257</v>
      </c>
      <c r="H135" s="132">
        <v>217.08</v>
      </c>
      <c r="I135" s="133"/>
      <c r="J135" s="133"/>
      <c r="K135" s="133">
        <f>ROUND(P135*H135,2)</f>
        <v>0</v>
      </c>
      <c r="L135" s="130" t="s">
        <v>1</v>
      </c>
      <c r="M135" s="26"/>
      <c r="N135" s="134" t="s">
        <v>1</v>
      </c>
      <c r="O135" s="135" t="s">
        <v>39</v>
      </c>
      <c r="P135" s="136">
        <f>I135+J135</f>
        <v>0</v>
      </c>
      <c r="Q135" s="136">
        <f>ROUND(I135*H135,2)</f>
        <v>0</v>
      </c>
      <c r="R135" s="136">
        <f>ROUND(J135*H135,2)</f>
        <v>0</v>
      </c>
      <c r="S135" s="137">
        <v>0</v>
      </c>
      <c r="T135" s="137">
        <f>S135*H135</f>
        <v>0</v>
      </c>
      <c r="U135" s="137">
        <v>0</v>
      </c>
      <c r="V135" s="137">
        <f>U135*H135</f>
        <v>0</v>
      </c>
      <c r="W135" s="137">
        <v>0</v>
      </c>
      <c r="X135" s="137">
        <f>W135*H135</f>
        <v>0</v>
      </c>
      <c r="Y135" s="138" t="s">
        <v>1</v>
      </c>
      <c r="AR135" s="139" t="s">
        <v>149</v>
      </c>
      <c r="AT135" s="139" t="s">
        <v>147</v>
      </c>
      <c r="AU135" s="139" t="s">
        <v>84</v>
      </c>
      <c r="AY135" s="14" t="s">
        <v>145</v>
      </c>
      <c r="BE135" s="140">
        <f>IF(O135="základní",K135,0)</f>
        <v>0</v>
      </c>
      <c r="BF135" s="140">
        <f>IF(O135="snížená",K135,0)</f>
        <v>0</v>
      </c>
      <c r="BG135" s="140">
        <f>IF(O135="zákl. přenesená",K135,0)</f>
        <v>0</v>
      </c>
      <c r="BH135" s="140">
        <f>IF(O135="sníž. přenesená",K135,0)</f>
        <v>0</v>
      </c>
      <c r="BI135" s="140">
        <f>IF(O135="nulová",K135,0)</f>
        <v>0</v>
      </c>
      <c r="BJ135" s="14" t="s">
        <v>84</v>
      </c>
      <c r="BK135" s="140">
        <f>ROUND(P135*H135,2)</f>
        <v>0</v>
      </c>
      <c r="BL135" s="14" t="s">
        <v>149</v>
      </c>
      <c r="BM135" s="139" t="s">
        <v>211</v>
      </c>
    </row>
    <row r="136" spans="2:65" s="12" customFormat="1">
      <c r="B136" s="141"/>
      <c r="D136" s="142" t="s">
        <v>151</v>
      </c>
      <c r="E136" s="143" t="s">
        <v>1</v>
      </c>
      <c r="F136" s="150" t="s">
        <v>421</v>
      </c>
      <c r="H136" s="143">
        <v>217.08</v>
      </c>
      <c r="M136" s="141"/>
      <c r="N136" s="145"/>
      <c r="Y136" s="146"/>
      <c r="AT136" s="143" t="s">
        <v>151</v>
      </c>
      <c r="AU136" s="143" t="s">
        <v>84</v>
      </c>
      <c r="AV136" s="12" t="s">
        <v>84</v>
      </c>
      <c r="AW136" s="12" t="s">
        <v>4</v>
      </c>
      <c r="AX136" s="12" t="s">
        <v>76</v>
      </c>
      <c r="AY136" s="143" t="s">
        <v>145</v>
      </c>
    </row>
    <row r="137" spans="2:65" s="1" customFormat="1" ht="16.5" customHeight="1">
      <c r="B137" s="127"/>
      <c r="C137" s="128">
        <v>6</v>
      </c>
      <c r="D137" s="128" t="s">
        <v>147</v>
      </c>
      <c r="E137" s="129" t="s">
        <v>422</v>
      </c>
      <c r="F137" s="130" t="s">
        <v>423</v>
      </c>
      <c r="G137" s="131" t="s">
        <v>257</v>
      </c>
      <c r="H137" s="132">
        <v>1953.72</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84</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211</v>
      </c>
    </row>
    <row r="138" spans="2:65" s="12" customFormat="1">
      <c r="B138" s="141"/>
      <c r="D138" s="142" t="s">
        <v>151</v>
      </c>
      <c r="E138" s="143"/>
      <c r="F138" s="150" t="s">
        <v>424</v>
      </c>
      <c r="H138" s="143">
        <v>1953.72</v>
      </c>
      <c r="M138" s="141"/>
      <c r="N138" s="145"/>
      <c r="Y138" s="146"/>
      <c r="AT138" s="143" t="s">
        <v>151</v>
      </c>
      <c r="AU138" s="143" t="s">
        <v>84</v>
      </c>
      <c r="AV138" s="12" t="s">
        <v>84</v>
      </c>
      <c r="AW138" s="12" t="s">
        <v>4</v>
      </c>
      <c r="AX138" s="12" t="s">
        <v>76</v>
      </c>
      <c r="AY138" s="143" t="s">
        <v>145</v>
      </c>
    </row>
    <row r="139" spans="2:65" s="1" customFormat="1" ht="16.5" customHeight="1">
      <c r="B139" s="127"/>
      <c r="C139" s="128">
        <v>7</v>
      </c>
      <c r="D139" s="128" t="s">
        <v>147</v>
      </c>
      <c r="E139" s="129" t="s">
        <v>356</v>
      </c>
      <c r="F139" s="130" t="s">
        <v>425</v>
      </c>
      <c r="G139" s="131" t="s">
        <v>257</v>
      </c>
      <c r="H139" s="132">
        <v>416.07</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84</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212</v>
      </c>
    </row>
    <row r="140" spans="2:65" s="12" customFormat="1">
      <c r="B140" s="141"/>
      <c r="D140" s="142" t="s">
        <v>151</v>
      </c>
      <c r="E140" s="143"/>
      <c r="F140" s="150" t="s">
        <v>419</v>
      </c>
      <c r="H140" s="143">
        <v>198.99</v>
      </c>
      <c r="M140" s="141"/>
      <c r="N140" s="145"/>
      <c r="Y140" s="146"/>
      <c r="AT140" s="143" t="s">
        <v>151</v>
      </c>
      <c r="AU140" s="143" t="s">
        <v>84</v>
      </c>
      <c r="AV140" s="12" t="s">
        <v>84</v>
      </c>
      <c r="AW140" s="12" t="s">
        <v>4</v>
      </c>
      <c r="AX140" s="12" t="s">
        <v>76</v>
      </c>
      <c r="AY140" s="143" t="s">
        <v>145</v>
      </c>
    </row>
    <row r="141" spans="2:65" s="12" customFormat="1">
      <c r="B141" s="141"/>
      <c r="D141" s="142" t="s">
        <v>151</v>
      </c>
      <c r="E141" s="143"/>
      <c r="F141" s="150" t="s">
        <v>421</v>
      </c>
      <c r="H141" s="143">
        <v>217.08</v>
      </c>
      <c r="M141" s="141"/>
      <c r="N141" s="145"/>
      <c r="Y141" s="146"/>
      <c r="AT141" s="143" t="s">
        <v>151</v>
      </c>
      <c r="AU141" s="143" t="s">
        <v>84</v>
      </c>
      <c r="AV141" s="12" t="s">
        <v>84</v>
      </c>
      <c r="AW141" s="12" t="s">
        <v>4</v>
      </c>
      <c r="AX141" s="12" t="s">
        <v>76</v>
      </c>
      <c r="AY141" s="143" t="s">
        <v>145</v>
      </c>
    </row>
    <row r="142" spans="2:65" s="1" customFormat="1" ht="16.5" customHeight="1">
      <c r="B142" s="127"/>
      <c r="C142" s="128">
        <v>8</v>
      </c>
      <c r="D142" s="128" t="s">
        <v>147</v>
      </c>
      <c r="E142" s="129" t="s">
        <v>264</v>
      </c>
      <c r="F142" s="130" t="s">
        <v>265</v>
      </c>
      <c r="G142" s="131" t="s">
        <v>257</v>
      </c>
      <c r="H142" s="132">
        <v>416.07</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84</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211</v>
      </c>
    </row>
    <row r="143" spans="2:65" s="12" customFormat="1">
      <c r="B143" s="141"/>
      <c r="D143" s="142" t="s">
        <v>151</v>
      </c>
      <c r="E143" s="143"/>
      <c r="F143" s="150" t="s">
        <v>418</v>
      </c>
      <c r="H143" s="143">
        <v>416.07</v>
      </c>
      <c r="M143" s="141"/>
      <c r="N143" s="145"/>
      <c r="Y143" s="146"/>
      <c r="AT143" s="143" t="s">
        <v>151</v>
      </c>
      <c r="AU143" s="143" t="s">
        <v>84</v>
      </c>
      <c r="AV143" s="12" t="s">
        <v>84</v>
      </c>
      <c r="AW143" s="12" t="s">
        <v>4</v>
      </c>
      <c r="AX143" s="12" t="s">
        <v>76</v>
      </c>
      <c r="AY143" s="143" t="s">
        <v>145</v>
      </c>
    </row>
    <row r="144" spans="2:65" s="1" customFormat="1" ht="16.5" customHeight="1">
      <c r="B144" s="127"/>
      <c r="C144" s="128">
        <v>9</v>
      </c>
      <c r="D144" s="128" t="s">
        <v>147</v>
      </c>
      <c r="E144" s="129" t="s">
        <v>426</v>
      </c>
      <c r="F144" s="130" t="s">
        <v>427</v>
      </c>
      <c r="G144" s="131" t="s">
        <v>257</v>
      </c>
      <c r="H144" s="132">
        <v>198.99</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211</v>
      </c>
    </row>
    <row r="145" spans="2:65" s="12" customFormat="1">
      <c r="B145" s="141"/>
      <c r="D145" s="142" t="s">
        <v>151</v>
      </c>
      <c r="E145" s="143"/>
      <c r="F145" s="150" t="s">
        <v>428</v>
      </c>
      <c r="H145" s="143">
        <v>198.99</v>
      </c>
      <c r="M145" s="141"/>
      <c r="N145" s="145"/>
      <c r="Y145" s="146"/>
      <c r="AT145" s="143" t="s">
        <v>151</v>
      </c>
      <c r="AU145" s="143" t="s">
        <v>84</v>
      </c>
      <c r="AV145" s="12" t="s">
        <v>84</v>
      </c>
      <c r="AW145" s="12" t="s">
        <v>4</v>
      </c>
      <c r="AX145" s="12" t="s">
        <v>76</v>
      </c>
      <c r="AY145" s="143" t="s">
        <v>145</v>
      </c>
    </row>
    <row r="146" spans="2:65" s="1" customFormat="1" ht="16.5" customHeight="1">
      <c r="B146" s="127"/>
      <c r="C146" s="128">
        <v>10</v>
      </c>
      <c r="D146" s="128" t="s">
        <v>147</v>
      </c>
      <c r="E146" s="129" t="s">
        <v>429</v>
      </c>
      <c r="F146" s="130" t="s">
        <v>430</v>
      </c>
      <c r="G146" s="131" t="s">
        <v>257</v>
      </c>
      <c r="H146" s="132">
        <v>217.08</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84</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211</v>
      </c>
    </row>
    <row r="147" spans="2:65" s="12" customFormat="1">
      <c r="B147" s="141"/>
      <c r="D147" s="142" t="s">
        <v>151</v>
      </c>
      <c r="E147" s="143"/>
      <c r="F147" s="150" t="s">
        <v>421</v>
      </c>
      <c r="H147" s="143">
        <v>217.08</v>
      </c>
      <c r="M147" s="141"/>
      <c r="N147" s="145"/>
      <c r="Y147" s="146"/>
      <c r="AT147" s="143" t="s">
        <v>151</v>
      </c>
      <c r="AU147" s="143" t="s">
        <v>84</v>
      </c>
      <c r="AV147" s="12" t="s">
        <v>84</v>
      </c>
      <c r="AW147" s="12" t="s">
        <v>4</v>
      </c>
      <c r="AX147" s="12" t="s">
        <v>76</v>
      </c>
      <c r="AY147" s="143" t="s">
        <v>145</v>
      </c>
    </row>
    <row r="148" spans="2:65" s="11" customFormat="1" ht="25.9" customHeight="1">
      <c r="B148" s="115"/>
      <c r="D148" s="116" t="s">
        <v>75</v>
      </c>
      <c r="E148" s="117">
        <v>2</v>
      </c>
      <c r="F148" s="117" t="s">
        <v>431</v>
      </c>
      <c r="K148" s="118">
        <f>BK148</f>
        <v>0</v>
      </c>
      <c r="M148" s="115"/>
      <c r="N148" s="119"/>
      <c r="Q148" s="120">
        <f>SUM(Q149:Q159)</f>
        <v>0</v>
      </c>
      <c r="R148" s="120">
        <f>SUM(R149:R159)</f>
        <v>0</v>
      </c>
      <c r="T148" s="121">
        <f>SUM(T149:T159)</f>
        <v>0</v>
      </c>
      <c r="V148" s="121">
        <f>SUM(V149:V159)</f>
        <v>0</v>
      </c>
      <c r="X148" s="121">
        <f>SUM(X149:X159)</f>
        <v>0</v>
      </c>
      <c r="Y148" s="122"/>
      <c r="AR148" s="116" t="s">
        <v>84</v>
      </c>
      <c r="AT148" s="123" t="s">
        <v>75</v>
      </c>
      <c r="AU148" s="123" t="s">
        <v>76</v>
      </c>
      <c r="AY148" s="116" t="s">
        <v>145</v>
      </c>
      <c r="BK148" s="124">
        <f>SUM(BK149:BK159)</f>
        <v>0</v>
      </c>
    </row>
    <row r="149" spans="2:65" s="1" customFormat="1" ht="16.5" customHeight="1">
      <c r="B149" s="127"/>
      <c r="C149" s="128">
        <v>11</v>
      </c>
      <c r="D149" s="128" t="s">
        <v>147</v>
      </c>
      <c r="E149" s="129" t="s">
        <v>433</v>
      </c>
      <c r="F149" s="130" t="s">
        <v>434</v>
      </c>
      <c r="G149" s="131" t="s">
        <v>257</v>
      </c>
      <c r="H149" s="132">
        <v>0.504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84</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213</v>
      </c>
    </row>
    <row r="150" spans="2:65" s="12" customFormat="1">
      <c r="B150" s="141"/>
      <c r="D150" s="142" t="s">
        <v>151</v>
      </c>
      <c r="E150" s="143"/>
      <c r="F150" s="150" t="s">
        <v>435</v>
      </c>
      <c r="H150" s="143">
        <v>0.504</v>
      </c>
      <c r="M150" s="141"/>
      <c r="N150" s="145"/>
      <c r="Y150" s="146"/>
      <c r="AT150" s="143" t="s">
        <v>151</v>
      </c>
      <c r="AU150" s="143" t="s">
        <v>84</v>
      </c>
      <c r="AV150" s="12" t="s">
        <v>84</v>
      </c>
      <c r="AW150" s="12" t="s">
        <v>4</v>
      </c>
      <c r="AX150" s="12" t="s">
        <v>76</v>
      </c>
      <c r="AY150" s="143" t="s">
        <v>145</v>
      </c>
    </row>
    <row r="151" spans="2:65" s="1" customFormat="1" ht="16.5" customHeight="1">
      <c r="B151" s="127"/>
      <c r="C151" s="128">
        <v>12</v>
      </c>
      <c r="D151" s="128" t="s">
        <v>147</v>
      </c>
      <c r="E151" s="129" t="s">
        <v>436</v>
      </c>
      <c r="F151" s="130" t="s">
        <v>437</v>
      </c>
      <c r="G151" s="131" t="s">
        <v>271</v>
      </c>
      <c r="H151" s="132">
        <v>0.1008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84</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213</v>
      </c>
    </row>
    <row r="152" spans="2:65" s="12" customFormat="1">
      <c r="B152" s="141"/>
      <c r="D152" s="142" t="s">
        <v>151</v>
      </c>
      <c r="E152" s="143"/>
      <c r="F152" s="150" t="s">
        <v>438</v>
      </c>
      <c r="H152" s="143">
        <v>0.1008</v>
      </c>
      <c r="M152" s="141"/>
      <c r="N152" s="145"/>
      <c r="Y152" s="146"/>
      <c r="AT152" s="143" t="s">
        <v>151</v>
      </c>
      <c r="AU152" s="143" t="s">
        <v>84</v>
      </c>
      <c r="AV152" s="12" t="s">
        <v>84</v>
      </c>
      <c r="AW152" s="12" t="s">
        <v>4</v>
      </c>
      <c r="AX152" s="12" t="s">
        <v>76</v>
      </c>
      <c r="AY152" s="143" t="s">
        <v>145</v>
      </c>
    </row>
    <row r="153" spans="2:65" s="1" customFormat="1" ht="16.5" customHeight="1">
      <c r="B153" s="127"/>
      <c r="C153" s="128">
        <v>13</v>
      </c>
      <c r="D153" s="128" t="s">
        <v>147</v>
      </c>
      <c r="E153" s="129" t="s">
        <v>439</v>
      </c>
      <c r="F153" s="130" t="s">
        <v>440</v>
      </c>
      <c r="G153" s="131" t="s">
        <v>257</v>
      </c>
      <c r="H153" s="132">
        <v>0.75600000000000001</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84</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213</v>
      </c>
    </row>
    <row r="154" spans="2:65" s="12" customFormat="1">
      <c r="B154" s="141"/>
      <c r="D154" s="142" t="s">
        <v>151</v>
      </c>
      <c r="E154" s="143"/>
      <c r="F154" s="150" t="s">
        <v>441</v>
      </c>
      <c r="H154" s="143">
        <v>0.75600000000000001</v>
      </c>
      <c r="M154" s="141"/>
      <c r="N154" s="145"/>
      <c r="Y154" s="146"/>
      <c r="AT154" s="143" t="s">
        <v>151</v>
      </c>
      <c r="AU154" s="143" t="s">
        <v>84</v>
      </c>
      <c r="AV154" s="12" t="s">
        <v>84</v>
      </c>
      <c r="AW154" s="12" t="s">
        <v>4</v>
      </c>
      <c r="AX154" s="12" t="s">
        <v>76</v>
      </c>
      <c r="AY154" s="143" t="s">
        <v>145</v>
      </c>
    </row>
    <row r="155" spans="2:65" s="1" customFormat="1" ht="16.5" customHeight="1">
      <c r="B155" s="127"/>
      <c r="C155" s="128">
        <v>14</v>
      </c>
      <c r="D155" s="128" t="s">
        <v>147</v>
      </c>
      <c r="E155" s="129" t="s">
        <v>442</v>
      </c>
      <c r="F155" s="130" t="s">
        <v>443</v>
      </c>
      <c r="G155" s="131" t="s">
        <v>244</v>
      </c>
      <c r="H155" s="132">
        <v>5.04</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213</v>
      </c>
    </row>
    <row r="156" spans="2:65" s="12" customFormat="1">
      <c r="B156" s="141"/>
      <c r="D156" s="142" t="s">
        <v>151</v>
      </c>
      <c r="E156" s="143"/>
      <c r="F156" s="150" t="s">
        <v>444</v>
      </c>
      <c r="H156" s="143">
        <v>5.04</v>
      </c>
      <c r="M156" s="141"/>
      <c r="N156" s="145"/>
      <c r="Y156" s="146"/>
      <c r="AT156" s="143" t="s">
        <v>151</v>
      </c>
      <c r="AU156" s="143" t="s">
        <v>84</v>
      </c>
      <c r="AV156" s="12" t="s">
        <v>84</v>
      </c>
      <c r="AW156" s="12" t="s">
        <v>4</v>
      </c>
      <c r="AX156" s="12" t="s">
        <v>76</v>
      </c>
      <c r="AY156" s="143" t="s">
        <v>145</v>
      </c>
    </row>
    <row r="157" spans="2:65" s="1" customFormat="1" ht="16.5" customHeight="1">
      <c r="B157" s="127"/>
      <c r="C157" s="128">
        <v>15</v>
      </c>
      <c r="D157" s="128" t="s">
        <v>147</v>
      </c>
      <c r="E157" s="129" t="s">
        <v>445</v>
      </c>
      <c r="F157" s="130" t="s">
        <v>446</v>
      </c>
      <c r="G157" s="131" t="s">
        <v>244</v>
      </c>
      <c r="H157" s="132">
        <v>5.04</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214</v>
      </c>
    </row>
    <row r="158" spans="2:65" s="1" customFormat="1" ht="16.5" customHeight="1">
      <c r="B158" s="127"/>
      <c r="C158" s="128">
        <v>16</v>
      </c>
      <c r="D158" s="128" t="s">
        <v>147</v>
      </c>
      <c r="E158" s="129" t="s">
        <v>447</v>
      </c>
      <c r="F158" s="130" t="s">
        <v>448</v>
      </c>
      <c r="G158" s="131" t="s">
        <v>271</v>
      </c>
      <c r="H158" s="132">
        <v>0.2268</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84</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213</v>
      </c>
    </row>
    <row r="159" spans="2:65" s="12" customFormat="1">
      <c r="B159" s="141"/>
      <c r="D159" s="142" t="s">
        <v>151</v>
      </c>
      <c r="E159" s="143"/>
      <c r="F159" s="150" t="s">
        <v>449</v>
      </c>
      <c r="H159" s="143">
        <v>0.2268</v>
      </c>
      <c r="M159" s="141"/>
      <c r="N159" s="145"/>
      <c r="Y159" s="146"/>
      <c r="AT159" s="143" t="s">
        <v>151</v>
      </c>
      <c r="AU159" s="143" t="s">
        <v>84</v>
      </c>
      <c r="AV159" s="12" t="s">
        <v>84</v>
      </c>
      <c r="AW159" s="12" t="s">
        <v>4</v>
      </c>
      <c r="AX159" s="12" t="s">
        <v>76</v>
      </c>
      <c r="AY159" s="143" t="s">
        <v>145</v>
      </c>
    </row>
    <row r="160" spans="2:65" s="11" customFormat="1" ht="25.9" customHeight="1">
      <c r="B160" s="115"/>
      <c r="D160" s="116" t="s">
        <v>75</v>
      </c>
      <c r="E160" s="117">
        <v>3</v>
      </c>
      <c r="F160" s="117" t="s">
        <v>450</v>
      </c>
      <c r="K160" s="118">
        <f>BK160</f>
        <v>0</v>
      </c>
      <c r="M160" s="115"/>
      <c r="N160" s="119"/>
      <c r="Q160" s="120">
        <f>SUM(Q161:Q168)</f>
        <v>0</v>
      </c>
      <c r="R160" s="120">
        <f>SUM(R161:R215)</f>
        <v>0</v>
      </c>
      <c r="T160" s="121">
        <f>SUM(T161:T215)</f>
        <v>0</v>
      </c>
      <c r="V160" s="121">
        <f>SUM(V161:V215)</f>
        <v>0</v>
      </c>
      <c r="X160" s="121">
        <f>SUM(X161:X215)</f>
        <v>0</v>
      </c>
      <c r="Y160" s="122"/>
      <c r="AR160" s="116" t="s">
        <v>86</v>
      </c>
      <c r="AT160" s="123" t="s">
        <v>75</v>
      </c>
      <c r="AU160" s="123" t="s">
        <v>76</v>
      </c>
      <c r="AY160" s="116" t="s">
        <v>145</v>
      </c>
      <c r="BK160" s="124">
        <f>SUM(BK161:BK168)</f>
        <v>0</v>
      </c>
    </row>
    <row r="161" spans="2:65" s="1" customFormat="1" ht="16.5" customHeight="1">
      <c r="B161" s="127"/>
      <c r="C161" s="128">
        <v>17</v>
      </c>
      <c r="D161" s="128" t="s">
        <v>147</v>
      </c>
      <c r="E161" s="129" t="s">
        <v>451</v>
      </c>
      <c r="F161" s="130" t="s">
        <v>452</v>
      </c>
      <c r="G161" s="131" t="s">
        <v>372</v>
      </c>
      <c r="H161" s="132">
        <v>14</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213</v>
      </c>
    </row>
    <row r="162" spans="2:65" s="12" customFormat="1">
      <c r="B162" s="141"/>
      <c r="D162" s="142" t="s">
        <v>151</v>
      </c>
      <c r="E162" s="143"/>
      <c r="F162" s="150" t="s">
        <v>453</v>
      </c>
      <c r="H162" s="143">
        <v>14</v>
      </c>
      <c r="M162" s="141"/>
      <c r="N162" s="145"/>
      <c r="Y162" s="146"/>
      <c r="AT162" s="143" t="s">
        <v>151</v>
      </c>
      <c r="AU162" s="143" t="s">
        <v>84</v>
      </c>
      <c r="AV162" s="12" t="s">
        <v>84</v>
      </c>
      <c r="AW162" s="12" t="s">
        <v>4</v>
      </c>
      <c r="AX162" s="12" t="s">
        <v>76</v>
      </c>
      <c r="AY162" s="143" t="s">
        <v>145</v>
      </c>
    </row>
    <row r="163" spans="2:65" s="1" customFormat="1" ht="16.5" customHeight="1">
      <c r="B163" s="127"/>
      <c r="C163" s="128">
        <v>18</v>
      </c>
      <c r="D163" s="128" t="s">
        <v>147</v>
      </c>
      <c r="E163" s="129" t="s">
        <v>454</v>
      </c>
      <c r="F163" s="130" t="s">
        <v>455</v>
      </c>
      <c r="G163" s="131" t="s">
        <v>372</v>
      </c>
      <c r="H163" s="132">
        <v>14</v>
      </c>
      <c r="I163" s="133"/>
      <c r="J163" s="133"/>
      <c r="K163" s="133">
        <f>ROUND(P163*H163,2)</f>
        <v>0</v>
      </c>
      <c r="L163" s="130" t="s">
        <v>1</v>
      </c>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214</v>
      </c>
    </row>
    <row r="164" spans="2:65" s="1" customFormat="1" ht="16.5" customHeight="1">
      <c r="B164" s="127"/>
      <c r="C164" s="128">
        <v>19</v>
      </c>
      <c r="D164" s="128" t="s">
        <v>147</v>
      </c>
      <c r="E164" s="129" t="s">
        <v>456</v>
      </c>
      <c r="F164" s="130" t="s">
        <v>457</v>
      </c>
      <c r="G164" s="131" t="s">
        <v>458</v>
      </c>
      <c r="H164" s="132">
        <v>23.2</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213</v>
      </c>
    </row>
    <row r="165" spans="2:65" s="12" customFormat="1">
      <c r="B165" s="141"/>
      <c r="D165" s="142" t="s">
        <v>151</v>
      </c>
      <c r="E165" s="143"/>
      <c r="F165" s="150" t="s">
        <v>459</v>
      </c>
      <c r="H165" s="143">
        <v>18.399999999999999</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50" t="s">
        <v>460</v>
      </c>
      <c r="H166" s="143">
        <v>4.8</v>
      </c>
      <c r="M166" s="141"/>
      <c r="N166" s="145"/>
      <c r="Y166" s="146"/>
      <c r="AT166" s="143" t="s">
        <v>151</v>
      </c>
      <c r="AU166" s="143" t="s">
        <v>84</v>
      </c>
      <c r="AV166" s="12" t="s">
        <v>84</v>
      </c>
      <c r="AW166" s="12" t="s">
        <v>4</v>
      </c>
      <c r="AX166" s="12" t="s">
        <v>76</v>
      </c>
      <c r="AY166" s="143" t="s">
        <v>145</v>
      </c>
    </row>
    <row r="167" spans="2:65" s="1" customFormat="1" ht="16.5" customHeight="1">
      <c r="B167" s="127"/>
      <c r="C167" s="128">
        <v>20</v>
      </c>
      <c r="D167" s="128" t="s">
        <v>147</v>
      </c>
      <c r="E167" s="129" t="s">
        <v>461</v>
      </c>
      <c r="F167" s="130" t="s">
        <v>462</v>
      </c>
      <c r="G167" s="131" t="s">
        <v>372</v>
      </c>
      <c r="H167" s="132">
        <v>14</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84</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214</v>
      </c>
    </row>
    <row r="168" spans="2:65" s="1" customFormat="1" ht="16.5" customHeight="1">
      <c r="B168" s="127"/>
      <c r="C168" s="128">
        <v>21</v>
      </c>
      <c r="D168" s="128" t="s">
        <v>147</v>
      </c>
      <c r="E168" s="129" t="s">
        <v>463</v>
      </c>
      <c r="F168" s="130" t="s">
        <v>464</v>
      </c>
      <c r="G168" s="131" t="s">
        <v>372</v>
      </c>
      <c r="H168" s="132">
        <v>14</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84</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214</v>
      </c>
    </row>
    <row r="169" spans="2:65" s="11" customFormat="1" ht="25.9" customHeight="1">
      <c r="B169" s="115"/>
      <c r="D169" s="116" t="s">
        <v>75</v>
      </c>
      <c r="E169" s="117">
        <v>63</v>
      </c>
      <c r="F169" s="117" t="s">
        <v>465</v>
      </c>
      <c r="K169" s="118">
        <f>BK169</f>
        <v>0</v>
      </c>
      <c r="M169" s="115"/>
      <c r="N169" s="119"/>
      <c r="Q169" s="120">
        <f>SUM(Q170:Q181)</f>
        <v>0</v>
      </c>
      <c r="R169" s="120">
        <f>SUM(R170:R224)</f>
        <v>0</v>
      </c>
      <c r="T169" s="121">
        <f>SUM(T170:T224)</f>
        <v>0</v>
      </c>
      <c r="V169" s="121">
        <f>SUM(V170:V224)</f>
        <v>0</v>
      </c>
      <c r="X169" s="121">
        <f>SUM(X170:X224)</f>
        <v>0</v>
      </c>
      <c r="Y169" s="122"/>
      <c r="AR169" s="116" t="s">
        <v>86</v>
      </c>
      <c r="AT169" s="123" t="s">
        <v>75</v>
      </c>
      <c r="AU169" s="123" t="s">
        <v>76</v>
      </c>
      <c r="AY169" s="116" t="s">
        <v>145</v>
      </c>
      <c r="BK169" s="124">
        <f>SUM(BK170:BK181)</f>
        <v>0</v>
      </c>
    </row>
    <row r="170" spans="2:65" s="1" customFormat="1" ht="16.5" customHeight="1">
      <c r="B170" s="127"/>
      <c r="C170" s="128">
        <v>22</v>
      </c>
      <c r="D170" s="128" t="s">
        <v>147</v>
      </c>
      <c r="E170" s="129" t="s">
        <v>468</v>
      </c>
      <c r="F170" s="130" t="s">
        <v>469</v>
      </c>
      <c r="G170" s="131" t="s">
        <v>257</v>
      </c>
      <c r="H170" s="132">
        <v>8.6310000000000002</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213</v>
      </c>
    </row>
    <row r="171" spans="2:65" s="12" customFormat="1">
      <c r="B171" s="141"/>
      <c r="D171" s="142" t="s">
        <v>151</v>
      </c>
      <c r="E171" s="143"/>
      <c r="F171" s="150" t="s">
        <v>470</v>
      </c>
      <c r="H171" s="143">
        <v>8.375</v>
      </c>
      <c r="M171" s="141"/>
      <c r="N171" s="145"/>
      <c r="Y171" s="146"/>
      <c r="AT171" s="143" t="s">
        <v>151</v>
      </c>
      <c r="AU171" s="143" t="s">
        <v>84</v>
      </c>
      <c r="AV171" s="12" t="s">
        <v>84</v>
      </c>
      <c r="AW171" s="12" t="s">
        <v>4</v>
      </c>
      <c r="AX171" s="12" t="s">
        <v>76</v>
      </c>
      <c r="AY171" s="143" t="s">
        <v>145</v>
      </c>
    </row>
    <row r="172" spans="2:65" s="12" customFormat="1">
      <c r="B172" s="141"/>
      <c r="D172" s="142" t="s">
        <v>151</v>
      </c>
      <c r="E172" s="143"/>
      <c r="F172" s="150" t="s">
        <v>471</v>
      </c>
      <c r="H172" s="143">
        <v>0.25600000000000001</v>
      </c>
      <c r="M172" s="141"/>
      <c r="N172" s="145"/>
      <c r="Y172" s="146"/>
      <c r="AT172" s="143" t="s">
        <v>151</v>
      </c>
      <c r="AU172" s="143" t="s">
        <v>84</v>
      </c>
      <c r="AV172" s="12" t="s">
        <v>84</v>
      </c>
      <c r="AW172" s="12" t="s">
        <v>4</v>
      </c>
      <c r="AX172" s="12" t="s">
        <v>76</v>
      </c>
      <c r="AY172" s="143" t="s">
        <v>145</v>
      </c>
    </row>
    <row r="173" spans="2:65" s="1" customFormat="1" ht="24">
      <c r="B173" s="127"/>
      <c r="C173" s="128">
        <v>23</v>
      </c>
      <c r="D173" s="128" t="s">
        <v>147</v>
      </c>
      <c r="E173" s="129" t="s">
        <v>472</v>
      </c>
      <c r="F173" s="130" t="s">
        <v>473</v>
      </c>
      <c r="G173" s="131" t="s">
        <v>271</v>
      </c>
      <c r="H173" s="132">
        <v>0.32366250000000002</v>
      </c>
      <c r="I173" s="133"/>
      <c r="J173" s="133"/>
      <c r="K173" s="133">
        <f>ROUND(P173*H173,2)</f>
        <v>0</v>
      </c>
      <c r="L173" s="130" t="s">
        <v>1</v>
      </c>
      <c r="M173" s="26"/>
      <c r="N173" s="134" t="s">
        <v>1</v>
      </c>
      <c r="O173" s="135" t="s">
        <v>39</v>
      </c>
      <c r="P173" s="136">
        <f>I173+J173</f>
        <v>0</v>
      </c>
      <c r="Q173" s="136">
        <f>ROUND(I173*H173,2)</f>
        <v>0</v>
      </c>
      <c r="R173" s="136">
        <f>ROUND(J173*H173,2)</f>
        <v>0</v>
      </c>
      <c r="S173" s="137">
        <v>0</v>
      </c>
      <c r="T173" s="137">
        <f>S173*H173</f>
        <v>0</v>
      </c>
      <c r="U173" s="137">
        <v>0</v>
      </c>
      <c r="V173" s="137">
        <f>U173*H173</f>
        <v>0</v>
      </c>
      <c r="W173" s="137">
        <v>0</v>
      </c>
      <c r="X173" s="137">
        <f>W173*H173</f>
        <v>0</v>
      </c>
      <c r="Y173" s="138" t="s">
        <v>1</v>
      </c>
      <c r="AR173" s="139" t="s">
        <v>149</v>
      </c>
      <c r="AT173" s="139" t="s">
        <v>147</v>
      </c>
      <c r="AU173" s="139" t="s">
        <v>84</v>
      </c>
      <c r="AY173" s="14" t="s">
        <v>145</v>
      </c>
      <c r="BE173" s="140">
        <f>IF(O173="základní",K173,0)</f>
        <v>0</v>
      </c>
      <c r="BF173" s="140">
        <f>IF(O173="snížená",K173,0)</f>
        <v>0</v>
      </c>
      <c r="BG173" s="140">
        <f>IF(O173="zákl. přenesená",K173,0)</f>
        <v>0</v>
      </c>
      <c r="BH173" s="140">
        <f>IF(O173="sníž. přenesená",K173,0)</f>
        <v>0</v>
      </c>
      <c r="BI173" s="140">
        <f>IF(O173="nulová",K173,0)</f>
        <v>0</v>
      </c>
      <c r="BJ173" s="14" t="s">
        <v>84</v>
      </c>
      <c r="BK173" s="140">
        <f>ROUND(P173*H173,2)</f>
        <v>0</v>
      </c>
      <c r="BL173" s="14" t="s">
        <v>149</v>
      </c>
      <c r="BM173" s="139" t="s">
        <v>213</v>
      </c>
    </row>
    <row r="174" spans="2:65" s="12" customFormat="1">
      <c r="B174" s="141"/>
      <c r="D174" s="142" t="s">
        <v>151</v>
      </c>
      <c r="E174" s="143"/>
      <c r="F174" s="150" t="s">
        <v>474</v>
      </c>
      <c r="H174" s="143">
        <v>0.25124999999999997</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50" t="s">
        <v>475</v>
      </c>
      <c r="H175" s="143">
        <v>7.6800000000000002E-3</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50" t="s">
        <v>476</v>
      </c>
      <c r="H176" s="143">
        <v>6.4732499999999998E-2</v>
      </c>
      <c r="M176" s="141"/>
      <c r="N176" s="145"/>
      <c r="Y176" s="146"/>
      <c r="AT176" s="143" t="s">
        <v>151</v>
      </c>
      <c r="AU176" s="143" t="s">
        <v>84</v>
      </c>
      <c r="AV176" s="12" t="s">
        <v>84</v>
      </c>
      <c r="AW176" s="12" t="s">
        <v>4</v>
      </c>
      <c r="AX176" s="12" t="s">
        <v>76</v>
      </c>
      <c r="AY176" s="143" t="s">
        <v>145</v>
      </c>
    </row>
    <row r="177" spans="2:65" s="1" customFormat="1" ht="16.5" customHeight="1">
      <c r="B177" s="127"/>
      <c r="C177" s="128">
        <v>24</v>
      </c>
      <c r="D177" s="128" t="s">
        <v>147</v>
      </c>
      <c r="E177" s="129" t="s">
        <v>477</v>
      </c>
      <c r="F177" s="130" t="s">
        <v>478</v>
      </c>
      <c r="G177" s="131" t="s">
        <v>244</v>
      </c>
      <c r="H177" s="132">
        <v>160.80000000000001</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84</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213</v>
      </c>
    </row>
    <row r="178" spans="2:65" s="12" customFormat="1">
      <c r="B178" s="141"/>
      <c r="D178" s="142" t="s">
        <v>151</v>
      </c>
      <c r="E178" s="143"/>
      <c r="F178" s="150" t="s">
        <v>479</v>
      </c>
      <c r="H178" s="143">
        <v>160.80000000000001</v>
      </c>
      <c r="M178" s="141"/>
      <c r="N178" s="145"/>
      <c r="Y178" s="146"/>
      <c r="AT178" s="143" t="s">
        <v>151</v>
      </c>
      <c r="AU178" s="143" t="s">
        <v>84</v>
      </c>
      <c r="AV178" s="12" t="s">
        <v>84</v>
      </c>
      <c r="AW178" s="12" t="s">
        <v>4</v>
      </c>
      <c r="AX178" s="12" t="s">
        <v>76</v>
      </c>
      <c r="AY178" s="143" t="s">
        <v>145</v>
      </c>
    </row>
    <row r="179" spans="2:65" s="1" customFormat="1" ht="16.5" customHeight="1">
      <c r="B179" s="127"/>
      <c r="C179" s="128">
        <v>25</v>
      </c>
      <c r="D179" s="128" t="s">
        <v>147</v>
      </c>
      <c r="E179" s="129" t="s">
        <v>480</v>
      </c>
      <c r="F179" s="130" t="s">
        <v>481</v>
      </c>
      <c r="G179" s="131" t="s">
        <v>257</v>
      </c>
      <c r="H179" s="132">
        <v>20.535</v>
      </c>
      <c r="I179" s="133"/>
      <c r="J179" s="133"/>
      <c r="K179" s="133">
        <f>ROUND(P179*H179,2)</f>
        <v>0</v>
      </c>
      <c r="L179" s="130" t="s">
        <v>1</v>
      </c>
      <c r="M179" s="26"/>
      <c r="N179" s="134" t="s">
        <v>1</v>
      </c>
      <c r="O179" s="135" t="s">
        <v>39</v>
      </c>
      <c r="P179" s="136">
        <f>I179+J179</f>
        <v>0</v>
      </c>
      <c r="Q179" s="136">
        <f>ROUND(I179*H179,2)</f>
        <v>0</v>
      </c>
      <c r="R179" s="136">
        <f>ROUND(J179*H179,2)</f>
        <v>0</v>
      </c>
      <c r="S179" s="137">
        <v>0</v>
      </c>
      <c r="T179" s="137">
        <f>S179*H179</f>
        <v>0</v>
      </c>
      <c r="U179" s="137">
        <v>0</v>
      </c>
      <c r="V179" s="137">
        <f>U179*H179</f>
        <v>0</v>
      </c>
      <c r="W179" s="137">
        <v>0</v>
      </c>
      <c r="X179" s="137">
        <f>W179*H179</f>
        <v>0</v>
      </c>
      <c r="Y179" s="138" t="s">
        <v>1</v>
      </c>
      <c r="AR179" s="139" t="s">
        <v>149</v>
      </c>
      <c r="AT179" s="139" t="s">
        <v>147</v>
      </c>
      <c r="AU179" s="139" t="s">
        <v>84</v>
      </c>
      <c r="AY179" s="14" t="s">
        <v>145</v>
      </c>
      <c r="BE179" s="140">
        <f>IF(O179="základní",K179,0)</f>
        <v>0</v>
      </c>
      <c r="BF179" s="140">
        <f>IF(O179="snížená",K179,0)</f>
        <v>0</v>
      </c>
      <c r="BG179" s="140">
        <f>IF(O179="zákl. přenesená",K179,0)</f>
        <v>0</v>
      </c>
      <c r="BH179" s="140">
        <f>IF(O179="sníž. přenesená",K179,0)</f>
        <v>0</v>
      </c>
      <c r="BI179" s="140">
        <f>IF(O179="nulová",K179,0)</f>
        <v>0</v>
      </c>
      <c r="BJ179" s="14" t="s">
        <v>84</v>
      </c>
      <c r="BK179" s="140">
        <f>ROUND(P179*H179,2)</f>
        <v>0</v>
      </c>
      <c r="BL179" s="14" t="s">
        <v>149</v>
      </c>
      <c r="BM179" s="139" t="s">
        <v>213</v>
      </c>
    </row>
    <row r="180" spans="2:65" s="12" customFormat="1">
      <c r="B180" s="141"/>
      <c r="D180" s="142" t="s">
        <v>151</v>
      </c>
      <c r="E180" s="143"/>
      <c r="F180" s="150" t="s">
        <v>482</v>
      </c>
      <c r="H180" s="143">
        <v>20.100000000000001</v>
      </c>
      <c r="M180" s="141"/>
      <c r="N180" s="145"/>
      <c r="Y180" s="146"/>
      <c r="AT180" s="143" t="s">
        <v>151</v>
      </c>
      <c r="AU180" s="143" t="s">
        <v>84</v>
      </c>
      <c r="AV180" s="12" t="s">
        <v>84</v>
      </c>
      <c r="AW180" s="12" t="s">
        <v>4</v>
      </c>
      <c r="AX180" s="12" t="s">
        <v>76</v>
      </c>
      <c r="AY180" s="143" t="s">
        <v>145</v>
      </c>
    </row>
    <row r="181" spans="2:65" s="12" customFormat="1">
      <c r="B181" s="141"/>
      <c r="D181" s="142" t="s">
        <v>151</v>
      </c>
      <c r="E181" s="143"/>
      <c r="F181" s="150" t="s">
        <v>483</v>
      </c>
      <c r="H181" s="143">
        <v>0.435</v>
      </c>
      <c r="M181" s="141"/>
      <c r="N181" s="145"/>
      <c r="Y181" s="146"/>
      <c r="AT181" s="143" t="s">
        <v>151</v>
      </c>
      <c r="AU181" s="143" t="s">
        <v>84</v>
      </c>
      <c r="AV181" s="12" t="s">
        <v>84</v>
      </c>
      <c r="AW181" s="12" t="s">
        <v>4</v>
      </c>
      <c r="AX181" s="12" t="s">
        <v>76</v>
      </c>
      <c r="AY181" s="143" t="s">
        <v>145</v>
      </c>
    </row>
    <row r="182" spans="2:65" s="11" customFormat="1" ht="25.9" customHeight="1">
      <c r="B182" s="115"/>
      <c r="D182" s="116" t="s">
        <v>75</v>
      </c>
      <c r="E182" s="117">
        <v>64</v>
      </c>
      <c r="F182" s="117" t="s">
        <v>484</v>
      </c>
      <c r="K182" s="118">
        <f>BK182</f>
        <v>0</v>
      </c>
      <c r="M182" s="115"/>
      <c r="N182" s="119"/>
      <c r="Q182" s="120">
        <f>SUM(Q183:Q186)</f>
        <v>0</v>
      </c>
      <c r="R182" s="120">
        <f>SUM(R183:R237)</f>
        <v>0</v>
      </c>
      <c r="T182" s="121">
        <f>SUM(T183:T237)</f>
        <v>0</v>
      </c>
      <c r="V182" s="121">
        <f>SUM(V183:V237)</f>
        <v>0</v>
      </c>
      <c r="X182" s="121">
        <f>SUM(X183:X237)</f>
        <v>0</v>
      </c>
      <c r="Y182" s="122"/>
      <c r="AR182" s="116" t="s">
        <v>86</v>
      </c>
      <c r="AT182" s="123" t="s">
        <v>75</v>
      </c>
      <c r="AU182" s="123" t="s">
        <v>76</v>
      </c>
      <c r="AY182" s="116" t="s">
        <v>145</v>
      </c>
      <c r="BK182" s="124">
        <f>SUM(BK183:BK186)</f>
        <v>0</v>
      </c>
    </row>
    <row r="183" spans="2:65" s="1" customFormat="1" ht="16.5" customHeight="1">
      <c r="B183" s="127"/>
      <c r="C183" s="128">
        <v>26</v>
      </c>
      <c r="D183" s="128" t="s">
        <v>147</v>
      </c>
      <c r="E183" s="129" t="s">
        <v>486</v>
      </c>
      <c r="F183" s="130" t="s">
        <v>487</v>
      </c>
      <c r="G183" s="131" t="s">
        <v>372</v>
      </c>
      <c r="H183" s="132">
        <v>1</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213</v>
      </c>
    </row>
    <row r="184" spans="2:65" s="12" customFormat="1">
      <c r="B184" s="141"/>
      <c r="D184" s="142" t="s">
        <v>151</v>
      </c>
      <c r="E184" s="143"/>
      <c r="F184" s="150" t="s">
        <v>488</v>
      </c>
      <c r="H184" s="143">
        <v>2</v>
      </c>
      <c r="M184" s="141"/>
      <c r="N184" s="145"/>
      <c r="Y184" s="146"/>
      <c r="AT184" s="143" t="s">
        <v>151</v>
      </c>
      <c r="AU184" s="143" t="s">
        <v>84</v>
      </c>
      <c r="AV184" s="12" t="s">
        <v>84</v>
      </c>
      <c r="AW184" s="12" t="s">
        <v>4</v>
      </c>
      <c r="AX184" s="12" t="s">
        <v>76</v>
      </c>
      <c r="AY184" s="143" t="s">
        <v>145</v>
      </c>
    </row>
    <row r="185" spans="2:65" s="1" customFormat="1" ht="16.5" customHeight="1">
      <c r="B185" s="127"/>
      <c r="C185" s="128">
        <v>27</v>
      </c>
      <c r="D185" s="128" t="s">
        <v>147</v>
      </c>
      <c r="E185" s="129" t="s">
        <v>489</v>
      </c>
      <c r="F185" s="130" t="s">
        <v>490</v>
      </c>
      <c r="G185" s="131" t="s">
        <v>372</v>
      </c>
      <c r="H185" s="132">
        <v>1</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213</v>
      </c>
    </row>
    <row r="186" spans="2:65" s="12" customFormat="1">
      <c r="B186" s="141"/>
      <c r="D186" s="142" t="s">
        <v>151</v>
      </c>
      <c r="E186" s="143"/>
      <c r="F186" s="150" t="s">
        <v>488</v>
      </c>
      <c r="H186" s="143">
        <v>2</v>
      </c>
      <c r="M186" s="141"/>
      <c r="N186" s="145"/>
      <c r="Y186" s="146"/>
      <c r="AT186" s="143" t="s">
        <v>151</v>
      </c>
      <c r="AU186" s="143" t="s">
        <v>84</v>
      </c>
      <c r="AV186" s="12" t="s">
        <v>84</v>
      </c>
      <c r="AW186" s="12" t="s">
        <v>4</v>
      </c>
      <c r="AX186" s="12" t="s">
        <v>76</v>
      </c>
      <c r="AY186" s="143" t="s">
        <v>145</v>
      </c>
    </row>
    <row r="187" spans="2:65" s="11" customFormat="1" ht="25.9" customHeight="1">
      <c r="B187" s="115"/>
      <c r="D187" s="116" t="s">
        <v>75</v>
      </c>
      <c r="E187" s="117">
        <v>95</v>
      </c>
      <c r="F187" s="117" t="s">
        <v>491</v>
      </c>
      <c r="K187" s="118">
        <f>BK187</f>
        <v>0</v>
      </c>
      <c r="M187" s="115"/>
      <c r="N187" s="119"/>
      <c r="Q187" s="120">
        <f>SUM(Q188:Q193)</f>
        <v>0</v>
      </c>
      <c r="R187" s="120">
        <f>SUM(R188:R242)</f>
        <v>0</v>
      </c>
      <c r="T187" s="121">
        <f>SUM(T188:T242)</f>
        <v>0</v>
      </c>
      <c r="V187" s="121">
        <f>SUM(V188:V242)</f>
        <v>0</v>
      </c>
      <c r="X187" s="121">
        <f>SUM(X188:X242)</f>
        <v>0</v>
      </c>
      <c r="Y187" s="122"/>
      <c r="AR187" s="116" t="s">
        <v>86</v>
      </c>
      <c r="AT187" s="123" t="s">
        <v>75</v>
      </c>
      <c r="AU187" s="123" t="s">
        <v>76</v>
      </c>
      <c r="AY187" s="116" t="s">
        <v>145</v>
      </c>
      <c r="BK187" s="124">
        <f>SUM(BK188:BK193)</f>
        <v>0</v>
      </c>
    </row>
    <row r="188" spans="2:65" s="1" customFormat="1" ht="16.5" customHeight="1">
      <c r="B188" s="127"/>
      <c r="C188" s="128">
        <v>28</v>
      </c>
      <c r="D188" s="128" t="s">
        <v>147</v>
      </c>
      <c r="E188" s="129" t="s">
        <v>492</v>
      </c>
      <c r="F188" s="130" t="s">
        <v>493</v>
      </c>
      <c r="G188" s="131" t="s">
        <v>372</v>
      </c>
      <c r="H188" s="132">
        <v>1</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213</v>
      </c>
    </row>
    <row r="189" spans="2:65" s="12" customFormat="1">
      <c r="B189" s="141"/>
      <c r="D189" s="142" t="s">
        <v>151</v>
      </c>
      <c r="E189" s="143"/>
      <c r="F189" s="150" t="s">
        <v>494</v>
      </c>
      <c r="H189" s="143">
        <v>1</v>
      </c>
      <c r="M189" s="141"/>
      <c r="N189" s="145"/>
      <c r="Y189" s="146"/>
      <c r="AT189" s="143" t="s">
        <v>151</v>
      </c>
      <c r="AU189" s="143" t="s">
        <v>84</v>
      </c>
      <c r="AV189" s="12" t="s">
        <v>84</v>
      </c>
      <c r="AW189" s="12" t="s">
        <v>4</v>
      </c>
      <c r="AX189" s="12" t="s">
        <v>76</v>
      </c>
      <c r="AY189" s="143" t="s">
        <v>145</v>
      </c>
    </row>
    <row r="190" spans="2:65" s="1" customFormat="1" ht="16.5" customHeight="1">
      <c r="B190" s="127"/>
      <c r="C190" s="128">
        <v>29</v>
      </c>
      <c r="D190" s="128" t="s">
        <v>147</v>
      </c>
      <c r="E190" s="129" t="s">
        <v>495</v>
      </c>
      <c r="F190" s="130" t="s">
        <v>496</v>
      </c>
      <c r="G190" s="131" t="s">
        <v>372</v>
      </c>
      <c r="H190" s="132">
        <v>1</v>
      </c>
      <c r="I190" s="133"/>
      <c r="J190" s="133"/>
      <c r="K190" s="133">
        <f>ROUND(P190*H190,2)</f>
        <v>0</v>
      </c>
      <c r="L190" s="130"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213</v>
      </c>
    </row>
    <row r="191" spans="2:65" s="12" customFormat="1">
      <c r="B191" s="141"/>
      <c r="D191" s="142" t="s">
        <v>151</v>
      </c>
      <c r="E191" s="143"/>
      <c r="F191" s="150" t="s">
        <v>497</v>
      </c>
      <c r="H191" s="143">
        <v>1</v>
      </c>
      <c r="M191" s="141"/>
      <c r="N191" s="145"/>
      <c r="Y191" s="146"/>
      <c r="AT191" s="143" t="s">
        <v>151</v>
      </c>
      <c r="AU191" s="143" t="s">
        <v>84</v>
      </c>
      <c r="AV191" s="12" t="s">
        <v>84</v>
      </c>
      <c r="AW191" s="12" t="s">
        <v>4</v>
      </c>
      <c r="AX191" s="12" t="s">
        <v>76</v>
      </c>
      <c r="AY191" s="143" t="s">
        <v>145</v>
      </c>
    </row>
    <row r="192" spans="2:65" s="1" customFormat="1" ht="16.5" customHeight="1">
      <c r="B192" s="127"/>
      <c r="C192" s="128">
        <v>30</v>
      </c>
      <c r="D192" s="128" t="s">
        <v>147</v>
      </c>
      <c r="E192" s="129" t="s">
        <v>498</v>
      </c>
      <c r="F192" s="130" t="s">
        <v>499</v>
      </c>
      <c r="G192" s="131" t="s">
        <v>244</v>
      </c>
      <c r="H192" s="132">
        <v>80.400000000000006</v>
      </c>
      <c r="I192" s="133"/>
      <c r="J192" s="133"/>
      <c r="K192" s="133">
        <f>ROUND(P192*H192,2)</f>
        <v>0</v>
      </c>
      <c r="L192" s="130"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213</v>
      </c>
    </row>
    <row r="193" spans="2:65" s="12" customFormat="1">
      <c r="B193" s="141"/>
      <c r="D193" s="142" t="s">
        <v>151</v>
      </c>
      <c r="E193" s="143"/>
      <c r="F193" s="150" t="s">
        <v>500</v>
      </c>
      <c r="H193" s="143">
        <v>80.400000000000006</v>
      </c>
      <c r="M193" s="141"/>
      <c r="N193" s="145"/>
      <c r="Y193" s="146"/>
      <c r="AT193" s="143" t="s">
        <v>151</v>
      </c>
      <c r="AU193" s="143" t="s">
        <v>84</v>
      </c>
      <c r="AV193" s="12" t="s">
        <v>84</v>
      </c>
      <c r="AW193" s="12" t="s">
        <v>4</v>
      </c>
      <c r="AX193" s="12" t="s">
        <v>76</v>
      </c>
      <c r="AY193" s="143" t="s">
        <v>145</v>
      </c>
    </row>
    <row r="194" spans="2:65" s="11" customFormat="1" ht="25.9" customHeight="1">
      <c r="B194" s="115"/>
      <c r="D194" s="116" t="s">
        <v>75</v>
      </c>
      <c r="E194" s="117">
        <v>99</v>
      </c>
      <c r="F194" s="117" t="s">
        <v>267</v>
      </c>
      <c r="K194" s="118">
        <f>BK194</f>
        <v>0</v>
      </c>
      <c r="M194" s="115"/>
      <c r="N194" s="119"/>
      <c r="Q194" s="120">
        <f>SUM(Q195)</f>
        <v>0</v>
      </c>
      <c r="R194" s="120">
        <f>SUM(R195:R249)</f>
        <v>0</v>
      </c>
      <c r="T194" s="121">
        <f>SUM(T195:T249)</f>
        <v>0</v>
      </c>
      <c r="V194" s="121">
        <f>SUM(V195:V249)</f>
        <v>0</v>
      </c>
      <c r="X194" s="121">
        <f>SUM(X195:X249)</f>
        <v>0</v>
      </c>
      <c r="Y194" s="122"/>
      <c r="AR194" s="116" t="s">
        <v>86</v>
      </c>
      <c r="AT194" s="123" t="s">
        <v>75</v>
      </c>
      <c r="AU194" s="123" t="s">
        <v>76</v>
      </c>
      <c r="AY194" s="116" t="s">
        <v>145</v>
      </c>
      <c r="BK194" s="124">
        <f>SUM(BK195)</f>
        <v>0</v>
      </c>
    </row>
    <row r="195" spans="2:65" s="1" customFormat="1" ht="16.5" customHeight="1">
      <c r="B195" s="127"/>
      <c r="C195" s="128">
        <v>31</v>
      </c>
      <c r="D195" s="128" t="s">
        <v>147</v>
      </c>
      <c r="E195" s="129" t="s">
        <v>502</v>
      </c>
      <c r="F195" s="130" t="s">
        <v>503</v>
      </c>
      <c r="G195" s="131" t="s">
        <v>271</v>
      </c>
      <c r="H195" s="132">
        <v>199.7</v>
      </c>
      <c r="I195" s="133"/>
      <c r="J195" s="133"/>
      <c r="K195" s="133">
        <f>ROUND(P195*H195,2)</f>
        <v>0</v>
      </c>
      <c r="L195" s="130" t="s">
        <v>1</v>
      </c>
      <c r="M195" s="26"/>
      <c r="N195" s="134" t="s">
        <v>1</v>
      </c>
      <c r="O195" s="135" t="s">
        <v>39</v>
      </c>
      <c r="P195" s="136">
        <f>I195+J195</f>
        <v>0</v>
      </c>
      <c r="Q195" s="136">
        <f>ROUND(I195*H195,2)</f>
        <v>0</v>
      </c>
      <c r="R195" s="136">
        <f>ROUND(J195*H195,2)</f>
        <v>0</v>
      </c>
      <c r="S195" s="137">
        <v>0</v>
      </c>
      <c r="T195" s="137">
        <f>S195*H195</f>
        <v>0</v>
      </c>
      <c r="U195" s="137">
        <v>0</v>
      </c>
      <c r="V195" s="137">
        <f>U195*H195</f>
        <v>0</v>
      </c>
      <c r="W195" s="137">
        <v>0</v>
      </c>
      <c r="X195" s="137">
        <f>W195*H195</f>
        <v>0</v>
      </c>
      <c r="Y195" s="138" t="s">
        <v>1</v>
      </c>
      <c r="AR195" s="139" t="s">
        <v>149</v>
      </c>
      <c r="AT195" s="139" t="s">
        <v>147</v>
      </c>
      <c r="AU195" s="139" t="s">
        <v>84</v>
      </c>
      <c r="AY195" s="14" t="s">
        <v>145</v>
      </c>
      <c r="BE195" s="140">
        <f>IF(O195="základní",K195,0)</f>
        <v>0</v>
      </c>
      <c r="BF195" s="140">
        <f>IF(O195="snížená",K195,0)</f>
        <v>0</v>
      </c>
      <c r="BG195" s="140">
        <f>IF(O195="zákl. přenesená",K195,0)</f>
        <v>0</v>
      </c>
      <c r="BH195" s="140">
        <f>IF(O195="sníž. přenesená",K195,0)</f>
        <v>0</v>
      </c>
      <c r="BI195" s="140">
        <f>IF(O195="nulová",K195,0)</f>
        <v>0</v>
      </c>
      <c r="BJ195" s="14" t="s">
        <v>84</v>
      </c>
      <c r="BK195" s="140">
        <f>ROUND(P195*H195,2)</f>
        <v>0</v>
      </c>
      <c r="BL195" s="14" t="s">
        <v>149</v>
      </c>
      <c r="BM195" s="139" t="s">
        <v>213</v>
      </c>
    </row>
    <row r="196" spans="2:65" s="11" customFormat="1" ht="25.9" customHeight="1">
      <c r="B196" s="115"/>
      <c r="D196" s="116" t="s">
        <v>75</v>
      </c>
      <c r="E196" s="117">
        <v>711</v>
      </c>
      <c r="F196" s="117" t="s">
        <v>504</v>
      </c>
      <c r="K196" s="118">
        <f>BK196</f>
        <v>0</v>
      </c>
      <c r="M196" s="115"/>
      <c r="N196" s="119"/>
      <c r="Q196" s="120">
        <f>SUM(Q197:Q206)</f>
        <v>0</v>
      </c>
      <c r="R196" s="120">
        <f>SUM(R197:R251)</f>
        <v>0</v>
      </c>
      <c r="T196" s="121">
        <f>SUM(T197:T251)</f>
        <v>0</v>
      </c>
      <c r="V196" s="121">
        <f>SUM(V197:V251)</f>
        <v>0</v>
      </c>
      <c r="X196" s="121">
        <f>SUM(X197:X251)</f>
        <v>0</v>
      </c>
      <c r="Y196" s="122"/>
      <c r="AR196" s="116" t="s">
        <v>86</v>
      </c>
      <c r="AT196" s="123" t="s">
        <v>75</v>
      </c>
      <c r="AU196" s="123" t="s">
        <v>76</v>
      </c>
      <c r="AY196" s="116" t="s">
        <v>145</v>
      </c>
      <c r="BK196" s="124">
        <f>SUM(BK197:BK206)</f>
        <v>0</v>
      </c>
    </row>
    <row r="197" spans="2:65" s="1" customFormat="1" ht="24">
      <c r="B197" s="127"/>
      <c r="C197" s="128">
        <v>32</v>
      </c>
      <c r="D197" s="128" t="s">
        <v>147</v>
      </c>
      <c r="E197" s="129" t="s">
        <v>506</v>
      </c>
      <c r="F197" s="130" t="s">
        <v>507</v>
      </c>
      <c r="G197" s="131" t="s">
        <v>244</v>
      </c>
      <c r="H197" s="132">
        <v>86.31</v>
      </c>
      <c r="I197" s="133"/>
      <c r="J197" s="133"/>
      <c r="K197" s="133">
        <f>ROUND(P197*H197,2)</f>
        <v>0</v>
      </c>
      <c r="L197" s="130" t="s">
        <v>1</v>
      </c>
      <c r="M197" s="26"/>
      <c r="N197" s="134" t="s">
        <v>1</v>
      </c>
      <c r="O197" s="135" t="s">
        <v>39</v>
      </c>
      <c r="P197" s="136">
        <f>I197+J197</f>
        <v>0</v>
      </c>
      <c r="Q197" s="136">
        <f>ROUND(I197*H197,2)</f>
        <v>0</v>
      </c>
      <c r="R197" s="136">
        <f>ROUND(J197*H197,2)</f>
        <v>0</v>
      </c>
      <c r="S197" s="137">
        <v>0</v>
      </c>
      <c r="T197" s="137">
        <f>S197*H197</f>
        <v>0</v>
      </c>
      <c r="U197" s="137">
        <v>0</v>
      </c>
      <c r="V197" s="137">
        <f>U197*H197</f>
        <v>0</v>
      </c>
      <c r="W197" s="137">
        <v>0</v>
      </c>
      <c r="X197" s="137">
        <f>W197*H197</f>
        <v>0</v>
      </c>
      <c r="Y197" s="138" t="s">
        <v>1</v>
      </c>
      <c r="AR197" s="139" t="s">
        <v>149</v>
      </c>
      <c r="AT197" s="139" t="s">
        <v>147</v>
      </c>
      <c r="AU197" s="139" t="s">
        <v>84</v>
      </c>
      <c r="AY197" s="14" t="s">
        <v>145</v>
      </c>
      <c r="BE197" s="140">
        <f>IF(O197="základní",K197,0)</f>
        <v>0</v>
      </c>
      <c r="BF197" s="140">
        <f>IF(O197="snížená",K197,0)</f>
        <v>0</v>
      </c>
      <c r="BG197" s="140">
        <f>IF(O197="zákl. přenesená",K197,0)</f>
        <v>0</v>
      </c>
      <c r="BH197" s="140">
        <f>IF(O197="sníž. přenesená",K197,0)</f>
        <v>0</v>
      </c>
      <c r="BI197" s="140">
        <f>IF(O197="nulová",K197,0)</f>
        <v>0</v>
      </c>
      <c r="BJ197" s="14" t="s">
        <v>84</v>
      </c>
      <c r="BK197" s="140">
        <f>ROUND(P197*H197,2)</f>
        <v>0</v>
      </c>
      <c r="BL197" s="14" t="s">
        <v>149</v>
      </c>
      <c r="BM197" s="139" t="s">
        <v>213</v>
      </c>
    </row>
    <row r="198" spans="2:65" s="12" customFormat="1">
      <c r="B198" s="141"/>
      <c r="D198" s="142" t="s">
        <v>151</v>
      </c>
      <c r="E198" s="143"/>
      <c r="F198" s="150" t="s">
        <v>508</v>
      </c>
      <c r="H198" s="143">
        <v>83.75</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50" t="s">
        <v>509</v>
      </c>
      <c r="H199" s="143">
        <v>2.56</v>
      </c>
      <c r="M199" s="141"/>
      <c r="N199" s="145"/>
      <c r="Y199" s="146"/>
      <c r="AT199" s="143" t="s">
        <v>151</v>
      </c>
      <c r="AU199" s="143" t="s">
        <v>84</v>
      </c>
      <c r="AV199" s="12" t="s">
        <v>84</v>
      </c>
      <c r="AW199" s="12" t="s">
        <v>4</v>
      </c>
      <c r="AX199" s="12" t="s">
        <v>76</v>
      </c>
      <c r="AY199" s="143" t="s">
        <v>145</v>
      </c>
    </row>
    <row r="200" spans="2:65" s="1" customFormat="1" ht="24">
      <c r="B200" s="127"/>
      <c r="C200" s="128">
        <v>33</v>
      </c>
      <c r="D200" s="128" t="s">
        <v>147</v>
      </c>
      <c r="E200" s="129" t="s">
        <v>510</v>
      </c>
      <c r="F200" s="130" t="s">
        <v>511</v>
      </c>
      <c r="G200" s="131" t="s">
        <v>244</v>
      </c>
      <c r="H200" s="132">
        <v>241.2</v>
      </c>
      <c r="I200" s="133"/>
      <c r="J200" s="133"/>
      <c r="K200" s="133">
        <f>ROUND(P200*H200,2)</f>
        <v>0</v>
      </c>
      <c r="L200" s="130" t="s">
        <v>1</v>
      </c>
      <c r="M200" s="26"/>
      <c r="N200" s="134" t="s">
        <v>1</v>
      </c>
      <c r="O200" s="135" t="s">
        <v>39</v>
      </c>
      <c r="P200" s="136">
        <f>I200+J200</f>
        <v>0</v>
      </c>
      <c r="Q200" s="136">
        <f>ROUND(I200*H200,2)</f>
        <v>0</v>
      </c>
      <c r="R200" s="136">
        <f>ROUND(J200*H200,2)</f>
        <v>0</v>
      </c>
      <c r="S200" s="137">
        <v>0</v>
      </c>
      <c r="T200" s="137">
        <f>S200*H200</f>
        <v>0</v>
      </c>
      <c r="U200" s="137">
        <v>0</v>
      </c>
      <c r="V200" s="137">
        <f>U200*H200</f>
        <v>0</v>
      </c>
      <c r="W200" s="137">
        <v>0</v>
      </c>
      <c r="X200" s="137">
        <f>W200*H200</f>
        <v>0</v>
      </c>
      <c r="Y200" s="138" t="s">
        <v>1</v>
      </c>
      <c r="AR200" s="139" t="s">
        <v>149</v>
      </c>
      <c r="AT200" s="139" t="s">
        <v>147</v>
      </c>
      <c r="AU200" s="139" t="s">
        <v>84</v>
      </c>
      <c r="AY200" s="14" t="s">
        <v>145</v>
      </c>
      <c r="BE200" s="140">
        <f>IF(O200="základní",K200,0)</f>
        <v>0</v>
      </c>
      <c r="BF200" s="140">
        <f>IF(O200="snížená",K200,0)</f>
        <v>0</v>
      </c>
      <c r="BG200" s="140">
        <f>IF(O200="zákl. přenesená",K200,0)</f>
        <v>0</v>
      </c>
      <c r="BH200" s="140">
        <f>IF(O200="sníž. přenesená",K200,0)</f>
        <v>0</v>
      </c>
      <c r="BI200" s="140">
        <f>IF(O200="nulová",K200,0)</f>
        <v>0</v>
      </c>
      <c r="BJ200" s="14" t="s">
        <v>84</v>
      </c>
      <c r="BK200" s="140">
        <f>ROUND(P200*H200,2)</f>
        <v>0</v>
      </c>
      <c r="BL200" s="14" t="s">
        <v>149</v>
      </c>
      <c r="BM200" s="139" t="s">
        <v>213</v>
      </c>
    </row>
    <row r="201" spans="2:65" s="12" customFormat="1">
      <c r="B201" s="141"/>
      <c r="D201" s="142" t="s">
        <v>151</v>
      </c>
      <c r="E201" s="143"/>
      <c r="F201" s="150" t="s">
        <v>512</v>
      </c>
      <c r="H201" s="143">
        <v>241.2</v>
      </c>
      <c r="M201" s="141"/>
      <c r="N201" s="145"/>
      <c r="Y201" s="146"/>
      <c r="AT201" s="143" t="s">
        <v>151</v>
      </c>
      <c r="AU201" s="143" t="s">
        <v>84</v>
      </c>
      <c r="AV201" s="12" t="s">
        <v>84</v>
      </c>
      <c r="AW201" s="12" t="s">
        <v>4</v>
      </c>
      <c r="AX201" s="12" t="s">
        <v>76</v>
      </c>
      <c r="AY201" s="143" t="s">
        <v>145</v>
      </c>
    </row>
    <row r="202" spans="2:65" s="1" customFormat="1" ht="24">
      <c r="B202" s="127"/>
      <c r="C202" s="128">
        <v>34</v>
      </c>
      <c r="D202" s="128" t="s">
        <v>147</v>
      </c>
      <c r="E202" s="129" t="s">
        <v>513</v>
      </c>
      <c r="F202" s="130" t="s">
        <v>514</v>
      </c>
      <c r="G202" s="131" t="s">
        <v>244</v>
      </c>
      <c r="H202" s="132">
        <v>172.62</v>
      </c>
      <c r="I202" s="133"/>
      <c r="J202" s="133"/>
      <c r="K202" s="133">
        <f>ROUND(P202*H202,2)</f>
        <v>0</v>
      </c>
      <c r="L202" s="130" t="s">
        <v>1</v>
      </c>
      <c r="M202" s="26"/>
      <c r="N202" s="134" t="s">
        <v>1</v>
      </c>
      <c r="O202" s="135" t="s">
        <v>39</v>
      </c>
      <c r="P202" s="136">
        <f>I202+J202</f>
        <v>0</v>
      </c>
      <c r="Q202" s="136">
        <f>ROUND(I202*H202,2)</f>
        <v>0</v>
      </c>
      <c r="R202" s="136">
        <f>ROUND(J202*H202,2)</f>
        <v>0</v>
      </c>
      <c r="S202" s="137">
        <v>0</v>
      </c>
      <c r="T202" s="137">
        <f>S202*H202</f>
        <v>0</v>
      </c>
      <c r="U202" s="137">
        <v>0</v>
      </c>
      <c r="V202" s="137">
        <f>U202*H202</f>
        <v>0</v>
      </c>
      <c r="W202" s="137">
        <v>0</v>
      </c>
      <c r="X202" s="137">
        <f>W202*H202</f>
        <v>0</v>
      </c>
      <c r="Y202" s="138" t="s">
        <v>1</v>
      </c>
      <c r="AR202" s="139" t="s">
        <v>149</v>
      </c>
      <c r="AT202" s="139" t="s">
        <v>147</v>
      </c>
      <c r="AU202" s="139" t="s">
        <v>84</v>
      </c>
      <c r="AY202" s="14" t="s">
        <v>145</v>
      </c>
      <c r="BE202" s="140">
        <f>IF(O202="základní",K202,0)</f>
        <v>0</v>
      </c>
      <c r="BF202" s="140">
        <f>IF(O202="snížená",K202,0)</f>
        <v>0</v>
      </c>
      <c r="BG202" s="140">
        <f>IF(O202="zákl. přenesená",K202,0)</f>
        <v>0</v>
      </c>
      <c r="BH202" s="140">
        <f>IF(O202="sníž. přenesená",K202,0)</f>
        <v>0</v>
      </c>
      <c r="BI202" s="140">
        <f>IF(O202="nulová",K202,0)</f>
        <v>0</v>
      </c>
      <c r="BJ202" s="14" t="s">
        <v>84</v>
      </c>
      <c r="BK202" s="140">
        <f>ROUND(P202*H202,2)</f>
        <v>0</v>
      </c>
      <c r="BL202" s="14" t="s">
        <v>149</v>
      </c>
      <c r="BM202" s="139" t="s">
        <v>213</v>
      </c>
    </row>
    <row r="203" spans="2:65" s="12" customFormat="1">
      <c r="B203" s="141"/>
      <c r="D203" s="142" t="s">
        <v>151</v>
      </c>
      <c r="E203" s="143"/>
      <c r="F203" s="150" t="s">
        <v>515</v>
      </c>
      <c r="H203" s="143">
        <v>167.5</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50" t="s">
        <v>516</v>
      </c>
      <c r="H204" s="143">
        <v>5.12</v>
      </c>
      <c r="M204" s="141"/>
      <c r="N204" s="145"/>
      <c r="Y204" s="146"/>
      <c r="AT204" s="143" t="s">
        <v>151</v>
      </c>
      <c r="AU204" s="143" t="s">
        <v>84</v>
      </c>
      <c r="AV204" s="12" t="s">
        <v>84</v>
      </c>
      <c r="AW204" s="12" t="s">
        <v>4</v>
      </c>
      <c r="AX204" s="12" t="s">
        <v>76</v>
      </c>
      <c r="AY204" s="143" t="s">
        <v>145</v>
      </c>
    </row>
    <row r="205" spans="2:65" s="1" customFormat="1" ht="24">
      <c r="B205" s="127"/>
      <c r="C205" s="128">
        <v>35</v>
      </c>
      <c r="D205" s="128" t="s">
        <v>147</v>
      </c>
      <c r="E205" s="129" t="s">
        <v>517</v>
      </c>
      <c r="F205" s="130" t="s">
        <v>518</v>
      </c>
      <c r="G205" s="131" t="s">
        <v>244</v>
      </c>
      <c r="H205" s="132">
        <v>482.4</v>
      </c>
      <c r="I205" s="133"/>
      <c r="J205" s="133"/>
      <c r="K205" s="133">
        <f>ROUND(P205*H205,2)</f>
        <v>0</v>
      </c>
      <c r="L205" s="130" t="s">
        <v>1</v>
      </c>
      <c r="M205" s="26"/>
      <c r="N205" s="134" t="s">
        <v>1</v>
      </c>
      <c r="O205" s="135" t="s">
        <v>39</v>
      </c>
      <c r="P205" s="136">
        <f>I205+J205</f>
        <v>0</v>
      </c>
      <c r="Q205" s="136">
        <f>ROUND(I205*H205,2)</f>
        <v>0</v>
      </c>
      <c r="R205" s="136">
        <f>ROUND(J205*H205,2)</f>
        <v>0</v>
      </c>
      <c r="S205" s="137">
        <v>0</v>
      </c>
      <c r="T205" s="137">
        <f>S205*H205</f>
        <v>0</v>
      </c>
      <c r="U205" s="137">
        <v>0</v>
      </c>
      <c r="V205" s="137">
        <f>U205*H205</f>
        <v>0</v>
      </c>
      <c r="W205" s="137">
        <v>0</v>
      </c>
      <c r="X205" s="137">
        <f>W205*H205</f>
        <v>0</v>
      </c>
      <c r="Y205" s="138" t="s">
        <v>1</v>
      </c>
      <c r="AR205" s="139" t="s">
        <v>149</v>
      </c>
      <c r="AT205" s="139" t="s">
        <v>147</v>
      </c>
      <c r="AU205" s="139" t="s">
        <v>84</v>
      </c>
      <c r="AY205" s="14" t="s">
        <v>145</v>
      </c>
      <c r="BE205" s="140">
        <f>IF(O205="základní",K205,0)</f>
        <v>0</v>
      </c>
      <c r="BF205" s="140">
        <f>IF(O205="snížená",K205,0)</f>
        <v>0</v>
      </c>
      <c r="BG205" s="140">
        <f>IF(O205="zákl. přenesená",K205,0)</f>
        <v>0</v>
      </c>
      <c r="BH205" s="140">
        <f>IF(O205="sníž. přenesená",K205,0)</f>
        <v>0</v>
      </c>
      <c r="BI205" s="140">
        <f>IF(O205="nulová",K205,0)</f>
        <v>0</v>
      </c>
      <c r="BJ205" s="14" t="s">
        <v>84</v>
      </c>
      <c r="BK205" s="140">
        <f>ROUND(P205*H205,2)</f>
        <v>0</v>
      </c>
      <c r="BL205" s="14" t="s">
        <v>149</v>
      </c>
      <c r="BM205" s="139" t="s">
        <v>213</v>
      </c>
    </row>
    <row r="206" spans="2:65" s="12" customFormat="1">
      <c r="B206" s="141"/>
      <c r="D206" s="142" t="s">
        <v>151</v>
      </c>
      <c r="E206" s="143"/>
      <c r="F206" s="150" t="s">
        <v>519</v>
      </c>
      <c r="H206" s="143">
        <v>482.4</v>
      </c>
      <c r="M206" s="141"/>
      <c r="N206" s="145"/>
      <c r="Y206" s="146"/>
      <c r="AT206" s="143" t="s">
        <v>151</v>
      </c>
      <c r="AU206" s="143" t="s">
        <v>84</v>
      </c>
      <c r="AV206" s="12" t="s">
        <v>84</v>
      </c>
      <c r="AW206" s="12" t="s">
        <v>4</v>
      </c>
      <c r="AX206" s="12" t="s">
        <v>76</v>
      </c>
      <c r="AY206" s="143" t="s">
        <v>145</v>
      </c>
    </row>
    <row r="207" spans="2:65" s="11" customFormat="1" ht="25.9" customHeight="1">
      <c r="B207" s="115"/>
      <c r="D207" s="116" t="s">
        <v>75</v>
      </c>
      <c r="E207" s="117">
        <v>767</v>
      </c>
      <c r="F207" s="117" t="s">
        <v>520</v>
      </c>
      <c r="K207" s="118">
        <f>BK207</f>
        <v>0</v>
      </c>
      <c r="M207" s="115"/>
      <c r="N207" s="119"/>
      <c r="Q207" s="120">
        <f>SUM(Q208:Q215)</f>
        <v>0</v>
      </c>
      <c r="R207" s="120">
        <f>SUM(R208:R262)</f>
        <v>0</v>
      </c>
      <c r="T207" s="121">
        <f>SUM(T208:T262)</f>
        <v>0</v>
      </c>
      <c r="V207" s="121">
        <f>SUM(V208:V262)</f>
        <v>0</v>
      </c>
      <c r="X207" s="121">
        <f>SUM(X208:X262)</f>
        <v>0</v>
      </c>
      <c r="Y207" s="122"/>
      <c r="AR207" s="116" t="s">
        <v>86</v>
      </c>
      <c r="AT207" s="123" t="s">
        <v>75</v>
      </c>
      <c r="AU207" s="123" t="s">
        <v>76</v>
      </c>
      <c r="AY207" s="116" t="s">
        <v>145</v>
      </c>
      <c r="BK207" s="124">
        <f>SUM(BK208:BK215)</f>
        <v>0</v>
      </c>
    </row>
    <row r="208" spans="2:65" s="1" customFormat="1" ht="16.5" customHeight="1">
      <c r="B208" s="127"/>
      <c r="C208" s="128">
        <v>36</v>
      </c>
      <c r="D208" s="128" t="s">
        <v>147</v>
      </c>
      <c r="E208" s="129" t="s">
        <v>522</v>
      </c>
      <c r="F208" s="130" t="s">
        <v>523</v>
      </c>
      <c r="G208" s="131" t="s">
        <v>372</v>
      </c>
      <c r="H208" s="132">
        <v>1</v>
      </c>
      <c r="I208" s="133"/>
      <c r="J208" s="133"/>
      <c r="K208" s="133">
        <f>ROUND(P208*H208,2)</f>
        <v>0</v>
      </c>
      <c r="L208" s="130"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179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179</v>
      </c>
      <c r="BM208" s="139" t="s">
        <v>215</v>
      </c>
    </row>
    <row r="209" spans="2:65" s="12" customFormat="1">
      <c r="B209" s="141"/>
      <c r="D209" s="142" t="s">
        <v>151</v>
      </c>
      <c r="E209" s="143"/>
      <c r="F209" s="150" t="s">
        <v>488</v>
      </c>
      <c r="H209" s="143">
        <v>2</v>
      </c>
      <c r="M209" s="141"/>
      <c r="N209" s="147"/>
      <c r="O209" s="148"/>
      <c r="P209" s="148"/>
      <c r="Q209" s="148"/>
      <c r="R209" s="148"/>
      <c r="S209" s="148"/>
      <c r="T209" s="148"/>
      <c r="U209" s="148"/>
      <c r="V209" s="148"/>
      <c r="W209" s="148"/>
      <c r="X209" s="148"/>
      <c r="Y209" s="149"/>
      <c r="AT209" s="143" t="s">
        <v>151</v>
      </c>
      <c r="AU209" s="143" t="s">
        <v>84</v>
      </c>
      <c r="AV209" s="12" t="s">
        <v>84</v>
      </c>
      <c r="AW209" s="12" t="s">
        <v>4</v>
      </c>
      <c r="AX209" s="12" t="s">
        <v>76</v>
      </c>
      <c r="AY209" s="143" t="s">
        <v>145</v>
      </c>
    </row>
    <row r="210" spans="2:65" s="1" customFormat="1" ht="16.5" customHeight="1">
      <c r="B210" s="127"/>
      <c r="C210" s="128">
        <v>37</v>
      </c>
      <c r="D210" s="128" t="s">
        <v>147</v>
      </c>
      <c r="E210" s="129" t="s">
        <v>524</v>
      </c>
      <c r="F210" s="130" t="s">
        <v>525</v>
      </c>
      <c r="G210" s="131" t="s">
        <v>372</v>
      </c>
      <c r="H210" s="132">
        <v>1</v>
      </c>
      <c r="I210" s="133"/>
      <c r="J210" s="133"/>
      <c r="K210" s="133">
        <f>ROUND(P210*H210,2)</f>
        <v>0</v>
      </c>
      <c r="L210" s="130" t="s">
        <v>1</v>
      </c>
      <c r="M210" s="26"/>
      <c r="N210" s="134" t="s">
        <v>1</v>
      </c>
      <c r="O210" s="135" t="s">
        <v>39</v>
      </c>
      <c r="P210" s="136">
        <f>I210+J210</f>
        <v>0</v>
      </c>
      <c r="Q210" s="136">
        <f>ROUND(I210*H210,2)</f>
        <v>0</v>
      </c>
      <c r="R210" s="136">
        <f>ROUND(J210*H210,2)</f>
        <v>0</v>
      </c>
      <c r="S210" s="137">
        <v>0</v>
      </c>
      <c r="T210" s="137">
        <f>S210*H210</f>
        <v>0</v>
      </c>
      <c r="U210" s="137">
        <v>0</v>
      </c>
      <c r="V210" s="137">
        <f>U210*H210</f>
        <v>0</v>
      </c>
      <c r="W210" s="137">
        <v>0</v>
      </c>
      <c r="X210" s="137">
        <f>W210*H210</f>
        <v>0</v>
      </c>
      <c r="Y210" s="138" t="s">
        <v>1</v>
      </c>
      <c r="AR210" s="139" t="s">
        <v>179</v>
      </c>
      <c r="AT210" s="139" t="s">
        <v>147</v>
      </c>
      <c r="AU210" s="139" t="s">
        <v>84</v>
      </c>
      <c r="AY210" s="14" t="s">
        <v>145</v>
      </c>
      <c r="BE210" s="140">
        <f>IF(O210="základní",K210,0)</f>
        <v>0</v>
      </c>
      <c r="BF210" s="140">
        <f>IF(O210="snížená",K210,0)</f>
        <v>0</v>
      </c>
      <c r="BG210" s="140">
        <f>IF(O210="zákl. přenesená",K210,0)</f>
        <v>0</v>
      </c>
      <c r="BH210" s="140">
        <f>IF(O210="sníž. přenesená",K210,0)</f>
        <v>0</v>
      </c>
      <c r="BI210" s="140">
        <f>IF(O210="nulová",K210,0)</f>
        <v>0</v>
      </c>
      <c r="BJ210" s="14" t="s">
        <v>84</v>
      </c>
      <c r="BK210" s="140">
        <f>ROUND(P210*H210,2)</f>
        <v>0</v>
      </c>
      <c r="BL210" s="14" t="s">
        <v>179</v>
      </c>
      <c r="BM210" s="139" t="s">
        <v>215</v>
      </c>
    </row>
    <row r="211" spans="2:65" s="12" customFormat="1">
      <c r="B211" s="141"/>
      <c r="D211" s="142" t="s">
        <v>151</v>
      </c>
      <c r="E211" s="143"/>
      <c r="F211" s="150" t="s">
        <v>488</v>
      </c>
      <c r="H211" s="143">
        <v>2</v>
      </c>
      <c r="M211" s="141"/>
      <c r="N211" s="147"/>
      <c r="O211" s="148"/>
      <c r="P211" s="148"/>
      <c r="Q211" s="148"/>
      <c r="R211" s="148"/>
      <c r="S211" s="148"/>
      <c r="T211" s="148"/>
      <c r="U211" s="148"/>
      <c r="V211" s="148"/>
      <c r="W211" s="148"/>
      <c r="X211" s="148"/>
      <c r="Y211" s="149"/>
      <c r="AT211" s="143" t="s">
        <v>151</v>
      </c>
      <c r="AU211" s="143" t="s">
        <v>84</v>
      </c>
      <c r="AV211" s="12" t="s">
        <v>84</v>
      </c>
      <c r="AW211" s="12" t="s">
        <v>4</v>
      </c>
      <c r="AX211" s="12" t="s">
        <v>76</v>
      </c>
      <c r="AY211" s="143" t="s">
        <v>145</v>
      </c>
    </row>
    <row r="212" spans="2:65" s="1" customFormat="1" ht="16.5" customHeight="1">
      <c r="B212" s="127"/>
      <c r="C212" s="128">
        <v>38</v>
      </c>
      <c r="D212" s="128" t="s">
        <v>147</v>
      </c>
      <c r="E212" s="129" t="s">
        <v>526</v>
      </c>
      <c r="F212" s="130" t="s">
        <v>527</v>
      </c>
      <c r="G212" s="131" t="s">
        <v>372</v>
      </c>
      <c r="H212" s="132">
        <v>1</v>
      </c>
      <c r="I212" s="133"/>
      <c r="J212" s="133"/>
      <c r="K212" s="133">
        <f>ROUND(P212*H212,2)</f>
        <v>0</v>
      </c>
      <c r="L212" s="130" t="s">
        <v>1</v>
      </c>
      <c r="M212" s="26"/>
      <c r="N212" s="134" t="s">
        <v>1</v>
      </c>
      <c r="O212" s="135" t="s">
        <v>39</v>
      </c>
      <c r="P212" s="136">
        <f>I212+J212</f>
        <v>0</v>
      </c>
      <c r="Q212" s="136">
        <f>ROUND(I212*H212,2)</f>
        <v>0</v>
      </c>
      <c r="R212" s="136">
        <f>ROUND(J212*H212,2)</f>
        <v>0</v>
      </c>
      <c r="S212" s="137">
        <v>0</v>
      </c>
      <c r="T212" s="137">
        <f>S212*H212</f>
        <v>0</v>
      </c>
      <c r="U212" s="137">
        <v>0</v>
      </c>
      <c r="V212" s="137">
        <f>U212*H212</f>
        <v>0</v>
      </c>
      <c r="W212" s="137">
        <v>0</v>
      </c>
      <c r="X212" s="137">
        <f>W212*H212</f>
        <v>0</v>
      </c>
      <c r="Y212" s="138" t="s">
        <v>1</v>
      </c>
      <c r="AR212" s="139" t="s">
        <v>179</v>
      </c>
      <c r="AT212" s="139" t="s">
        <v>147</v>
      </c>
      <c r="AU212" s="139" t="s">
        <v>84</v>
      </c>
      <c r="AY212" s="14" t="s">
        <v>145</v>
      </c>
      <c r="BE212" s="140">
        <f>IF(O212="základní",K212,0)</f>
        <v>0</v>
      </c>
      <c r="BF212" s="140">
        <f>IF(O212="snížená",K212,0)</f>
        <v>0</v>
      </c>
      <c r="BG212" s="140">
        <f>IF(O212="zákl. přenesená",K212,0)</f>
        <v>0</v>
      </c>
      <c r="BH212" s="140">
        <f>IF(O212="sníž. přenesená",K212,0)</f>
        <v>0</v>
      </c>
      <c r="BI212" s="140">
        <f>IF(O212="nulová",K212,0)</f>
        <v>0</v>
      </c>
      <c r="BJ212" s="14" t="s">
        <v>84</v>
      </c>
      <c r="BK212" s="140">
        <f>ROUND(P212*H212,2)</f>
        <v>0</v>
      </c>
      <c r="BL212" s="14" t="s">
        <v>179</v>
      </c>
      <c r="BM212" s="139" t="s">
        <v>215</v>
      </c>
    </row>
    <row r="213" spans="2:65" s="12" customFormat="1">
      <c r="B213" s="141"/>
      <c r="D213" s="142" t="s">
        <v>151</v>
      </c>
      <c r="E213" s="143"/>
      <c r="F213" s="150" t="s">
        <v>488</v>
      </c>
      <c r="H213" s="143">
        <v>2</v>
      </c>
      <c r="M213" s="141"/>
      <c r="N213" s="147"/>
      <c r="O213" s="148"/>
      <c r="P213" s="148"/>
      <c r="Q213" s="148"/>
      <c r="R213" s="148"/>
      <c r="S213" s="148"/>
      <c r="T213" s="148"/>
      <c r="U213" s="148"/>
      <c r="V213" s="148"/>
      <c r="W213" s="148"/>
      <c r="X213" s="148"/>
      <c r="Y213" s="149"/>
      <c r="AT213" s="143" t="s">
        <v>151</v>
      </c>
      <c r="AU213" s="143" t="s">
        <v>84</v>
      </c>
      <c r="AV213" s="12" t="s">
        <v>84</v>
      </c>
      <c r="AW213" s="12" t="s">
        <v>4</v>
      </c>
      <c r="AX213" s="12" t="s">
        <v>76</v>
      </c>
      <c r="AY213" s="143" t="s">
        <v>145</v>
      </c>
    </row>
    <row r="214" spans="2:65" s="1" customFormat="1" ht="16.5" customHeight="1">
      <c r="B214" s="127"/>
      <c r="C214" s="128">
        <v>39</v>
      </c>
      <c r="D214" s="128" t="s">
        <v>147</v>
      </c>
      <c r="E214" s="129" t="s">
        <v>528</v>
      </c>
      <c r="F214" s="130" t="s">
        <v>529</v>
      </c>
      <c r="G214" s="131" t="s">
        <v>372</v>
      </c>
      <c r="H214" s="132">
        <v>1</v>
      </c>
      <c r="I214" s="133"/>
      <c r="J214" s="133"/>
      <c r="K214" s="133">
        <f>ROUND(P214*H214,2)</f>
        <v>0</v>
      </c>
      <c r="L214" s="130" t="s">
        <v>1</v>
      </c>
      <c r="M214" s="26"/>
      <c r="N214" s="134" t="s">
        <v>1</v>
      </c>
      <c r="O214" s="135" t="s">
        <v>39</v>
      </c>
      <c r="P214" s="136">
        <f>I214+J214</f>
        <v>0</v>
      </c>
      <c r="Q214" s="136">
        <f>ROUND(I214*H214,2)</f>
        <v>0</v>
      </c>
      <c r="R214" s="136">
        <f>ROUND(J214*H214,2)</f>
        <v>0</v>
      </c>
      <c r="S214" s="137">
        <v>0</v>
      </c>
      <c r="T214" s="137">
        <f>S214*H214</f>
        <v>0</v>
      </c>
      <c r="U214" s="137">
        <v>0</v>
      </c>
      <c r="V214" s="137">
        <f>U214*H214</f>
        <v>0</v>
      </c>
      <c r="W214" s="137">
        <v>0</v>
      </c>
      <c r="X214" s="137">
        <f>W214*H214</f>
        <v>0</v>
      </c>
      <c r="Y214" s="138" t="s">
        <v>1</v>
      </c>
      <c r="AR214" s="139" t="s">
        <v>179</v>
      </c>
      <c r="AT214" s="139" t="s">
        <v>147</v>
      </c>
      <c r="AU214" s="139" t="s">
        <v>84</v>
      </c>
      <c r="AY214" s="14" t="s">
        <v>145</v>
      </c>
      <c r="BE214" s="140">
        <f>IF(O214="základní",K214,0)</f>
        <v>0</v>
      </c>
      <c r="BF214" s="140">
        <f>IF(O214="snížená",K214,0)</f>
        <v>0</v>
      </c>
      <c r="BG214" s="140">
        <f>IF(O214="zákl. přenesená",K214,0)</f>
        <v>0</v>
      </c>
      <c r="BH214" s="140">
        <f>IF(O214="sníž. přenesená",K214,0)</f>
        <v>0</v>
      </c>
      <c r="BI214" s="140">
        <f>IF(O214="nulová",K214,0)</f>
        <v>0</v>
      </c>
      <c r="BJ214" s="14" t="s">
        <v>84</v>
      </c>
      <c r="BK214" s="140">
        <f>ROUND(P214*H214,2)</f>
        <v>0</v>
      </c>
      <c r="BL214" s="14" t="s">
        <v>179</v>
      </c>
      <c r="BM214" s="139" t="s">
        <v>215</v>
      </c>
    </row>
    <row r="215" spans="2:65" s="12" customFormat="1">
      <c r="B215" s="141"/>
      <c r="D215" s="142" t="s">
        <v>151</v>
      </c>
      <c r="E215" s="143"/>
      <c r="F215" s="150" t="s">
        <v>488</v>
      </c>
      <c r="H215" s="143">
        <v>2</v>
      </c>
      <c r="M215" s="141"/>
      <c r="N215" s="147"/>
      <c r="O215" s="148"/>
      <c r="P215" s="148"/>
      <c r="Q215" s="148"/>
      <c r="R215" s="148"/>
      <c r="S215" s="148"/>
      <c r="T215" s="148"/>
      <c r="U215" s="148"/>
      <c r="V215" s="148"/>
      <c r="W215" s="148"/>
      <c r="X215" s="148"/>
      <c r="Y215" s="149"/>
      <c r="AT215" s="143" t="s">
        <v>151</v>
      </c>
      <c r="AU215" s="143" t="s">
        <v>84</v>
      </c>
      <c r="AV215" s="12" t="s">
        <v>84</v>
      </c>
      <c r="AW215" s="12" t="s">
        <v>4</v>
      </c>
      <c r="AX215" s="12" t="s">
        <v>76</v>
      </c>
      <c r="AY215" s="143" t="s">
        <v>145</v>
      </c>
    </row>
    <row r="216" spans="2:65" s="1" customFormat="1" ht="6.95" customHeight="1">
      <c r="B216" s="38"/>
      <c r="C216" s="39"/>
      <c r="D216" s="39"/>
      <c r="E216" s="39"/>
      <c r="F216" s="39"/>
      <c r="G216" s="39"/>
      <c r="H216" s="39"/>
      <c r="I216" s="39"/>
      <c r="J216" s="39"/>
      <c r="K216" s="39"/>
      <c r="L216" s="39"/>
      <c r="M216" s="26"/>
    </row>
  </sheetData>
  <autoFilter ref="C124:L215" xr:uid="{00000000-0009-0000-0000-000003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5"/>
  <sheetViews>
    <sheetView showGridLines="0" zoomScale="85" zoomScaleNormal="85" workbookViewId="0">
      <selection activeCell="AB138" sqref="AB1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29" t="s">
        <v>6</v>
      </c>
      <c r="N2" s="222"/>
      <c r="O2" s="222"/>
      <c r="P2" s="222"/>
      <c r="Q2" s="222"/>
      <c r="R2" s="222"/>
      <c r="S2" s="222"/>
      <c r="T2" s="222"/>
      <c r="U2" s="222"/>
      <c r="V2" s="222"/>
      <c r="W2" s="222"/>
      <c r="X2" s="222"/>
      <c r="Y2" s="222"/>
      <c r="Z2" s="222"/>
      <c r="AT2" s="14" t="s">
        <v>95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16.5" customHeight="1">
      <c r="B9" s="26"/>
      <c r="E9" s="199" t="s">
        <v>216</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ROUND((SUM(BE118:BE144)),  2)</f>
        <v>0</v>
      </c>
      <c r="I35" s="87">
        <v>0.21</v>
      </c>
      <c r="K35" s="85">
        <f>ROUND(((SUM(BE118:BE144))*I35),  2)</f>
        <v>0</v>
      </c>
      <c r="M35" s="26"/>
    </row>
    <row r="36" spans="2:13" s="1" customFormat="1" ht="14.45" customHeight="1">
      <c r="B36" s="26"/>
      <c r="E36" s="23" t="s">
        <v>40</v>
      </c>
      <c r="F36" s="85">
        <f>ROUND((SUM(BF118:BF144)),  2)</f>
        <v>0</v>
      </c>
      <c r="I36" s="87">
        <v>0.15</v>
      </c>
      <c r="K36" s="85">
        <f>ROUND(((SUM(BF118:BF144))*I36),  2)</f>
        <v>0</v>
      </c>
      <c r="M36" s="26"/>
    </row>
    <row r="37" spans="2:13" s="1" customFormat="1" ht="14.45" hidden="1" customHeight="1">
      <c r="B37" s="26"/>
      <c r="E37" s="23" t="s">
        <v>41</v>
      </c>
      <c r="F37" s="85">
        <f>ROUND((SUM(BG118:BG144)),  2)</f>
        <v>0</v>
      </c>
      <c r="I37" s="87">
        <v>0.21</v>
      </c>
      <c r="K37" s="85">
        <f>0</f>
        <v>0</v>
      </c>
      <c r="M37" s="26"/>
    </row>
    <row r="38" spans="2:13" s="1" customFormat="1" ht="14.45" hidden="1" customHeight="1">
      <c r="B38" s="26"/>
      <c r="E38" s="23" t="s">
        <v>42</v>
      </c>
      <c r="F38" s="85">
        <f>ROUND((SUM(BH118:BH144)),  2)</f>
        <v>0</v>
      </c>
      <c r="I38" s="87">
        <v>0.15</v>
      </c>
      <c r="K38" s="85">
        <f>0</f>
        <v>0</v>
      </c>
      <c r="M38" s="26"/>
    </row>
    <row r="39" spans="2:13" s="1" customFormat="1" ht="14.45" hidden="1" customHeight="1">
      <c r="B39" s="26"/>
      <c r="E39" s="23" t="s">
        <v>43</v>
      </c>
      <c r="F39" s="85">
        <f>ROUND((SUM(BI118:BI144)),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16.5" customHeight="1">
      <c r="B87" s="26"/>
      <c r="E87" s="199" t="str">
        <f>E9</f>
        <v xml:space="preserve">SO05 - SO 05 (D.4) – Areálové vedení VN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1327</v>
      </c>
      <c r="E97" s="101"/>
      <c r="F97" s="101"/>
      <c r="G97" s="101"/>
      <c r="H97" s="101"/>
      <c r="I97" s="102">
        <f t="shared" si="0"/>
        <v>0</v>
      </c>
      <c r="J97" s="102">
        <f t="shared" si="0"/>
        <v>0</v>
      </c>
      <c r="K97" s="102">
        <f>K119</f>
        <v>0</v>
      </c>
      <c r="M97" s="99"/>
    </row>
    <row r="98" spans="2:13" s="9" customFormat="1" ht="19.899999999999999" customHeight="1">
      <c r="B98" s="103"/>
      <c r="D98" s="104" t="s">
        <v>1328</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35" t="str">
        <f>E7</f>
        <v>Nové energocentrum – Trafostanice TS1 vč. náhradního zdroje elektrické energie</v>
      </c>
      <c r="F108" s="236"/>
      <c r="G108" s="236"/>
      <c r="H108" s="236"/>
      <c r="M108" s="26"/>
    </row>
    <row r="109" spans="2:13" s="1" customFormat="1" ht="12" customHeight="1">
      <c r="B109" s="26"/>
      <c r="C109" s="23" t="s">
        <v>112</v>
      </c>
      <c r="M109" s="26"/>
    </row>
    <row r="110" spans="2:13" s="1" customFormat="1" ht="16.5" customHeight="1">
      <c r="B110" s="26"/>
      <c r="E110" s="199" t="str">
        <f>E9</f>
        <v xml:space="preserve">SO05 - SO 05 (D.4) – Areálové vedení VN  </v>
      </c>
      <c r="F110" s="234"/>
      <c r="G110" s="234"/>
      <c r="H110" s="234"/>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1327</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1327</v>
      </c>
      <c r="K120" s="126">
        <f>BK120</f>
        <v>0</v>
      </c>
      <c r="M120" s="115"/>
      <c r="N120" s="119"/>
      <c r="Q120" s="120">
        <f>SUM(Q121:Q144)</f>
        <v>0</v>
      </c>
      <c r="R120" s="120">
        <f>SUM(R121:R144)</f>
        <v>0</v>
      </c>
      <c r="T120" s="121">
        <f>SUM(T121:T144)</f>
        <v>0</v>
      </c>
      <c r="V120" s="121">
        <f>SUM(V121:V144)</f>
        <v>0</v>
      </c>
      <c r="X120" s="121">
        <f>SUM(X121:X144)</f>
        <v>0</v>
      </c>
      <c r="Y120" s="122"/>
      <c r="AR120" s="116" t="s">
        <v>84</v>
      </c>
      <c r="AT120" s="123" t="s">
        <v>75</v>
      </c>
      <c r="AU120" s="123" t="s">
        <v>84</v>
      </c>
      <c r="AY120" s="116" t="s">
        <v>145</v>
      </c>
      <c r="BK120" s="124">
        <f>SUM(BK121:BK144)</f>
        <v>0</v>
      </c>
    </row>
    <row r="121" spans="2:65" s="1" customFormat="1" ht="16.5" customHeight="1">
      <c r="B121" s="127"/>
      <c r="C121" s="128" t="s">
        <v>84</v>
      </c>
      <c r="D121" s="128" t="s">
        <v>147</v>
      </c>
      <c r="E121" s="129" t="s">
        <v>148</v>
      </c>
      <c r="F121" s="130" t="s">
        <v>1272</v>
      </c>
      <c r="G121" s="131" t="s">
        <v>458</v>
      </c>
      <c r="H121" s="132">
        <v>180</v>
      </c>
      <c r="I121" s="133"/>
      <c r="J121" s="133"/>
      <c r="K121" s="133">
        <f t="shared" ref="K121:K144" si="1">ROUND(P121*H121,2)</f>
        <v>0</v>
      </c>
      <c r="L121" s="130" t="s">
        <v>1</v>
      </c>
      <c r="M121" s="26"/>
      <c r="N121" s="134" t="s">
        <v>1</v>
      </c>
      <c r="O121" s="135" t="s">
        <v>39</v>
      </c>
      <c r="P121" s="136">
        <f t="shared" ref="P121:P144" si="2">I121+J121</f>
        <v>0</v>
      </c>
      <c r="Q121" s="136">
        <f t="shared" ref="Q121:Q144" si="3">ROUND(I121*H121,2)</f>
        <v>0</v>
      </c>
      <c r="R121" s="136">
        <f t="shared" ref="R121:R144" si="4">ROUND(J121*H121,2)</f>
        <v>0</v>
      </c>
      <c r="S121" s="137">
        <v>0</v>
      </c>
      <c r="T121" s="137">
        <f t="shared" ref="T121:T144" si="5">S121*H121</f>
        <v>0</v>
      </c>
      <c r="U121" s="137">
        <v>0</v>
      </c>
      <c r="V121" s="137">
        <f t="shared" ref="V121:V144" si="6">U121*H121</f>
        <v>0</v>
      </c>
      <c r="W121" s="137">
        <v>0</v>
      </c>
      <c r="X121" s="137">
        <f t="shared" ref="X121:X144" si="7">W121*H121</f>
        <v>0</v>
      </c>
      <c r="Y121" s="138" t="s">
        <v>1</v>
      </c>
      <c r="AR121" s="139" t="s">
        <v>149</v>
      </c>
      <c r="AT121" s="139" t="s">
        <v>147</v>
      </c>
      <c r="AU121" s="139" t="s">
        <v>86</v>
      </c>
      <c r="AY121" s="14" t="s">
        <v>145</v>
      </c>
      <c r="BE121" s="140">
        <f t="shared" ref="BE121:BE144" si="8">IF(O121="základní",K121,0)</f>
        <v>0</v>
      </c>
      <c r="BF121" s="140">
        <f t="shared" ref="BF121:BF144" si="9">IF(O121="snížená",K121,0)</f>
        <v>0</v>
      </c>
      <c r="BG121" s="140">
        <f t="shared" ref="BG121:BG144" si="10">IF(O121="zákl. přenesená",K121,0)</f>
        <v>0</v>
      </c>
      <c r="BH121" s="140">
        <f t="shared" ref="BH121:BH144" si="11">IF(O121="sníž. přenesená",K121,0)</f>
        <v>0</v>
      </c>
      <c r="BI121" s="140">
        <f t="shared" ref="BI121:BI144" si="12">IF(O121="nulová",K121,0)</f>
        <v>0</v>
      </c>
      <c r="BJ121" s="14" t="s">
        <v>84</v>
      </c>
      <c r="BK121" s="140">
        <f t="shared" ref="BK121:BK144" si="13">ROUND(P121*H121,2)</f>
        <v>0</v>
      </c>
      <c r="BL121" s="14" t="s">
        <v>149</v>
      </c>
      <c r="BM121" s="139" t="s">
        <v>217</v>
      </c>
    </row>
    <row r="122" spans="2:65" s="1" customFormat="1" ht="16.5" customHeight="1">
      <c r="B122" s="127"/>
      <c r="C122" s="128" t="s">
        <v>86</v>
      </c>
      <c r="D122" s="128" t="s">
        <v>147</v>
      </c>
      <c r="E122" s="129" t="s">
        <v>152</v>
      </c>
      <c r="F122" s="130" t="s">
        <v>1308</v>
      </c>
      <c r="G122" s="131" t="s">
        <v>458</v>
      </c>
      <c r="H122" s="132">
        <v>180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218</v>
      </c>
    </row>
    <row r="123" spans="2:65" s="1" customFormat="1" ht="16.5" customHeight="1">
      <c r="B123" s="127"/>
      <c r="C123" s="128" t="s">
        <v>173</v>
      </c>
      <c r="D123" s="128" t="s">
        <v>147</v>
      </c>
      <c r="E123" s="129" t="s">
        <v>349</v>
      </c>
      <c r="F123" s="130" t="s">
        <v>1309</v>
      </c>
      <c r="G123" s="131" t="s">
        <v>458</v>
      </c>
      <c r="H123" s="132">
        <v>180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218</v>
      </c>
    </row>
    <row r="124" spans="2:65" s="1" customFormat="1" ht="16.5" customHeight="1">
      <c r="B124" s="127"/>
      <c r="C124" s="128" t="s">
        <v>149</v>
      </c>
      <c r="D124" s="128" t="s">
        <v>147</v>
      </c>
      <c r="E124" s="129" t="s">
        <v>351</v>
      </c>
      <c r="F124" s="130" t="s">
        <v>1310</v>
      </c>
      <c r="G124" s="131" t="s">
        <v>343</v>
      </c>
      <c r="H124" s="132">
        <v>6</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218</v>
      </c>
    </row>
    <row r="125" spans="2:65" s="1" customFormat="1" ht="16.5" customHeight="1">
      <c r="B125" s="127"/>
      <c r="C125" s="128" t="s">
        <v>176</v>
      </c>
      <c r="D125" s="128" t="s">
        <v>147</v>
      </c>
      <c r="E125" s="129" t="s">
        <v>352</v>
      </c>
      <c r="F125" s="130" t="s">
        <v>1311</v>
      </c>
      <c r="G125" s="131" t="s">
        <v>458</v>
      </c>
      <c r="H125" s="132">
        <v>130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218</v>
      </c>
    </row>
    <row r="126" spans="2:65" s="1" customFormat="1" ht="16.5" customHeight="1">
      <c r="B126" s="127"/>
      <c r="C126" s="128" t="s">
        <v>1704</v>
      </c>
      <c r="D126" s="128" t="s">
        <v>147</v>
      </c>
      <c r="E126" s="129" t="s">
        <v>399</v>
      </c>
      <c r="F126" s="130" t="s">
        <v>1312</v>
      </c>
      <c r="G126" s="131" t="s">
        <v>458</v>
      </c>
      <c r="H126" s="132">
        <v>130</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218</v>
      </c>
    </row>
    <row r="127" spans="2:65" s="1" customFormat="1" ht="16.5" customHeight="1">
      <c r="B127" s="127"/>
      <c r="C127" s="128" t="s">
        <v>1705</v>
      </c>
      <c r="D127" s="128" t="s">
        <v>147</v>
      </c>
      <c r="E127" s="129" t="s">
        <v>400</v>
      </c>
      <c r="F127" s="130" t="s">
        <v>1313</v>
      </c>
      <c r="G127" s="131" t="s">
        <v>1008</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218</v>
      </c>
    </row>
    <row r="128" spans="2:65" s="1" customFormat="1" ht="16.5" customHeight="1">
      <c r="B128" s="127"/>
      <c r="C128" s="128" t="s">
        <v>1706</v>
      </c>
      <c r="D128" s="128" t="s">
        <v>147</v>
      </c>
      <c r="E128" s="129" t="s">
        <v>401</v>
      </c>
      <c r="F128" s="130" t="s">
        <v>1314</v>
      </c>
      <c r="G128" s="131" t="s">
        <v>458</v>
      </c>
      <c r="H128" s="132">
        <v>180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218</v>
      </c>
    </row>
    <row r="129" spans="2:65" s="1" customFormat="1" ht="16.5" customHeight="1">
      <c r="B129" s="127"/>
      <c r="C129" s="128" t="s">
        <v>1707</v>
      </c>
      <c r="D129" s="128" t="s">
        <v>147</v>
      </c>
      <c r="E129" s="129" t="s">
        <v>402</v>
      </c>
      <c r="F129" s="130" t="s">
        <v>1315</v>
      </c>
      <c r="G129" s="131" t="s">
        <v>458</v>
      </c>
      <c r="H129" s="132">
        <v>130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218</v>
      </c>
    </row>
    <row r="130" spans="2:65" s="1" customFormat="1" ht="24">
      <c r="B130" s="127"/>
      <c r="C130" s="128" t="s">
        <v>1708</v>
      </c>
      <c r="D130" s="128" t="s">
        <v>147</v>
      </c>
      <c r="E130" s="129" t="s">
        <v>403</v>
      </c>
      <c r="F130" s="130" t="s">
        <v>1316</v>
      </c>
      <c r="G130" s="131" t="s">
        <v>1317</v>
      </c>
      <c r="H130" s="132">
        <v>130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218</v>
      </c>
    </row>
    <row r="131" spans="2:65" s="1" customFormat="1" ht="16.5" customHeight="1">
      <c r="B131" s="127"/>
      <c r="C131" s="128" t="s">
        <v>1709</v>
      </c>
      <c r="D131" s="128" t="s">
        <v>147</v>
      </c>
      <c r="E131" s="129" t="s">
        <v>1682</v>
      </c>
      <c r="F131" s="130" t="s">
        <v>1318</v>
      </c>
      <c r="G131" s="131" t="s">
        <v>1317</v>
      </c>
      <c r="H131" s="132">
        <v>150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218</v>
      </c>
    </row>
    <row r="132" spans="2:65" s="1" customFormat="1" ht="36">
      <c r="B132" s="127"/>
      <c r="C132" s="128" t="s">
        <v>1710</v>
      </c>
      <c r="D132" s="128" t="s">
        <v>147</v>
      </c>
      <c r="E132" s="129" t="s">
        <v>1683</v>
      </c>
      <c r="F132" s="130" t="s">
        <v>1319</v>
      </c>
      <c r="G132" s="131" t="s">
        <v>1317</v>
      </c>
      <c r="H132" s="132">
        <v>130</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218</v>
      </c>
    </row>
    <row r="133" spans="2:65" s="1" customFormat="1" ht="16.5" customHeight="1">
      <c r="B133" s="127"/>
      <c r="C133" s="128" t="s">
        <v>1711</v>
      </c>
      <c r="D133" s="128" t="s">
        <v>147</v>
      </c>
      <c r="E133" s="129" t="s">
        <v>1684</v>
      </c>
      <c r="F133" s="130" t="s">
        <v>1320</v>
      </c>
      <c r="G133" s="131" t="s">
        <v>1317</v>
      </c>
      <c r="H133" s="132">
        <v>130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218</v>
      </c>
    </row>
    <row r="134" spans="2:65" s="1" customFormat="1" ht="24">
      <c r="B134" s="127"/>
      <c r="C134" s="128" t="s">
        <v>1712</v>
      </c>
      <c r="D134" s="128" t="s">
        <v>147</v>
      </c>
      <c r="E134" s="129" t="s">
        <v>1685</v>
      </c>
      <c r="F134" s="130" t="s">
        <v>1321</v>
      </c>
      <c r="G134" s="131" t="s">
        <v>1317</v>
      </c>
      <c r="H134" s="132">
        <v>180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218</v>
      </c>
    </row>
    <row r="135" spans="2:65" s="1" customFormat="1" ht="16.5" customHeight="1">
      <c r="B135" s="127"/>
      <c r="C135" s="128" t="s">
        <v>9</v>
      </c>
      <c r="D135" s="128" t="s">
        <v>147</v>
      </c>
      <c r="E135" s="129" t="s">
        <v>1686</v>
      </c>
      <c r="F135" s="130" t="s">
        <v>1322</v>
      </c>
      <c r="G135" s="131" t="s">
        <v>1008</v>
      </c>
      <c r="H135" s="132">
        <v>1</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218</v>
      </c>
    </row>
    <row r="136" spans="2:65" s="1" customFormat="1" ht="16.5" customHeight="1">
      <c r="B136" s="127"/>
      <c r="C136" s="128" t="s">
        <v>179</v>
      </c>
      <c r="D136" s="128" t="s">
        <v>147</v>
      </c>
      <c r="E136" s="129" t="s">
        <v>1687</v>
      </c>
      <c r="F136" s="130" t="s">
        <v>1323</v>
      </c>
      <c r="G136" s="131" t="s">
        <v>1008</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218</v>
      </c>
    </row>
    <row r="137" spans="2:65" s="1" customFormat="1" ht="16.5" customHeight="1">
      <c r="B137" s="127"/>
      <c r="C137" s="128" t="s">
        <v>1713</v>
      </c>
      <c r="D137" s="128" t="s">
        <v>147</v>
      </c>
      <c r="E137" s="129" t="s">
        <v>1688</v>
      </c>
      <c r="F137" s="130" t="s">
        <v>1324</v>
      </c>
      <c r="G137" s="131" t="s">
        <v>1008</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218</v>
      </c>
    </row>
    <row r="138" spans="2:65" s="1" customFormat="1" ht="16.5" customHeight="1">
      <c r="B138" s="127"/>
      <c r="C138" s="128" t="s">
        <v>1714</v>
      </c>
      <c r="D138" s="128" t="s">
        <v>147</v>
      </c>
      <c r="E138" s="129" t="s">
        <v>1689</v>
      </c>
      <c r="F138" s="130" t="s">
        <v>1112</v>
      </c>
      <c r="G138" s="131" t="s">
        <v>348</v>
      </c>
      <c r="H138" s="132">
        <v>1</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218</v>
      </c>
    </row>
    <row r="139" spans="2:65" s="1" customFormat="1" ht="16.5" customHeight="1">
      <c r="B139" s="127"/>
      <c r="C139" s="128" t="s">
        <v>1715</v>
      </c>
      <c r="D139" s="128" t="s">
        <v>147</v>
      </c>
      <c r="E139" s="129" t="s">
        <v>1690</v>
      </c>
      <c r="F139" s="130" t="s">
        <v>1055</v>
      </c>
      <c r="G139" s="131" t="s">
        <v>348</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218</v>
      </c>
    </row>
    <row r="140" spans="2:65" s="1" customFormat="1" ht="16.5" customHeight="1">
      <c r="B140" s="127"/>
      <c r="C140" s="128" t="s">
        <v>1716</v>
      </c>
      <c r="D140" s="128" t="s">
        <v>147</v>
      </c>
      <c r="E140" s="129" t="s">
        <v>1691</v>
      </c>
      <c r="F140" s="130" t="s">
        <v>1056</v>
      </c>
      <c r="G140" s="131" t="s">
        <v>348</v>
      </c>
      <c r="H140" s="132">
        <v>1</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218</v>
      </c>
    </row>
    <row r="141" spans="2:65" s="1" customFormat="1" ht="16.5" customHeight="1">
      <c r="B141" s="127"/>
      <c r="C141" s="128" t="s">
        <v>8</v>
      </c>
      <c r="D141" s="128" t="s">
        <v>147</v>
      </c>
      <c r="E141" s="129" t="s">
        <v>1692</v>
      </c>
      <c r="F141" s="130" t="s">
        <v>1325</v>
      </c>
      <c r="G141" s="131" t="s">
        <v>348</v>
      </c>
      <c r="H141" s="132">
        <v>1</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218</v>
      </c>
    </row>
    <row r="142" spans="2:65" s="1" customFormat="1" ht="24">
      <c r="B142" s="127"/>
      <c r="C142" s="128" t="s">
        <v>1717</v>
      </c>
      <c r="D142" s="128" t="s">
        <v>147</v>
      </c>
      <c r="E142" s="129" t="s">
        <v>1693</v>
      </c>
      <c r="F142" s="130" t="s">
        <v>1326</v>
      </c>
      <c r="G142" s="131" t="s">
        <v>348</v>
      </c>
      <c r="H142" s="132">
        <v>1</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218</v>
      </c>
    </row>
    <row r="143" spans="2:65" s="1" customFormat="1" ht="24">
      <c r="B143" s="127"/>
      <c r="C143" s="128" t="s">
        <v>1718</v>
      </c>
      <c r="D143" s="128" t="s">
        <v>147</v>
      </c>
      <c r="E143" s="129" t="s">
        <v>1694</v>
      </c>
      <c r="F143" s="130" t="s">
        <v>1060</v>
      </c>
      <c r="G143" s="131" t="s">
        <v>348</v>
      </c>
      <c r="H143" s="132">
        <v>1</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218</v>
      </c>
    </row>
    <row r="144" spans="2:65" s="1" customFormat="1" ht="16.5" customHeight="1">
      <c r="B144" s="127"/>
      <c r="C144" s="128" t="s">
        <v>1719</v>
      </c>
      <c r="D144" s="128" t="s">
        <v>147</v>
      </c>
      <c r="E144" s="129" t="s">
        <v>1695</v>
      </c>
      <c r="F144" s="130" t="s">
        <v>1061</v>
      </c>
      <c r="G144" s="131" t="s">
        <v>348</v>
      </c>
      <c r="H144" s="132">
        <v>1</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218</v>
      </c>
    </row>
    <row r="145" spans="2:13" s="1" customFormat="1" ht="6.95" customHeight="1">
      <c r="B145" s="38"/>
      <c r="C145" s="39"/>
      <c r="D145" s="39"/>
      <c r="E145" s="39"/>
      <c r="F145" s="39"/>
      <c r="G145" s="39"/>
      <c r="H145" s="39"/>
      <c r="I145" s="39"/>
      <c r="J145" s="39"/>
      <c r="K145" s="39"/>
      <c r="L145" s="39"/>
      <c r="M145" s="26"/>
    </row>
  </sheetData>
  <autoFilter ref="C117:L144" xr:uid="{00000000-0009-0000-0000-000004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68"/>
  <sheetViews>
    <sheetView showGridLines="0" zoomScale="85" zoomScaleNormal="85" workbookViewId="0">
      <selection activeCell="AA127" sqref="AA1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29" t="s">
        <v>6</v>
      </c>
      <c r="N2" s="222"/>
      <c r="O2" s="222"/>
      <c r="P2" s="222"/>
      <c r="Q2" s="222"/>
      <c r="R2" s="222"/>
      <c r="S2" s="222"/>
      <c r="T2" s="222"/>
      <c r="U2" s="222"/>
      <c r="V2" s="222"/>
      <c r="W2" s="222"/>
      <c r="X2" s="222"/>
      <c r="Y2" s="222"/>
      <c r="Z2" s="222"/>
      <c r="AT2" s="14" t="s">
        <v>98</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16.5" customHeight="1">
      <c r="B9" s="26"/>
      <c r="E9" s="199" t="s">
        <v>219</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ROUND((SUM(BE118:BE166)),  2)</f>
        <v>0</v>
      </c>
      <c r="I35" s="87">
        <v>0.21</v>
      </c>
      <c r="K35" s="85">
        <f>ROUND(((SUM(BE118:BE166))*I35),  2)</f>
        <v>0</v>
      </c>
      <c r="M35" s="26"/>
    </row>
    <row r="36" spans="2:13" s="1" customFormat="1" ht="14.45" customHeight="1">
      <c r="B36" s="26"/>
      <c r="E36" s="23" t="s">
        <v>40</v>
      </c>
      <c r="F36" s="85">
        <f>ROUND((SUM(BF118:BF166)),  2)</f>
        <v>0</v>
      </c>
      <c r="I36" s="87">
        <v>0.15</v>
      </c>
      <c r="K36" s="85">
        <f>ROUND(((SUM(BF118:BF166))*I36),  2)</f>
        <v>0</v>
      </c>
      <c r="M36" s="26"/>
    </row>
    <row r="37" spans="2:13" s="1" customFormat="1" ht="14.45" hidden="1" customHeight="1">
      <c r="B37" s="26"/>
      <c r="E37" s="23" t="s">
        <v>41</v>
      </c>
      <c r="F37" s="85">
        <f>ROUND((SUM(BG118:BG166)),  2)</f>
        <v>0</v>
      </c>
      <c r="I37" s="87">
        <v>0.21</v>
      </c>
      <c r="K37" s="85">
        <f>0</f>
        <v>0</v>
      </c>
      <c r="M37" s="26"/>
    </row>
    <row r="38" spans="2:13" s="1" customFormat="1" ht="14.45" hidden="1" customHeight="1">
      <c r="B38" s="26"/>
      <c r="E38" s="23" t="s">
        <v>42</v>
      </c>
      <c r="F38" s="85">
        <f>ROUND((SUM(BH118:BH166)),  2)</f>
        <v>0</v>
      </c>
      <c r="I38" s="87">
        <v>0.15</v>
      </c>
      <c r="K38" s="85">
        <f>0</f>
        <v>0</v>
      </c>
      <c r="M38" s="26"/>
    </row>
    <row r="39" spans="2:13" s="1" customFormat="1" ht="14.45" hidden="1" customHeight="1">
      <c r="B39" s="26"/>
      <c r="E39" s="23" t="s">
        <v>43</v>
      </c>
      <c r="F39" s="85">
        <f>ROUND((SUM(BI118:BI166)),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16.5" customHeight="1">
      <c r="B87" s="26"/>
      <c r="E87" s="199" t="str">
        <f>E9</f>
        <v xml:space="preserve">SO06 - SO 06 (D.5) – Přeložky NN vedení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17" t="s">
        <v>1363</v>
      </c>
      <c r="E97" s="101"/>
      <c r="F97" s="101"/>
      <c r="G97" s="101"/>
      <c r="H97" s="101"/>
      <c r="I97" s="102">
        <f t="shared" si="0"/>
        <v>0</v>
      </c>
      <c r="J97" s="102">
        <f t="shared" si="0"/>
        <v>0</v>
      </c>
      <c r="K97" s="102">
        <f>K119</f>
        <v>0</v>
      </c>
      <c r="M97" s="99"/>
    </row>
    <row r="98" spans="2:13" s="9" customFormat="1" ht="19.899999999999999" customHeight="1">
      <c r="B98" s="103"/>
      <c r="D98" s="125" t="s">
        <v>1364</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35" t="str">
        <f>E7</f>
        <v>Nové energocentrum – Trafostanice TS1 vč. náhradního zdroje elektrické energie</v>
      </c>
      <c r="F108" s="236"/>
      <c r="G108" s="236"/>
      <c r="H108" s="236"/>
      <c r="M108" s="26"/>
    </row>
    <row r="109" spans="2:13" s="1" customFormat="1" ht="12" customHeight="1">
      <c r="B109" s="26"/>
      <c r="C109" s="23" t="s">
        <v>112</v>
      </c>
      <c r="M109" s="26"/>
    </row>
    <row r="110" spans="2:13" s="1" customFormat="1" ht="16.5" customHeight="1">
      <c r="B110" s="26"/>
      <c r="E110" s="199" t="str">
        <f>E9</f>
        <v xml:space="preserve">SO06 - SO 06 (D.5) – Přeložky NN vedení </v>
      </c>
      <c r="F110" s="234"/>
      <c r="G110" s="234"/>
      <c r="H110" s="234"/>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1363</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1364</v>
      </c>
      <c r="K120" s="126">
        <f>BK120</f>
        <v>0</v>
      </c>
      <c r="M120" s="115"/>
      <c r="N120" s="119"/>
      <c r="Q120" s="120">
        <f>SUM(Q121:Q166)</f>
        <v>0</v>
      </c>
      <c r="R120" s="120">
        <f>SUM(R121:R166)</f>
        <v>0</v>
      </c>
      <c r="T120" s="121">
        <f>SUM(T121:T166)</f>
        <v>0</v>
      </c>
      <c r="V120" s="121">
        <f>SUM(V121:V166)</f>
        <v>0</v>
      </c>
      <c r="X120" s="121">
        <f>SUM(X121:X166)</f>
        <v>0</v>
      </c>
      <c r="Y120" s="122"/>
      <c r="AR120" s="116" t="s">
        <v>84</v>
      </c>
      <c r="AT120" s="123" t="s">
        <v>75</v>
      </c>
      <c r="AU120" s="123" t="s">
        <v>84</v>
      </c>
      <c r="AY120" s="116" t="s">
        <v>145</v>
      </c>
      <c r="BK120" s="124">
        <f>SUM(BK121:BK166)</f>
        <v>0</v>
      </c>
    </row>
    <row r="121" spans="2:65" s="1" customFormat="1" ht="16.5" customHeight="1">
      <c r="B121" s="127"/>
      <c r="C121" s="128">
        <v>1</v>
      </c>
      <c r="D121" s="128" t="s">
        <v>147</v>
      </c>
      <c r="E121" s="129" t="s">
        <v>148</v>
      </c>
      <c r="F121" s="130" t="s">
        <v>1329</v>
      </c>
      <c r="G121" s="131" t="s">
        <v>458</v>
      </c>
      <c r="H121" s="132">
        <v>75</v>
      </c>
      <c r="I121" s="133"/>
      <c r="J121" s="133"/>
      <c r="K121" s="133">
        <f t="shared" ref="K121:K155" si="1">ROUND(P121*H121,2)</f>
        <v>0</v>
      </c>
      <c r="L121" s="130" t="s">
        <v>1</v>
      </c>
      <c r="M121" s="26"/>
      <c r="N121" s="134" t="s">
        <v>1</v>
      </c>
      <c r="O121" s="135" t="s">
        <v>39</v>
      </c>
      <c r="P121" s="136">
        <f t="shared" ref="P121:P155" si="2">I121+J121</f>
        <v>0</v>
      </c>
      <c r="Q121" s="136">
        <f t="shared" ref="Q121:Q155" si="3">ROUND(I121*H121,2)</f>
        <v>0</v>
      </c>
      <c r="R121" s="136">
        <f t="shared" ref="R121:R155" si="4">ROUND(J121*H121,2)</f>
        <v>0</v>
      </c>
      <c r="S121" s="137">
        <v>0</v>
      </c>
      <c r="T121" s="137">
        <f t="shared" ref="T121:T155" si="5">S121*H121</f>
        <v>0</v>
      </c>
      <c r="U121" s="137">
        <v>0</v>
      </c>
      <c r="V121" s="137">
        <f t="shared" ref="V121:V155" si="6">U121*H121</f>
        <v>0</v>
      </c>
      <c r="W121" s="137">
        <v>0</v>
      </c>
      <c r="X121" s="137">
        <f t="shared" ref="X121:X155" si="7">W121*H121</f>
        <v>0</v>
      </c>
      <c r="Y121" s="138" t="s">
        <v>1</v>
      </c>
      <c r="AR121" s="139" t="s">
        <v>149</v>
      </c>
      <c r="AT121" s="139" t="s">
        <v>147</v>
      </c>
      <c r="AU121" s="139" t="s">
        <v>86</v>
      </c>
      <c r="AY121" s="14" t="s">
        <v>145</v>
      </c>
      <c r="BE121" s="140">
        <f t="shared" ref="BE121:BE155" si="8">IF(O121="základní",K121,0)</f>
        <v>0</v>
      </c>
      <c r="BF121" s="140">
        <f t="shared" ref="BF121:BF155" si="9">IF(O121="snížená",K121,0)</f>
        <v>0</v>
      </c>
      <c r="BG121" s="140">
        <f t="shared" ref="BG121:BG155" si="10">IF(O121="zákl. přenesená",K121,0)</f>
        <v>0</v>
      </c>
      <c r="BH121" s="140">
        <f t="shared" ref="BH121:BH155" si="11">IF(O121="sníž. přenesená",K121,0)</f>
        <v>0</v>
      </c>
      <c r="BI121" s="140">
        <f t="shared" ref="BI121:BI155" si="12">IF(O121="nulová",K121,0)</f>
        <v>0</v>
      </c>
      <c r="BJ121" s="14" t="s">
        <v>84</v>
      </c>
      <c r="BK121" s="140">
        <f t="shared" ref="BK121:BK155" si="13">ROUND(P121*H121,2)</f>
        <v>0</v>
      </c>
      <c r="BL121" s="14" t="s">
        <v>149</v>
      </c>
      <c r="BM121" s="139" t="s">
        <v>220</v>
      </c>
    </row>
    <row r="122" spans="2:65" s="1" customFormat="1" ht="16.5" customHeight="1">
      <c r="B122" s="127"/>
      <c r="C122" s="128">
        <v>2</v>
      </c>
      <c r="D122" s="128" t="s">
        <v>147</v>
      </c>
      <c r="E122" s="129" t="s">
        <v>152</v>
      </c>
      <c r="F122" s="130" t="s">
        <v>1330</v>
      </c>
      <c r="G122" s="131" t="s">
        <v>458</v>
      </c>
      <c r="H122" s="132">
        <v>300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220</v>
      </c>
    </row>
    <row r="123" spans="2:65" s="1" customFormat="1" ht="24">
      <c r="B123" s="127"/>
      <c r="C123" s="128">
        <v>3</v>
      </c>
      <c r="D123" s="128" t="s">
        <v>147</v>
      </c>
      <c r="E123" s="129" t="s">
        <v>349</v>
      </c>
      <c r="F123" s="130" t="s">
        <v>1331</v>
      </c>
      <c r="G123" s="131" t="s">
        <v>458</v>
      </c>
      <c r="H123" s="132">
        <v>75</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220</v>
      </c>
    </row>
    <row r="124" spans="2:65" s="12" customFormat="1">
      <c r="B124" s="141"/>
      <c r="D124" s="142" t="s">
        <v>151</v>
      </c>
      <c r="E124" s="143" t="s">
        <v>1</v>
      </c>
      <c r="F124" s="144" t="s">
        <v>1663</v>
      </c>
      <c r="H124" s="143" t="s">
        <v>1</v>
      </c>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351</v>
      </c>
      <c r="F125" s="130" t="s">
        <v>1332</v>
      </c>
      <c r="G125" s="131" t="s">
        <v>458</v>
      </c>
      <c r="H125" s="132">
        <v>300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220</v>
      </c>
    </row>
    <row r="126" spans="2:65" s="1" customFormat="1" ht="16.5" customHeight="1">
      <c r="B126" s="127"/>
      <c r="C126" s="128">
        <v>5</v>
      </c>
      <c r="D126" s="128" t="s">
        <v>147</v>
      </c>
      <c r="E126" s="129" t="s">
        <v>352</v>
      </c>
      <c r="F126" s="130" t="s">
        <v>1333</v>
      </c>
      <c r="G126" s="131" t="s">
        <v>458</v>
      </c>
      <c r="H126" s="132">
        <v>75</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220</v>
      </c>
    </row>
    <row r="127" spans="2:65" s="1" customFormat="1" ht="36">
      <c r="B127" s="127"/>
      <c r="C127" s="128">
        <v>6</v>
      </c>
      <c r="D127" s="128" t="s">
        <v>147</v>
      </c>
      <c r="E127" s="129" t="s">
        <v>399</v>
      </c>
      <c r="F127" s="130" t="s">
        <v>1334</v>
      </c>
      <c r="G127" s="131" t="s">
        <v>343</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220</v>
      </c>
    </row>
    <row r="128" spans="2:65" s="1" customFormat="1" ht="16.5" customHeight="1">
      <c r="B128" s="127"/>
      <c r="C128" s="128">
        <v>7</v>
      </c>
      <c r="D128" s="128" t="s">
        <v>147</v>
      </c>
      <c r="E128" s="129" t="s">
        <v>400</v>
      </c>
      <c r="F128" s="130" t="s">
        <v>1335</v>
      </c>
      <c r="G128" s="131" t="s">
        <v>458</v>
      </c>
      <c r="H128" s="132">
        <v>75</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220</v>
      </c>
    </row>
    <row r="129" spans="2:65" s="1" customFormat="1" ht="16.5" customHeight="1">
      <c r="B129" s="127"/>
      <c r="C129" s="128">
        <v>8</v>
      </c>
      <c r="D129" s="128" t="s">
        <v>147</v>
      </c>
      <c r="E129" s="129" t="s">
        <v>401</v>
      </c>
      <c r="F129" s="130" t="s">
        <v>1336</v>
      </c>
      <c r="G129" s="131" t="s">
        <v>458</v>
      </c>
      <c r="H129" s="132">
        <v>50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220</v>
      </c>
    </row>
    <row r="130" spans="2:65" s="1" customFormat="1" ht="17.25" customHeight="1">
      <c r="B130" s="127"/>
      <c r="C130" s="128">
        <v>9</v>
      </c>
      <c r="D130" s="128" t="s">
        <v>147</v>
      </c>
      <c r="E130" s="129" t="s">
        <v>402</v>
      </c>
      <c r="F130" s="130" t="s">
        <v>1337</v>
      </c>
      <c r="G130" s="131" t="s">
        <v>458</v>
      </c>
      <c r="H130" s="132">
        <v>150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220</v>
      </c>
    </row>
    <row r="131" spans="2:65" s="1" customFormat="1" ht="16.5" customHeight="1">
      <c r="B131" s="127"/>
      <c r="C131" s="128">
        <v>10</v>
      </c>
      <c r="D131" s="128" t="s">
        <v>147</v>
      </c>
      <c r="E131" s="129" t="s">
        <v>403</v>
      </c>
      <c r="F131" s="130" t="s">
        <v>1338</v>
      </c>
      <c r="G131" s="131" t="s">
        <v>458</v>
      </c>
      <c r="H131" s="132">
        <v>75</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220</v>
      </c>
    </row>
    <row r="132" spans="2:65" s="1" customFormat="1" ht="16.5" customHeight="1">
      <c r="B132" s="127"/>
      <c r="C132" s="128">
        <v>11</v>
      </c>
      <c r="D132" s="128" t="s">
        <v>147</v>
      </c>
      <c r="E132" s="129" t="s">
        <v>1682</v>
      </c>
      <c r="F132" s="130" t="s">
        <v>1339</v>
      </c>
      <c r="G132" s="131" t="s">
        <v>458</v>
      </c>
      <c r="H132" s="132">
        <v>225</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220</v>
      </c>
    </row>
    <row r="133" spans="2:65" s="1" customFormat="1" ht="16.5" customHeight="1">
      <c r="B133" s="127"/>
      <c r="C133" s="128">
        <v>12</v>
      </c>
      <c r="D133" s="128" t="s">
        <v>147</v>
      </c>
      <c r="E133" s="129" t="s">
        <v>1683</v>
      </c>
      <c r="F133" s="130" t="s">
        <v>1340</v>
      </c>
      <c r="G133" s="131" t="s">
        <v>343</v>
      </c>
      <c r="H133" s="132">
        <v>12</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220</v>
      </c>
    </row>
    <row r="134" spans="2:65" s="1" customFormat="1" ht="24">
      <c r="B134" s="127"/>
      <c r="C134" s="128">
        <v>13</v>
      </c>
      <c r="D134" s="128" t="s">
        <v>147</v>
      </c>
      <c r="E134" s="129" t="s">
        <v>1684</v>
      </c>
      <c r="F134" s="130" t="s">
        <v>1341</v>
      </c>
      <c r="G134" s="131" t="s">
        <v>343</v>
      </c>
      <c r="H134" s="132">
        <v>1</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220</v>
      </c>
    </row>
    <row r="135" spans="2:65" s="1" customFormat="1" ht="16.5" customHeight="1">
      <c r="B135" s="127"/>
      <c r="C135" s="128">
        <v>14</v>
      </c>
      <c r="D135" s="128" t="s">
        <v>147</v>
      </c>
      <c r="E135" s="129" t="s">
        <v>1685</v>
      </c>
      <c r="F135" s="130" t="s">
        <v>1342</v>
      </c>
      <c r="G135" s="131" t="s">
        <v>343</v>
      </c>
      <c r="H135" s="132">
        <v>4</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220</v>
      </c>
    </row>
    <row r="136" spans="2:65" s="1" customFormat="1" ht="16.5" customHeight="1">
      <c r="B136" s="127"/>
      <c r="C136" s="128">
        <v>15</v>
      </c>
      <c r="D136" s="128" t="s">
        <v>147</v>
      </c>
      <c r="E136" s="129" t="s">
        <v>1686</v>
      </c>
      <c r="F136" s="130" t="s">
        <v>1343</v>
      </c>
      <c r="G136" s="131" t="s">
        <v>343</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220</v>
      </c>
    </row>
    <row r="137" spans="2:65" s="1" customFormat="1" ht="16.5" customHeight="1">
      <c r="B137" s="127"/>
      <c r="C137" s="128">
        <v>16</v>
      </c>
      <c r="D137" s="128" t="s">
        <v>147</v>
      </c>
      <c r="E137" s="129" t="s">
        <v>1687</v>
      </c>
      <c r="F137" s="130" t="s">
        <v>1344</v>
      </c>
      <c r="G137" s="131" t="s">
        <v>343</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220</v>
      </c>
    </row>
    <row r="138" spans="2:65" s="1" customFormat="1" ht="16.5" customHeight="1">
      <c r="B138" s="127"/>
      <c r="C138" s="128">
        <v>17</v>
      </c>
      <c r="D138" s="128" t="s">
        <v>147</v>
      </c>
      <c r="E138" s="129" t="s">
        <v>1688</v>
      </c>
      <c r="F138" s="130" t="s">
        <v>1345</v>
      </c>
      <c r="G138" s="131" t="s">
        <v>343</v>
      </c>
      <c r="H138" s="132">
        <v>2</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220</v>
      </c>
    </row>
    <row r="139" spans="2:65" s="1" customFormat="1" ht="16.5" customHeight="1">
      <c r="B139" s="127"/>
      <c r="C139" s="128">
        <v>18</v>
      </c>
      <c r="D139" s="128" t="s">
        <v>147</v>
      </c>
      <c r="E139" s="129" t="s">
        <v>1689</v>
      </c>
      <c r="F139" s="130" t="s">
        <v>1346</v>
      </c>
      <c r="G139" s="131" t="s">
        <v>343</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220</v>
      </c>
    </row>
    <row r="140" spans="2:65" s="1" customFormat="1" ht="16.5" customHeight="1">
      <c r="B140" s="127"/>
      <c r="C140" s="128">
        <v>19</v>
      </c>
      <c r="D140" s="128" t="s">
        <v>147</v>
      </c>
      <c r="E140" s="129" t="s">
        <v>1690</v>
      </c>
      <c r="F140" s="130" t="s">
        <v>1347</v>
      </c>
      <c r="G140" s="131" t="s">
        <v>343</v>
      </c>
      <c r="H140" s="132">
        <v>3</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220</v>
      </c>
    </row>
    <row r="141" spans="2:65" s="1" customFormat="1" ht="24">
      <c r="B141" s="127"/>
      <c r="C141" s="128">
        <v>20</v>
      </c>
      <c r="D141" s="128" t="s">
        <v>147</v>
      </c>
      <c r="E141" s="129" t="s">
        <v>1691</v>
      </c>
      <c r="F141" s="130" t="s">
        <v>1348</v>
      </c>
      <c r="G141" s="131" t="s">
        <v>458</v>
      </c>
      <c r="H141" s="132">
        <v>1280</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220</v>
      </c>
    </row>
    <row r="142" spans="2:65" s="1" customFormat="1" ht="24">
      <c r="B142" s="127"/>
      <c r="C142" s="128">
        <v>21</v>
      </c>
      <c r="D142" s="128" t="s">
        <v>147</v>
      </c>
      <c r="E142" s="129" t="s">
        <v>1692</v>
      </c>
      <c r="F142" s="130" t="s">
        <v>1349</v>
      </c>
      <c r="G142" s="131" t="s">
        <v>458</v>
      </c>
      <c r="H142" s="132">
        <v>425</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220</v>
      </c>
    </row>
    <row r="143" spans="2:65" s="1" customFormat="1" ht="24">
      <c r="B143" s="127"/>
      <c r="C143" s="128">
        <v>22</v>
      </c>
      <c r="D143" s="128" t="s">
        <v>147</v>
      </c>
      <c r="E143" s="129" t="s">
        <v>1693</v>
      </c>
      <c r="F143" s="130" t="s">
        <v>1350</v>
      </c>
      <c r="G143" s="131" t="s">
        <v>458</v>
      </c>
      <c r="H143" s="132">
        <v>110</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220</v>
      </c>
    </row>
    <row r="144" spans="2:65" s="1" customFormat="1" ht="24">
      <c r="B144" s="127"/>
      <c r="C144" s="128">
        <v>23</v>
      </c>
      <c r="D144" s="128" t="s">
        <v>147</v>
      </c>
      <c r="E144" s="129" t="s">
        <v>1694</v>
      </c>
      <c r="F144" s="130" t="s">
        <v>1351</v>
      </c>
      <c r="G144" s="131" t="s">
        <v>458</v>
      </c>
      <c r="H144" s="132">
        <v>120</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220</v>
      </c>
    </row>
    <row r="145" spans="2:65" s="1" customFormat="1" ht="24">
      <c r="B145" s="127"/>
      <c r="C145" s="128">
        <v>24</v>
      </c>
      <c r="D145" s="128" t="s">
        <v>147</v>
      </c>
      <c r="E145" s="129" t="s">
        <v>1695</v>
      </c>
      <c r="F145" s="130" t="s">
        <v>1352</v>
      </c>
      <c r="G145" s="131" t="s">
        <v>458</v>
      </c>
      <c r="H145" s="132">
        <v>214</v>
      </c>
      <c r="I145" s="133"/>
      <c r="J145" s="133"/>
      <c r="K145" s="133">
        <f t="shared" si="1"/>
        <v>0</v>
      </c>
      <c r="L145" s="130" t="s">
        <v>1</v>
      </c>
      <c r="M145" s="26"/>
      <c r="N145" s="134" t="s">
        <v>1</v>
      </c>
      <c r="O145" s="135" t="s">
        <v>39</v>
      </c>
      <c r="P145" s="136">
        <f t="shared" si="2"/>
        <v>0</v>
      </c>
      <c r="Q145" s="136">
        <f t="shared" si="3"/>
        <v>0</v>
      </c>
      <c r="R145" s="136">
        <f t="shared" si="4"/>
        <v>0</v>
      </c>
      <c r="S145" s="137">
        <v>0</v>
      </c>
      <c r="T145" s="137">
        <f t="shared" si="5"/>
        <v>0</v>
      </c>
      <c r="U145" s="137">
        <v>0</v>
      </c>
      <c r="V145" s="137">
        <f t="shared" si="6"/>
        <v>0</v>
      </c>
      <c r="W145" s="137">
        <v>0</v>
      </c>
      <c r="X145" s="137">
        <f t="shared" si="7"/>
        <v>0</v>
      </c>
      <c r="Y145" s="138" t="s">
        <v>1</v>
      </c>
      <c r="AR145" s="139" t="s">
        <v>149</v>
      </c>
      <c r="AT145" s="139" t="s">
        <v>147</v>
      </c>
      <c r="AU145" s="139" t="s">
        <v>86</v>
      </c>
      <c r="AY145" s="14" t="s">
        <v>145</v>
      </c>
      <c r="BE145" s="140">
        <f t="shared" si="8"/>
        <v>0</v>
      </c>
      <c r="BF145" s="140">
        <f t="shared" si="9"/>
        <v>0</v>
      </c>
      <c r="BG145" s="140">
        <f t="shared" si="10"/>
        <v>0</v>
      </c>
      <c r="BH145" s="140">
        <f t="shared" si="11"/>
        <v>0</v>
      </c>
      <c r="BI145" s="140">
        <f t="shared" si="12"/>
        <v>0</v>
      </c>
      <c r="BJ145" s="14" t="s">
        <v>84</v>
      </c>
      <c r="BK145" s="140">
        <f t="shared" si="13"/>
        <v>0</v>
      </c>
      <c r="BL145" s="14" t="s">
        <v>149</v>
      </c>
      <c r="BM145" s="139" t="s">
        <v>220</v>
      </c>
    </row>
    <row r="146" spans="2:65" s="1" customFormat="1" ht="24">
      <c r="B146" s="127"/>
      <c r="C146" s="128">
        <v>25</v>
      </c>
      <c r="D146" s="128" t="s">
        <v>147</v>
      </c>
      <c r="E146" s="129" t="s">
        <v>1696</v>
      </c>
      <c r="F146" s="130" t="s">
        <v>1353</v>
      </c>
      <c r="G146" s="131" t="s">
        <v>458</v>
      </c>
      <c r="H146" s="132">
        <v>110</v>
      </c>
      <c r="I146" s="133"/>
      <c r="J146" s="133"/>
      <c r="K146" s="133">
        <f t="shared" si="1"/>
        <v>0</v>
      </c>
      <c r="L146" s="130" t="s">
        <v>1</v>
      </c>
      <c r="M146" s="26"/>
      <c r="N146" s="134" t="s">
        <v>1</v>
      </c>
      <c r="O146" s="135" t="s">
        <v>39</v>
      </c>
      <c r="P146" s="136">
        <f t="shared" si="2"/>
        <v>0</v>
      </c>
      <c r="Q146" s="136">
        <f t="shared" si="3"/>
        <v>0</v>
      </c>
      <c r="R146" s="136">
        <f t="shared" si="4"/>
        <v>0</v>
      </c>
      <c r="S146" s="137">
        <v>0</v>
      </c>
      <c r="T146" s="137">
        <f t="shared" si="5"/>
        <v>0</v>
      </c>
      <c r="U146" s="137">
        <v>0</v>
      </c>
      <c r="V146" s="137">
        <f t="shared" si="6"/>
        <v>0</v>
      </c>
      <c r="W146" s="137">
        <v>0</v>
      </c>
      <c r="X146" s="137">
        <f t="shared" si="7"/>
        <v>0</v>
      </c>
      <c r="Y146" s="138" t="s">
        <v>1</v>
      </c>
      <c r="AR146" s="139" t="s">
        <v>149</v>
      </c>
      <c r="AT146" s="139" t="s">
        <v>147</v>
      </c>
      <c r="AU146" s="139" t="s">
        <v>86</v>
      </c>
      <c r="AY146" s="14" t="s">
        <v>145</v>
      </c>
      <c r="BE146" s="140">
        <f t="shared" si="8"/>
        <v>0</v>
      </c>
      <c r="BF146" s="140">
        <f t="shared" si="9"/>
        <v>0</v>
      </c>
      <c r="BG146" s="140">
        <f t="shared" si="10"/>
        <v>0</v>
      </c>
      <c r="BH146" s="140">
        <f t="shared" si="11"/>
        <v>0</v>
      </c>
      <c r="BI146" s="140">
        <f t="shared" si="12"/>
        <v>0</v>
      </c>
      <c r="BJ146" s="14" t="s">
        <v>84</v>
      </c>
      <c r="BK146" s="140">
        <f t="shared" si="13"/>
        <v>0</v>
      </c>
      <c r="BL146" s="14" t="s">
        <v>149</v>
      </c>
      <c r="BM146" s="139" t="s">
        <v>220</v>
      </c>
    </row>
    <row r="147" spans="2:65" s="1" customFormat="1" ht="24">
      <c r="B147" s="127"/>
      <c r="C147" s="128">
        <v>26</v>
      </c>
      <c r="D147" s="128" t="s">
        <v>147</v>
      </c>
      <c r="E147" s="129" t="s">
        <v>1697</v>
      </c>
      <c r="F147" s="130" t="s">
        <v>1354</v>
      </c>
      <c r="G147" s="131" t="s">
        <v>458</v>
      </c>
      <c r="H147" s="132">
        <v>290</v>
      </c>
      <c r="I147" s="133"/>
      <c r="J147" s="133"/>
      <c r="K147" s="133">
        <f t="shared" si="1"/>
        <v>0</v>
      </c>
      <c r="L147" s="130" t="s">
        <v>1</v>
      </c>
      <c r="M147" s="26"/>
      <c r="N147" s="134" t="s">
        <v>1</v>
      </c>
      <c r="O147" s="135" t="s">
        <v>39</v>
      </c>
      <c r="P147" s="136">
        <f t="shared" si="2"/>
        <v>0</v>
      </c>
      <c r="Q147" s="136">
        <f t="shared" si="3"/>
        <v>0</v>
      </c>
      <c r="R147" s="136">
        <f t="shared" si="4"/>
        <v>0</v>
      </c>
      <c r="S147" s="137">
        <v>0</v>
      </c>
      <c r="T147" s="137">
        <f t="shared" si="5"/>
        <v>0</v>
      </c>
      <c r="U147" s="137">
        <v>0</v>
      </c>
      <c r="V147" s="137">
        <f t="shared" si="6"/>
        <v>0</v>
      </c>
      <c r="W147" s="137">
        <v>0</v>
      </c>
      <c r="X147" s="137">
        <f t="shared" si="7"/>
        <v>0</v>
      </c>
      <c r="Y147" s="138" t="s">
        <v>1</v>
      </c>
      <c r="AR147" s="139" t="s">
        <v>149</v>
      </c>
      <c r="AT147" s="139" t="s">
        <v>147</v>
      </c>
      <c r="AU147" s="139" t="s">
        <v>86</v>
      </c>
      <c r="AY147" s="14" t="s">
        <v>145</v>
      </c>
      <c r="BE147" s="140">
        <f t="shared" si="8"/>
        <v>0</v>
      </c>
      <c r="BF147" s="140">
        <f t="shared" si="9"/>
        <v>0</v>
      </c>
      <c r="BG147" s="140">
        <f t="shared" si="10"/>
        <v>0</v>
      </c>
      <c r="BH147" s="140">
        <f t="shared" si="11"/>
        <v>0</v>
      </c>
      <c r="BI147" s="140">
        <f t="shared" si="12"/>
        <v>0</v>
      </c>
      <c r="BJ147" s="14" t="s">
        <v>84</v>
      </c>
      <c r="BK147" s="140">
        <f t="shared" si="13"/>
        <v>0</v>
      </c>
      <c r="BL147" s="14" t="s">
        <v>149</v>
      </c>
      <c r="BM147" s="139" t="s">
        <v>220</v>
      </c>
    </row>
    <row r="148" spans="2:65" s="1" customFormat="1" ht="16.5" customHeight="1">
      <c r="B148" s="127"/>
      <c r="C148" s="128">
        <v>27</v>
      </c>
      <c r="D148" s="128" t="s">
        <v>147</v>
      </c>
      <c r="E148" s="129" t="s">
        <v>1698</v>
      </c>
      <c r="F148" s="130" t="s">
        <v>1355</v>
      </c>
      <c r="G148" s="131" t="s">
        <v>458</v>
      </c>
      <c r="H148" s="132">
        <v>210</v>
      </c>
      <c r="I148" s="133"/>
      <c r="J148" s="133"/>
      <c r="K148" s="133">
        <f t="shared" si="1"/>
        <v>0</v>
      </c>
      <c r="L148" s="130" t="s">
        <v>1</v>
      </c>
      <c r="M148" s="26"/>
      <c r="N148" s="134" t="s">
        <v>1</v>
      </c>
      <c r="O148" s="135" t="s">
        <v>39</v>
      </c>
      <c r="P148" s="136">
        <f t="shared" si="2"/>
        <v>0</v>
      </c>
      <c r="Q148" s="136">
        <f t="shared" si="3"/>
        <v>0</v>
      </c>
      <c r="R148" s="136">
        <f t="shared" si="4"/>
        <v>0</v>
      </c>
      <c r="S148" s="137">
        <v>0</v>
      </c>
      <c r="T148" s="137">
        <f t="shared" si="5"/>
        <v>0</v>
      </c>
      <c r="U148" s="137">
        <v>0</v>
      </c>
      <c r="V148" s="137">
        <f t="shared" si="6"/>
        <v>0</v>
      </c>
      <c r="W148" s="137">
        <v>0</v>
      </c>
      <c r="X148" s="137">
        <f t="shared" si="7"/>
        <v>0</v>
      </c>
      <c r="Y148" s="138" t="s">
        <v>1</v>
      </c>
      <c r="AR148" s="139" t="s">
        <v>149</v>
      </c>
      <c r="AT148" s="139" t="s">
        <v>147</v>
      </c>
      <c r="AU148" s="139" t="s">
        <v>86</v>
      </c>
      <c r="AY148" s="14" t="s">
        <v>145</v>
      </c>
      <c r="BE148" s="140">
        <f t="shared" si="8"/>
        <v>0</v>
      </c>
      <c r="BF148" s="140">
        <f t="shared" si="9"/>
        <v>0</v>
      </c>
      <c r="BG148" s="140">
        <f t="shared" si="10"/>
        <v>0</v>
      </c>
      <c r="BH148" s="140">
        <f t="shared" si="11"/>
        <v>0</v>
      </c>
      <c r="BI148" s="140">
        <f t="shared" si="12"/>
        <v>0</v>
      </c>
      <c r="BJ148" s="14" t="s">
        <v>84</v>
      </c>
      <c r="BK148" s="140">
        <f t="shared" si="13"/>
        <v>0</v>
      </c>
      <c r="BL148" s="14" t="s">
        <v>149</v>
      </c>
      <c r="BM148" s="139" t="s">
        <v>220</v>
      </c>
    </row>
    <row r="149" spans="2:65" s="1" customFormat="1" ht="16.5" customHeight="1">
      <c r="B149" s="127"/>
      <c r="C149" s="128">
        <v>28</v>
      </c>
      <c r="D149" s="128" t="s">
        <v>147</v>
      </c>
      <c r="E149" s="129" t="s">
        <v>1699</v>
      </c>
      <c r="F149" s="130" t="s">
        <v>1308</v>
      </c>
      <c r="G149" s="131" t="s">
        <v>458</v>
      </c>
      <c r="H149" s="132">
        <v>190</v>
      </c>
      <c r="I149" s="133"/>
      <c r="J149" s="133"/>
      <c r="K149" s="133">
        <f t="shared" si="1"/>
        <v>0</v>
      </c>
      <c r="L149" s="130" t="s">
        <v>1</v>
      </c>
      <c r="M149" s="26"/>
      <c r="N149" s="134" t="s">
        <v>1</v>
      </c>
      <c r="O149" s="135" t="s">
        <v>39</v>
      </c>
      <c r="P149" s="136">
        <f t="shared" si="2"/>
        <v>0</v>
      </c>
      <c r="Q149" s="136">
        <f t="shared" si="3"/>
        <v>0</v>
      </c>
      <c r="R149" s="136">
        <f t="shared" si="4"/>
        <v>0</v>
      </c>
      <c r="S149" s="137">
        <v>0</v>
      </c>
      <c r="T149" s="137">
        <f t="shared" si="5"/>
        <v>0</v>
      </c>
      <c r="U149" s="137">
        <v>0</v>
      </c>
      <c r="V149" s="137">
        <f t="shared" si="6"/>
        <v>0</v>
      </c>
      <c r="W149" s="137">
        <v>0</v>
      </c>
      <c r="X149" s="137">
        <f t="shared" si="7"/>
        <v>0</v>
      </c>
      <c r="Y149" s="138" t="s">
        <v>1</v>
      </c>
      <c r="AR149" s="139" t="s">
        <v>149</v>
      </c>
      <c r="AT149" s="139" t="s">
        <v>147</v>
      </c>
      <c r="AU149" s="139" t="s">
        <v>86</v>
      </c>
      <c r="AY149" s="14" t="s">
        <v>145</v>
      </c>
      <c r="BE149" s="140">
        <f t="shared" si="8"/>
        <v>0</v>
      </c>
      <c r="BF149" s="140">
        <f t="shared" si="9"/>
        <v>0</v>
      </c>
      <c r="BG149" s="140">
        <f t="shared" si="10"/>
        <v>0</v>
      </c>
      <c r="BH149" s="140">
        <f t="shared" si="11"/>
        <v>0</v>
      </c>
      <c r="BI149" s="140">
        <f t="shared" si="12"/>
        <v>0</v>
      </c>
      <c r="BJ149" s="14" t="s">
        <v>84</v>
      </c>
      <c r="BK149" s="140">
        <f t="shared" si="13"/>
        <v>0</v>
      </c>
      <c r="BL149" s="14" t="s">
        <v>149</v>
      </c>
      <c r="BM149" s="139" t="s">
        <v>220</v>
      </c>
    </row>
    <row r="150" spans="2:65" s="1" customFormat="1" ht="16.5" customHeight="1">
      <c r="B150" s="127"/>
      <c r="C150" s="128">
        <v>29</v>
      </c>
      <c r="D150" s="128" t="s">
        <v>147</v>
      </c>
      <c r="E150" s="129" t="s">
        <v>1700</v>
      </c>
      <c r="F150" s="130" t="s">
        <v>1356</v>
      </c>
      <c r="G150" s="131" t="s">
        <v>458</v>
      </c>
      <c r="H150" s="132">
        <v>150</v>
      </c>
      <c r="I150" s="133"/>
      <c r="J150" s="133"/>
      <c r="K150" s="133">
        <f t="shared" si="1"/>
        <v>0</v>
      </c>
      <c r="L150" s="130" t="s">
        <v>1</v>
      </c>
      <c r="M150" s="26"/>
      <c r="N150" s="134" t="s">
        <v>1</v>
      </c>
      <c r="O150" s="135" t="s">
        <v>39</v>
      </c>
      <c r="P150" s="136">
        <f t="shared" si="2"/>
        <v>0</v>
      </c>
      <c r="Q150" s="136">
        <f t="shared" si="3"/>
        <v>0</v>
      </c>
      <c r="R150" s="136">
        <f t="shared" si="4"/>
        <v>0</v>
      </c>
      <c r="S150" s="137">
        <v>0</v>
      </c>
      <c r="T150" s="137">
        <f t="shared" si="5"/>
        <v>0</v>
      </c>
      <c r="U150" s="137">
        <v>0</v>
      </c>
      <c r="V150" s="137">
        <f t="shared" si="6"/>
        <v>0</v>
      </c>
      <c r="W150" s="137">
        <v>0</v>
      </c>
      <c r="X150" s="137">
        <f t="shared" si="7"/>
        <v>0</v>
      </c>
      <c r="Y150" s="138" t="s">
        <v>1</v>
      </c>
      <c r="AR150" s="139" t="s">
        <v>149</v>
      </c>
      <c r="AT150" s="139" t="s">
        <v>147</v>
      </c>
      <c r="AU150" s="139" t="s">
        <v>86</v>
      </c>
      <c r="AY150" s="14" t="s">
        <v>145</v>
      </c>
      <c r="BE150" s="140">
        <f t="shared" si="8"/>
        <v>0</v>
      </c>
      <c r="BF150" s="140">
        <f t="shared" si="9"/>
        <v>0</v>
      </c>
      <c r="BG150" s="140">
        <f t="shared" si="10"/>
        <v>0</v>
      </c>
      <c r="BH150" s="140">
        <f t="shared" si="11"/>
        <v>0</v>
      </c>
      <c r="BI150" s="140">
        <f t="shared" si="12"/>
        <v>0</v>
      </c>
      <c r="BJ150" s="14" t="s">
        <v>84</v>
      </c>
      <c r="BK150" s="140">
        <f t="shared" si="13"/>
        <v>0</v>
      </c>
      <c r="BL150" s="14" t="s">
        <v>149</v>
      </c>
      <c r="BM150" s="139" t="s">
        <v>220</v>
      </c>
    </row>
    <row r="151" spans="2:65" s="1" customFormat="1" ht="36">
      <c r="B151" s="127"/>
      <c r="C151" s="128">
        <v>30</v>
      </c>
      <c r="D151" s="128" t="s">
        <v>147</v>
      </c>
      <c r="E151" s="129" t="s">
        <v>1701</v>
      </c>
      <c r="F151" s="130" t="s">
        <v>1357</v>
      </c>
      <c r="G151" s="131" t="s">
        <v>1008</v>
      </c>
      <c r="H151" s="132">
        <v>1</v>
      </c>
      <c r="I151" s="133"/>
      <c r="J151" s="133"/>
      <c r="K151" s="133">
        <f t="shared" si="1"/>
        <v>0</v>
      </c>
      <c r="L151" s="130" t="s">
        <v>1</v>
      </c>
      <c r="M151" s="26"/>
      <c r="N151" s="134" t="s">
        <v>1</v>
      </c>
      <c r="O151" s="135" t="s">
        <v>39</v>
      </c>
      <c r="P151" s="136">
        <f t="shared" si="2"/>
        <v>0</v>
      </c>
      <c r="Q151" s="136">
        <f t="shared" si="3"/>
        <v>0</v>
      </c>
      <c r="R151" s="136">
        <f t="shared" si="4"/>
        <v>0</v>
      </c>
      <c r="S151" s="137">
        <v>0</v>
      </c>
      <c r="T151" s="137">
        <f t="shared" si="5"/>
        <v>0</v>
      </c>
      <c r="U151" s="137">
        <v>0</v>
      </c>
      <c r="V151" s="137">
        <f t="shared" si="6"/>
        <v>0</v>
      </c>
      <c r="W151" s="137">
        <v>0</v>
      </c>
      <c r="X151" s="137">
        <f t="shared" si="7"/>
        <v>0</v>
      </c>
      <c r="Y151" s="138" t="s">
        <v>1</v>
      </c>
      <c r="AR151" s="139" t="s">
        <v>149</v>
      </c>
      <c r="AT151" s="139" t="s">
        <v>147</v>
      </c>
      <c r="AU151" s="139" t="s">
        <v>86</v>
      </c>
      <c r="AY151" s="14" t="s">
        <v>145</v>
      </c>
      <c r="BE151" s="140">
        <f t="shared" si="8"/>
        <v>0</v>
      </c>
      <c r="BF151" s="140">
        <f t="shared" si="9"/>
        <v>0</v>
      </c>
      <c r="BG151" s="140">
        <f t="shared" si="10"/>
        <v>0</v>
      </c>
      <c r="BH151" s="140">
        <f t="shared" si="11"/>
        <v>0</v>
      </c>
      <c r="BI151" s="140">
        <f t="shared" si="12"/>
        <v>0</v>
      </c>
      <c r="BJ151" s="14" t="s">
        <v>84</v>
      </c>
      <c r="BK151" s="140">
        <f t="shared" si="13"/>
        <v>0</v>
      </c>
      <c r="BL151" s="14" t="s">
        <v>149</v>
      </c>
      <c r="BM151" s="139" t="s">
        <v>220</v>
      </c>
    </row>
    <row r="152" spans="2:65" s="1" customFormat="1" ht="36">
      <c r="B152" s="127"/>
      <c r="C152" s="128">
        <v>31</v>
      </c>
      <c r="D152" s="128" t="s">
        <v>147</v>
      </c>
      <c r="E152" s="129" t="s">
        <v>1702</v>
      </c>
      <c r="F152" s="130" t="s">
        <v>1359</v>
      </c>
      <c r="G152" s="131" t="s">
        <v>343</v>
      </c>
      <c r="H152" s="132">
        <v>8</v>
      </c>
      <c r="I152" s="133"/>
      <c r="J152" s="133"/>
      <c r="K152" s="133">
        <f t="shared" si="1"/>
        <v>0</v>
      </c>
      <c r="L152" s="130" t="s">
        <v>1</v>
      </c>
      <c r="M152" s="26"/>
      <c r="N152" s="134" t="s">
        <v>1</v>
      </c>
      <c r="O152" s="135" t="s">
        <v>39</v>
      </c>
      <c r="P152" s="136">
        <f t="shared" si="2"/>
        <v>0</v>
      </c>
      <c r="Q152" s="136">
        <f t="shared" si="3"/>
        <v>0</v>
      </c>
      <c r="R152" s="136">
        <f t="shared" si="4"/>
        <v>0</v>
      </c>
      <c r="S152" s="137">
        <v>0</v>
      </c>
      <c r="T152" s="137">
        <f t="shared" si="5"/>
        <v>0</v>
      </c>
      <c r="U152" s="137">
        <v>0</v>
      </c>
      <c r="V152" s="137">
        <f t="shared" si="6"/>
        <v>0</v>
      </c>
      <c r="W152" s="137">
        <v>0</v>
      </c>
      <c r="X152" s="137">
        <f t="shared" si="7"/>
        <v>0</v>
      </c>
      <c r="Y152" s="138" t="s">
        <v>1</v>
      </c>
      <c r="AR152" s="139" t="s">
        <v>149</v>
      </c>
      <c r="AT152" s="139" t="s">
        <v>147</v>
      </c>
      <c r="AU152" s="139" t="s">
        <v>86</v>
      </c>
      <c r="AY152" s="14" t="s">
        <v>145</v>
      </c>
      <c r="BE152" s="140">
        <f t="shared" si="8"/>
        <v>0</v>
      </c>
      <c r="BF152" s="140">
        <f t="shared" si="9"/>
        <v>0</v>
      </c>
      <c r="BG152" s="140">
        <f t="shared" si="10"/>
        <v>0</v>
      </c>
      <c r="BH152" s="140">
        <f t="shared" si="11"/>
        <v>0</v>
      </c>
      <c r="BI152" s="140">
        <f t="shared" si="12"/>
        <v>0</v>
      </c>
      <c r="BJ152" s="14" t="s">
        <v>84</v>
      </c>
      <c r="BK152" s="140">
        <f t="shared" si="13"/>
        <v>0</v>
      </c>
      <c r="BL152" s="14" t="s">
        <v>149</v>
      </c>
      <c r="BM152" s="139" t="s">
        <v>220</v>
      </c>
    </row>
    <row r="153" spans="2:65" s="1" customFormat="1" ht="36">
      <c r="B153" s="127"/>
      <c r="C153" s="128">
        <v>32</v>
      </c>
      <c r="D153" s="128" t="s">
        <v>147</v>
      </c>
      <c r="E153" s="129" t="s">
        <v>1703</v>
      </c>
      <c r="F153" s="130" t="s">
        <v>1360</v>
      </c>
      <c r="G153" s="131" t="s">
        <v>343</v>
      </c>
      <c r="H153" s="132">
        <v>2</v>
      </c>
      <c r="I153" s="133"/>
      <c r="J153" s="133"/>
      <c r="K153" s="133">
        <f t="shared" si="1"/>
        <v>0</v>
      </c>
      <c r="L153" s="130" t="s">
        <v>1</v>
      </c>
      <c r="M153" s="26"/>
      <c r="N153" s="134" t="s">
        <v>1</v>
      </c>
      <c r="O153" s="135" t="s">
        <v>39</v>
      </c>
      <c r="P153" s="136">
        <f t="shared" si="2"/>
        <v>0</v>
      </c>
      <c r="Q153" s="136">
        <f t="shared" si="3"/>
        <v>0</v>
      </c>
      <c r="R153" s="136">
        <f t="shared" si="4"/>
        <v>0</v>
      </c>
      <c r="S153" s="137">
        <v>0</v>
      </c>
      <c r="T153" s="137">
        <f t="shared" si="5"/>
        <v>0</v>
      </c>
      <c r="U153" s="137">
        <v>0</v>
      </c>
      <c r="V153" s="137">
        <f t="shared" si="6"/>
        <v>0</v>
      </c>
      <c r="W153" s="137">
        <v>0</v>
      </c>
      <c r="X153" s="137">
        <f t="shared" si="7"/>
        <v>0</v>
      </c>
      <c r="Y153" s="138" t="s">
        <v>1</v>
      </c>
      <c r="AR153" s="139" t="s">
        <v>149</v>
      </c>
      <c r="AT153" s="139" t="s">
        <v>147</v>
      </c>
      <c r="AU153" s="139" t="s">
        <v>86</v>
      </c>
      <c r="AY153" s="14" t="s">
        <v>145</v>
      </c>
      <c r="BE153" s="140">
        <f t="shared" si="8"/>
        <v>0</v>
      </c>
      <c r="BF153" s="140">
        <f t="shared" si="9"/>
        <v>0</v>
      </c>
      <c r="BG153" s="140">
        <f t="shared" si="10"/>
        <v>0</v>
      </c>
      <c r="BH153" s="140">
        <f t="shared" si="11"/>
        <v>0</v>
      </c>
      <c r="BI153" s="140">
        <f t="shared" si="12"/>
        <v>0</v>
      </c>
      <c r="BJ153" s="14" t="s">
        <v>84</v>
      </c>
      <c r="BK153" s="140">
        <f t="shared" si="13"/>
        <v>0</v>
      </c>
      <c r="BL153" s="14" t="s">
        <v>149</v>
      </c>
      <c r="BM153" s="139" t="s">
        <v>220</v>
      </c>
    </row>
    <row r="154" spans="2:65" s="1" customFormat="1" ht="12">
      <c r="B154" s="127"/>
      <c r="C154" s="128">
        <v>33</v>
      </c>
      <c r="D154" s="128" t="s">
        <v>147</v>
      </c>
      <c r="E154" s="129" t="s">
        <v>1664</v>
      </c>
      <c r="F154" s="130" t="s">
        <v>1665</v>
      </c>
      <c r="G154" s="131" t="s">
        <v>343</v>
      </c>
      <c r="H154" s="132">
        <v>4</v>
      </c>
      <c r="I154" s="133"/>
      <c r="J154" s="133"/>
      <c r="K154" s="133">
        <f t="shared" ref="K154" si="14">ROUND(P154*H154,2)</f>
        <v>0</v>
      </c>
      <c r="L154" s="130" t="s">
        <v>1</v>
      </c>
      <c r="M154" s="26"/>
      <c r="N154" s="134" t="s">
        <v>1</v>
      </c>
      <c r="O154" s="135" t="s">
        <v>39</v>
      </c>
      <c r="P154" s="136">
        <f t="shared" ref="P154" si="15">I154+J154</f>
        <v>0</v>
      </c>
      <c r="Q154" s="136">
        <f t="shared" ref="Q154" si="16">ROUND(I154*H154,2)</f>
        <v>0</v>
      </c>
      <c r="R154" s="136">
        <f t="shared" ref="R154" si="17">ROUND(J154*H154,2)</f>
        <v>0</v>
      </c>
      <c r="S154" s="137">
        <v>0</v>
      </c>
      <c r="T154" s="137">
        <f t="shared" ref="T154" si="18">S154*H154</f>
        <v>0</v>
      </c>
      <c r="U154" s="137">
        <v>0</v>
      </c>
      <c r="V154" s="137">
        <f t="shared" ref="V154" si="19">U154*H154</f>
        <v>0</v>
      </c>
      <c r="W154" s="137">
        <v>0</v>
      </c>
      <c r="X154" s="137">
        <f t="shared" ref="X154" si="20">W154*H154</f>
        <v>0</v>
      </c>
      <c r="Y154" s="138" t="s">
        <v>1</v>
      </c>
      <c r="AR154" s="139" t="s">
        <v>149</v>
      </c>
      <c r="AT154" s="139" t="s">
        <v>147</v>
      </c>
      <c r="AU154" s="139" t="s">
        <v>86</v>
      </c>
      <c r="AY154" s="14" t="s">
        <v>145</v>
      </c>
      <c r="BE154" s="140">
        <f t="shared" ref="BE154" si="21">IF(O154="základní",K154,0)</f>
        <v>0</v>
      </c>
      <c r="BF154" s="140">
        <f t="shared" ref="BF154" si="22">IF(O154="snížená",K154,0)</f>
        <v>0</v>
      </c>
      <c r="BG154" s="140">
        <f t="shared" ref="BG154" si="23">IF(O154="zákl. přenesená",K154,0)</f>
        <v>0</v>
      </c>
      <c r="BH154" s="140">
        <f t="shared" ref="BH154" si="24">IF(O154="sníž. přenesená",K154,0)</f>
        <v>0</v>
      </c>
      <c r="BI154" s="140">
        <f t="shared" ref="BI154" si="25">IF(O154="nulová",K154,0)</f>
        <v>0</v>
      </c>
      <c r="BJ154" s="14" t="s">
        <v>84</v>
      </c>
      <c r="BK154" s="140">
        <f t="shared" ref="BK154" si="26">ROUND(P154*H154,2)</f>
        <v>0</v>
      </c>
      <c r="BL154" s="14" t="s">
        <v>149</v>
      </c>
      <c r="BM154" s="139" t="s">
        <v>220</v>
      </c>
    </row>
    <row r="155" spans="2:65" s="1" customFormat="1" ht="24">
      <c r="B155" s="127"/>
      <c r="C155" s="128">
        <v>34</v>
      </c>
      <c r="D155" s="128" t="s">
        <v>147</v>
      </c>
      <c r="E155" s="129" t="s">
        <v>1666</v>
      </c>
      <c r="F155" s="130" t="s">
        <v>1361</v>
      </c>
      <c r="G155" s="131" t="s">
        <v>343</v>
      </c>
      <c r="H155" s="132">
        <v>4</v>
      </c>
      <c r="I155" s="133"/>
      <c r="J155" s="133"/>
      <c r="K155" s="133">
        <f t="shared" si="1"/>
        <v>0</v>
      </c>
      <c r="L155" s="130" t="s">
        <v>1</v>
      </c>
      <c r="M155" s="26"/>
      <c r="N155" s="134" t="s">
        <v>1</v>
      </c>
      <c r="O155" s="135" t="s">
        <v>39</v>
      </c>
      <c r="P155" s="136">
        <f t="shared" si="2"/>
        <v>0</v>
      </c>
      <c r="Q155" s="136">
        <f t="shared" si="3"/>
        <v>0</v>
      </c>
      <c r="R155" s="136">
        <f t="shared" si="4"/>
        <v>0</v>
      </c>
      <c r="S155" s="137">
        <v>0</v>
      </c>
      <c r="T155" s="137">
        <f t="shared" si="5"/>
        <v>0</v>
      </c>
      <c r="U155" s="137">
        <v>0</v>
      </c>
      <c r="V155" s="137">
        <f t="shared" si="6"/>
        <v>0</v>
      </c>
      <c r="W155" s="137">
        <v>0</v>
      </c>
      <c r="X155" s="137">
        <f t="shared" si="7"/>
        <v>0</v>
      </c>
      <c r="Y155" s="138" t="s">
        <v>1</v>
      </c>
      <c r="AR155" s="139" t="s">
        <v>149</v>
      </c>
      <c r="AT155" s="139" t="s">
        <v>147</v>
      </c>
      <c r="AU155" s="139" t="s">
        <v>86</v>
      </c>
      <c r="AY155" s="14" t="s">
        <v>145</v>
      </c>
      <c r="BE155" s="140">
        <f t="shared" si="8"/>
        <v>0</v>
      </c>
      <c r="BF155" s="140">
        <f t="shared" si="9"/>
        <v>0</v>
      </c>
      <c r="BG155" s="140">
        <f t="shared" si="10"/>
        <v>0</v>
      </c>
      <c r="BH155" s="140">
        <f t="shared" si="11"/>
        <v>0</v>
      </c>
      <c r="BI155" s="140">
        <f t="shared" si="12"/>
        <v>0</v>
      </c>
      <c r="BJ155" s="14" t="s">
        <v>84</v>
      </c>
      <c r="BK155" s="140">
        <f t="shared" si="13"/>
        <v>0</v>
      </c>
      <c r="BL155" s="14" t="s">
        <v>149</v>
      </c>
      <c r="BM155" s="139" t="s">
        <v>220</v>
      </c>
    </row>
    <row r="156" spans="2:65" s="1" customFormat="1" ht="24">
      <c r="B156" s="127"/>
      <c r="C156" s="128">
        <v>35</v>
      </c>
      <c r="D156" s="128" t="s">
        <v>147</v>
      </c>
      <c r="E156" s="129" t="s">
        <v>1667</v>
      </c>
      <c r="F156" s="130" t="s">
        <v>1362</v>
      </c>
      <c r="G156" s="131" t="s">
        <v>343</v>
      </c>
      <c r="H156" s="132">
        <v>2</v>
      </c>
      <c r="I156" s="133"/>
      <c r="J156" s="133"/>
      <c r="K156" s="133">
        <f t="shared" ref="K156" si="27">ROUND(P156*H156,2)</f>
        <v>0</v>
      </c>
      <c r="L156" s="130" t="s">
        <v>1</v>
      </c>
      <c r="M156" s="26"/>
      <c r="N156" s="134" t="s">
        <v>1</v>
      </c>
      <c r="O156" s="135" t="s">
        <v>39</v>
      </c>
      <c r="P156" s="136">
        <f t="shared" ref="P156" si="28">I156+J156</f>
        <v>0</v>
      </c>
      <c r="Q156" s="136">
        <f t="shared" ref="Q156" si="29">ROUND(I156*H156,2)</f>
        <v>0</v>
      </c>
      <c r="R156" s="136">
        <f t="shared" ref="R156" si="30">ROUND(J156*H156,2)</f>
        <v>0</v>
      </c>
      <c r="S156" s="137">
        <v>0</v>
      </c>
      <c r="T156" s="137">
        <f t="shared" ref="T156" si="31">S156*H156</f>
        <v>0</v>
      </c>
      <c r="U156" s="137">
        <v>0</v>
      </c>
      <c r="V156" s="137">
        <f t="shared" ref="V156" si="32">U156*H156</f>
        <v>0</v>
      </c>
      <c r="W156" s="137">
        <v>0</v>
      </c>
      <c r="X156" s="137">
        <f t="shared" ref="X156" si="33">W156*H156</f>
        <v>0</v>
      </c>
      <c r="Y156" s="138" t="s">
        <v>1</v>
      </c>
      <c r="AR156" s="139" t="s">
        <v>149</v>
      </c>
      <c r="AT156" s="139" t="s">
        <v>147</v>
      </c>
      <c r="AU156" s="139" t="s">
        <v>86</v>
      </c>
      <c r="AY156" s="14" t="s">
        <v>145</v>
      </c>
      <c r="BE156" s="140">
        <f t="shared" ref="BE156" si="34">IF(O156="základní",K156,0)</f>
        <v>0</v>
      </c>
      <c r="BF156" s="140">
        <f t="shared" ref="BF156" si="35">IF(O156="snížená",K156,0)</f>
        <v>0</v>
      </c>
      <c r="BG156" s="140">
        <f t="shared" ref="BG156" si="36">IF(O156="zákl. přenesená",K156,0)</f>
        <v>0</v>
      </c>
      <c r="BH156" s="140">
        <f t="shared" ref="BH156" si="37">IF(O156="sníž. přenesená",K156,0)</f>
        <v>0</v>
      </c>
      <c r="BI156" s="140">
        <f t="shared" ref="BI156" si="38">IF(O156="nulová",K156,0)</f>
        <v>0</v>
      </c>
      <c r="BJ156" s="14" t="s">
        <v>84</v>
      </c>
      <c r="BK156" s="140">
        <f t="shared" ref="BK156" si="39">ROUND(P156*H156,2)</f>
        <v>0</v>
      </c>
      <c r="BL156" s="14" t="s">
        <v>149</v>
      </c>
      <c r="BM156" s="139" t="s">
        <v>220</v>
      </c>
    </row>
    <row r="157" spans="2:65" s="1" customFormat="1" ht="24">
      <c r="B157" s="127"/>
      <c r="C157" s="128">
        <v>36</v>
      </c>
      <c r="D157" s="128" t="s">
        <v>147</v>
      </c>
      <c r="E157" s="129" t="s">
        <v>1668</v>
      </c>
      <c r="F157" s="130" t="s">
        <v>1669</v>
      </c>
      <c r="G157" s="131" t="s">
        <v>458</v>
      </c>
      <c r="H157" s="132">
        <v>150</v>
      </c>
      <c r="I157" s="133"/>
      <c r="J157" s="133"/>
      <c r="K157" s="133">
        <f t="shared" ref="K157:K158" si="40">ROUND(P157*H157,2)</f>
        <v>0</v>
      </c>
      <c r="L157" s="130" t="s">
        <v>1</v>
      </c>
      <c r="M157" s="26"/>
      <c r="N157" s="134" t="s">
        <v>1</v>
      </c>
      <c r="O157" s="135" t="s">
        <v>39</v>
      </c>
      <c r="P157" s="136">
        <f t="shared" ref="P157:P158" si="41">I157+J157</f>
        <v>0</v>
      </c>
      <c r="Q157" s="136">
        <f t="shared" ref="Q157:Q158" si="42">ROUND(I157*H157,2)</f>
        <v>0</v>
      </c>
      <c r="R157" s="136">
        <f t="shared" ref="R157:R158" si="43">ROUND(J157*H157,2)</f>
        <v>0</v>
      </c>
      <c r="S157" s="137">
        <v>0</v>
      </c>
      <c r="T157" s="137">
        <f t="shared" ref="T157:T158" si="44">S157*H157</f>
        <v>0</v>
      </c>
      <c r="U157" s="137">
        <v>0</v>
      </c>
      <c r="V157" s="137">
        <f t="shared" ref="V157:V158" si="45">U157*H157</f>
        <v>0</v>
      </c>
      <c r="W157" s="137">
        <v>0</v>
      </c>
      <c r="X157" s="137">
        <f t="shared" ref="X157:X158" si="46">W157*H157</f>
        <v>0</v>
      </c>
      <c r="Y157" s="138" t="s">
        <v>1</v>
      </c>
      <c r="AR157" s="139" t="s">
        <v>149</v>
      </c>
      <c r="AT157" s="139" t="s">
        <v>147</v>
      </c>
      <c r="AU157" s="139" t="s">
        <v>86</v>
      </c>
      <c r="AY157" s="14" t="s">
        <v>145</v>
      </c>
      <c r="BE157" s="140">
        <f t="shared" ref="BE157:BE158" si="47">IF(O157="základní",K157,0)</f>
        <v>0</v>
      </c>
      <c r="BF157" s="140">
        <f t="shared" ref="BF157:BF158" si="48">IF(O157="snížená",K157,0)</f>
        <v>0</v>
      </c>
      <c r="BG157" s="140">
        <f t="shared" ref="BG157:BG158" si="49">IF(O157="zákl. přenesená",K157,0)</f>
        <v>0</v>
      </c>
      <c r="BH157" s="140">
        <f t="shared" ref="BH157:BH158" si="50">IF(O157="sníž. přenesená",K157,0)</f>
        <v>0</v>
      </c>
      <c r="BI157" s="140">
        <f t="shared" ref="BI157:BI158" si="51">IF(O157="nulová",K157,0)</f>
        <v>0</v>
      </c>
      <c r="BJ157" s="14" t="s">
        <v>84</v>
      </c>
      <c r="BK157" s="140">
        <f t="shared" ref="BK157:BK158" si="52">ROUND(P157*H157,2)</f>
        <v>0</v>
      </c>
      <c r="BL157" s="14" t="s">
        <v>149</v>
      </c>
      <c r="BM157" s="139" t="s">
        <v>220</v>
      </c>
    </row>
    <row r="158" spans="2:65" s="1" customFormat="1" ht="12">
      <c r="B158" s="127"/>
      <c r="C158" s="128">
        <v>37</v>
      </c>
      <c r="D158" s="128" t="s">
        <v>147</v>
      </c>
      <c r="E158" s="129" t="s">
        <v>1670</v>
      </c>
      <c r="F158" s="130" t="s">
        <v>1315</v>
      </c>
      <c r="G158" s="131" t="s">
        <v>458</v>
      </c>
      <c r="H158" s="132">
        <v>5</v>
      </c>
      <c r="I158" s="133"/>
      <c r="J158" s="133"/>
      <c r="K158" s="133">
        <f t="shared" si="40"/>
        <v>0</v>
      </c>
      <c r="L158" s="130" t="s">
        <v>1</v>
      </c>
      <c r="M158" s="26"/>
      <c r="N158" s="134" t="s">
        <v>1</v>
      </c>
      <c r="O158" s="135" t="s">
        <v>39</v>
      </c>
      <c r="P158" s="136">
        <f t="shared" si="41"/>
        <v>0</v>
      </c>
      <c r="Q158" s="136">
        <f t="shared" si="42"/>
        <v>0</v>
      </c>
      <c r="R158" s="136">
        <f t="shared" si="43"/>
        <v>0</v>
      </c>
      <c r="S158" s="137">
        <v>0</v>
      </c>
      <c r="T158" s="137">
        <f t="shared" si="44"/>
        <v>0</v>
      </c>
      <c r="U158" s="137">
        <v>0</v>
      </c>
      <c r="V158" s="137">
        <f t="shared" si="45"/>
        <v>0</v>
      </c>
      <c r="W158" s="137">
        <v>0</v>
      </c>
      <c r="X158" s="137">
        <f t="shared" si="46"/>
        <v>0</v>
      </c>
      <c r="Y158" s="138" t="s">
        <v>1</v>
      </c>
      <c r="AR158" s="139" t="s">
        <v>149</v>
      </c>
      <c r="AT158" s="139" t="s">
        <v>147</v>
      </c>
      <c r="AU158" s="139" t="s">
        <v>86</v>
      </c>
      <c r="AY158" s="14" t="s">
        <v>145</v>
      </c>
      <c r="BE158" s="140">
        <f t="shared" si="47"/>
        <v>0</v>
      </c>
      <c r="BF158" s="140">
        <f t="shared" si="48"/>
        <v>0</v>
      </c>
      <c r="BG158" s="140">
        <f t="shared" si="49"/>
        <v>0</v>
      </c>
      <c r="BH158" s="140">
        <f t="shared" si="50"/>
        <v>0</v>
      </c>
      <c r="BI158" s="140">
        <f t="shared" si="51"/>
        <v>0</v>
      </c>
      <c r="BJ158" s="14" t="s">
        <v>84</v>
      </c>
      <c r="BK158" s="140">
        <f t="shared" si="52"/>
        <v>0</v>
      </c>
      <c r="BL158" s="14" t="s">
        <v>149</v>
      </c>
      <c r="BM158" s="139" t="s">
        <v>220</v>
      </c>
    </row>
    <row r="159" spans="2:65" s="1" customFormat="1" ht="24">
      <c r="B159" s="127"/>
      <c r="C159" s="128">
        <v>38</v>
      </c>
      <c r="D159" s="128" t="s">
        <v>147</v>
      </c>
      <c r="E159" s="129" t="s">
        <v>1671</v>
      </c>
      <c r="F159" s="130" t="s">
        <v>1316</v>
      </c>
      <c r="G159" s="131" t="s">
        <v>1317</v>
      </c>
      <c r="H159" s="132">
        <v>245</v>
      </c>
      <c r="I159" s="133"/>
      <c r="J159" s="133"/>
      <c r="K159" s="133">
        <f t="shared" ref="K159:K164" si="53">ROUND(P159*H159,2)</f>
        <v>0</v>
      </c>
      <c r="L159" s="130" t="s">
        <v>1</v>
      </c>
      <c r="M159" s="26"/>
      <c r="N159" s="134" t="s">
        <v>1</v>
      </c>
      <c r="O159" s="135" t="s">
        <v>39</v>
      </c>
      <c r="P159" s="136">
        <f t="shared" ref="P159:P164" si="54">I159+J159</f>
        <v>0</v>
      </c>
      <c r="Q159" s="136">
        <f t="shared" ref="Q159:Q164" si="55">ROUND(I159*H159,2)</f>
        <v>0</v>
      </c>
      <c r="R159" s="136">
        <f t="shared" ref="R159:R164" si="56">ROUND(J159*H159,2)</f>
        <v>0</v>
      </c>
      <c r="S159" s="137">
        <v>0</v>
      </c>
      <c r="T159" s="137">
        <f t="shared" ref="T159:T164" si="57">S159*H159</f>
        <v>0</v>
      </c>
      <c r="U159" s="137">
        <v>0</v>
      </c>
      <c r="V159" s="137">
        <f t="shared" ref="V159:V164" si="58">U159*H159</f>
        <v>0</v>
      </c>
      <c r="W159" s="137">
        <v>0</v>
      </c>
      <c r="X159" s="137">
        <f t="shared" ref="X159:X164" si="59">W159*H159</f>
        <v>0</v>
      </c>
      <c r="Y159" s="138" t="s">
        <v>1</v>
      </c>
      <c r="AR159" s="139" t="s">
        <v>149</v>
      </c>
      <c r="AT159" s="139" t="s">
        <v>147</v>
      </c>
      <c r="AU159" s="139" t="s">
        <v>86</v>
      </c>
      <c r="AY159" s="14" t="s">
        <v>145</v>
      </c>
      <c r="BE159" s="140">
        <f t="shared" ref="BE159:BE164" si="60">IF(O159="základní",K159,0)</f>
        <v>0</v>
      </c>
      <c r="BF159" s="140">
        <f t="shared" ref="BF159:BF164" si="61">IF(O159="snížená",K159,0)</f>
        <v>0</v>
      </c>
      <c r="BG159" s="140">
        <f t="shared" ref="BG159:BG164" si="62">IF(O159="zákl. přenesená",K159,0)</f>
        <v>0</v>
      </c>
      <c r="BH159" s="140">
        <f t="shared" ref="BH159:BH164" si="63">IF(O159="sníž. přenesená",K159,0)</f>
        <v>0</v>
      </c>
      <c r="BI159" s="140">
        <f t="shared" ref="BI159:BI164" si="64">IF(O159="nulová",K159,0)</f>
        <v>0</v>
      </c>
      <c r="BJ159" s="14" t="s">
        <v>84</v>
      </c>
      <c r="BK159" s="140">
        <f t="shared" ref="BK159:BK164" si="65">ROUND(P159*H159,2)</f>
        <v>0</v>
      </c>
      <c r="BL159" s="14" t="s">
        <v>149</v>
      </c>
      <c r="BM159" s="139" t="s">
        <v>220</v>
      </c>
    </row>
    <row r="160" spans="2:65" s="1" customFormat="1" ht="36">
      <c r="B160" s="127"/>
      <c r="C160" s="128">
        <v>39</v>
      </c>
      <c r="D160" s="128" t="s">
        <v>147</v>
      </c>
      <c r="E160" s="129" t="s">
        <v>1672</v>
      </c>
      <c r="F160" s="130" t="s">
        <v>1319</v>
      </c>
      <c r="G160" s="131" t="s">
        <v>1317</v>
      </c>
      <c r="H160" s="132">
        <v>165</v>
      </c>
      <c r="I160" s="133"/>
      <c r="J160" s="133"/>
      <c r="K160" s="133">
        <f t="shared" si="53"/>
        <v>0</v>
      </c>
      <c r="L160" s="130" t="s">
        <v>1</v>
      </c>
      <c r="M160" s="26"/>
      <c r="N160" s="134" t="s">
        <v>1</v>
      </c>
      <c r="O160" s="135" t="s">
        <v>39</v>
      </c>
      <c r="P160" s="136">
        <f t="shared" si="54"/>
        <v>0</v>
      </c>
      <c r="Q160" s="136">
        <f t="shared" si="55"/>
        <v>0</v>
      </c>
      <c r="R160" s="136">
        <f t="shared" si="56"/>
        <v>0</v>
      </c>
      <c r="S160" s="137">
        <v>0</v>
      </c>
      <c r="T160" s="137">
        <f t="shared" si="57"/>
        <v>0</v>
      </c>
      <c r="U160" s="137">
        <v>0</v>
      </c>
      <c r="V160" s="137">
        <f t="shared" si="58"/>
        <v>0</v>
      </c>
      <c r="W160" s="137">
        <v>0</v>
      </c>
      <c r="X160" s="137">
        <f t="shared" si="59"/>
        <v>0</v>
      </c>
      <c r="Y160" s="138" t="s">
        <v>1</v>
      </c>
      <c r="AR160" s="139" t="s">
        <v>149</v>
      </c>
      <c r="AT160" s="139" t="s">
        <v>147</v>
      </c>
      <c r="AU160" s="139" t="s">
        <v>86</v>
      </c>
      <c r="AY160" s="14" t="s">
        <v>145</v>
      </c>
      <c r="BE160" s="140">
        <f t="shared" si="60"/>
        <v>0</v>
      </c>
      <c r="BF160" s="140">
        <f t="shared" si="61"/>
        <v>0</v>
      </c>
      <c r="BG160" s="140">
        <f t="shared" si="62"/>
        <v>0</v>
      </c>
      <c r="BH160" s="140">
        <f t="shared" si="63"/>
        <v>0</v>
      </c>
      <c r="BI160" s="140">
        <f t="shared" si="64"/>
        <v>0</v>
      </c>
      <c r="BJ160" s="14" t="s">
        <v>84</v>
      </c>
      <c r="BK160" s="140">
        <f t="shared" si="65"/>
        <v>0</v>
      </c>
      <c r="BL160" s="14" t="s">
        <v>149</v>
      </c>
      <c r="BM160" s="139" t="s">
        <v>220</v>
      </c>
    </row>
    <row r="161" spans="2:65" s="1" customFormat="1" ht="36">
      <c r="B161" s="127"/>
      <c r="C161" s="128">
        <v>40</v>
      </c>
      <c r="D161" s="128" t="s">
        <v>147</v>
      </c>
      <c r="E161" s="129" t="s">
        <v>1673</v>
      </c>
      <c r="F161" s="130" t="s">
        <v>1674</v>
      </c>
      <c r="G161" s="131" t="s">
        <v>1317</v>
      </c>
      <c r="H161" s="132">
        <v>80</v>
      </c>
      <c r="I161" s="133"/>
      <c r="J161" s="133"/>
      <c r="K161" s="133">
        <f t="shared" si="53"/>
        <v>0</v>
      </c>
      <c r="L161" s="130" t="s">
        <v>1</v>
      </c>
      <c r="M161" s="26"/>
      <c r="N161" s="134" t="s">
        <v>1</v>
      </c>
      <c r="O161" s="135" t="s">
        <v>39</v>
      </c>
      <c r="P161" s="136">
        <f t="shared" si="54"/>
        <v>0</v>
      </c>
      <c r="Q161" s="136">
        <f t="shared" si="55"/>
        <v>0</v>
      </c>
      <c r="R161" s="136">
        <f t="shared" si="56"/>
        <v>0</v>
      </c>
      <c r="S161" s="137">
        <v>0</v>
      </c>
      <c r="T161" s="137">
        <f t="shared" si="57"/>
        <v>0</v>
      </c>
      <c r="U161" s="137">
        <v>0</v>
      </c>
      <c r="V161" s="137">
        <f t="shared" si="58"/>
        <v>0</v>
      </c>
      <c r="W161" s="137">
        <v>0</v>
      </c>
      <c r="X161" s="137">
        <f t="shared" si="59"/>
        <v>0</v>
      </c>
      <c r="Y161" s="138" t="s">
        <v>1</v>
      </c>
      <c r="AR161" s="139" t="s">
        <v>149</v>
      </c>
      <c r="AT161" s="139" t="s">
        <v>147</v>
      </c>
      <c r="AU161" s="139" t="s">
        <v>86</v>
      </c>
      <c r="AY161" s="14" t="s">
        <v>145</v>
      </c>
      <c r="BE161" s="140">
        <f t="shared" si="60"/>
        <v>0</v>
      </c>
      <c r="BF161" s="140">
        <f t="shared" si="61"/>
        <v>0</v>
      </c>
      <c r="BG161" s="140">
        <f t="shared" si="62"/>
        <v>0</v>
      </c>
      <c r="BH161" s="140">
        <f t="shared" si="63"/>
        <v>0</v>
      </c>
      <c r="BI161" s="140">
        <f t="shared" si="64"/>
        <v>0</v>
      </c>
      <c r="BJ161" s="14" t="s">
        <v>84</v>
      </c>
      <c r="BK161" s="140">
        <f t="shared" si="65"/>
        <v>0</v>
      </c>
      <c r="BL161" s="14" t="s">
        <v>149</v>
      </c>
      <c r="BM161" s="139" t="s">
        <v>220</v>
      </c>
    </row>
    <row r="162" spans="2:65" s="1" customFormat="1" ht="12">
      <c r="B162" s="127"/>
      <c r="C162" s="128">
        <v>41</v>
      </c>
      <c r="D162" s="128" t="s">
        <v>147</v>
      </c>
      <c r="E162" s="129" t="s">
        <v>1675</v>
      </c>
      <c r="F162" s="130" t="s">
        <v>1322</v>
      </c>
      <c r="G162" s="131" t="s">
        <v>1008</v>
      </c>
      <c r="H162" s="132">
        <v>1</v>
      </c>
      <c r="I162" s="133"/>
      <c r="J162" s="133"/>
      <c r="K162" s="133">
        <f t="shared" si="53"/>
        <v>0</v>
      </c>
      <c r="L162" s="130" t="s">
        <v>1</v>
      </c>
      <c r="M162" s="26"/>
      <c r="N162" s="134" t="s">
        <v>1</v>
      </c>
      <c r="O162" s="135" t="s">
        <v>39</v>
      </c>
      <c r="P162" s="136">
        <f t="shared" si="54"/>
        <v>0</v>
      </c>
      <c r="Q162" s="136">
        <f t="shared" si="55"/>
        <v>0</v>
      </c>
      <c r="R162" s="136">
        <f t="shared" si="56"/>
        <v>0</v>
      </c>
      <c r="S162" s="137">
        <v>0</v>
      </c>
      <c r="T162" s="137">
        <f t="shared" si="57"/>
        <v>0</v>
      </c>
      <c r="U162" s="137">
        <v>0</v>
      </c>
      <c r="V162" s="137">
        <f t="shared" si="58"/>
        <v>0</v>
      </c>
      <c r="W162" s="137">
        <v>0</v>
      </c>
      <c r="X162" s="137">
        <f t="shared" si="59"/>
        <v>0</v>
      </c>
      <c r="Y162" s="138" t="s">
        <v>1</v>
      </c>
      <c r="AR162" s="139" t="s">
        <v>149</v>
      </c>
      <c r="AT162" s="139" t="s">
        <v>147</v>
      </c>
      <c r="AU162" s="139" t="s">
        <v>86</v>
      </c>
      <c r="AY162" s="14" t="s">
        <v>145</v>
      </c>
      <c r="BE162" s="140">
        <f t="shared" si="60"/>
        <v>0</v>
      </c>
      <c r="BF162" s="140">
        <f t="shared" si="61"/>
        <v>0</v>
      </c>
      <c r="BG162" s="140">
        <f t="shared" si="62"/>
        <v>0</v>
      </c>
      <c r="BH162" s="140">
        <f t="shared" si="63"/>
        <v>0</v>
      </c>
      <c r="BI162" s="140">
        <f t="shared" si="64"/>
        <v>0</v>
      </c>
      <c r="BJ162" s="14" t="s">
        <v>84</v>
      </c>
      <c r="BK162" s="140">
        <f t="shared" si="65"/>
        <v>0</v>
      </c>
      <c r="BL162" s="14" t="s">
        <v>149</v>
      </c>
      <c r="BM162" s="139" t="s">
        <v>220</v>
      </c>
    </row>
    <row r="163" spans="2:65" s="1" customFormat="1" ht="12">
      <c r="B163" s="127"/>
      <c r="C163" s="128">
        <v>42</v>
      </c>
      <c r="D163" s="128" t="s">
        <v>147</v>
      </c>
      <c r="E163" s="129" t="s">
        <v>1679</v>
      </c>
      <c r="F163" s="130" t="s">
        <v>1324</v>
      </c>
      <c r="G163" s="131" t="s">
        <v>1008</v>
      </c>
      <c r="H163" s="132">
        <v>1</v>
      </c>
      <c r="I163" s="133"/>
      <c r="J163" s="133"/>
      <c r="K163" s="133">
        <f t="shared" si="53"/>
        <v>0</v>
      </c>
      <c r="L163" s="130" t="s">
        <v>1</v>
      </c>
      <c r="M163" s="26"/>
      <c r="N163" s="134" t="s">
        <v>1</v>
      </c>
      <c r="O163" s="135" t="s">
        <v>39</v>
      </c>
      <c r="P163" s="136">
        <f t="shared" si="54"/>
        <v>0</v>
      </c>
      <c r="Q163" s="136">
        <f t="shared" si="55"/>
        <v>0</v>
      </c>
      <c r="R163" s="136">
        <f t="shared" si="56"/>
        <v>0</v>
      </c>
      <c r="S163" s="137">
        <v>0</v>
      </c>
      <c r="T163" s="137">
        <f t="shared" si="57"/>
        <v>0</v>
      </c>
      <c r="U163" s="137">
        <v>0</v>
      </c>
      <c r="V163" s="137">
        <f t="shared" si="58"/>
        <v>0</v>
      </c>
      <c r="W163" s="137">
        <v>0</v>
      </c>
      <c r="X163" s="137">
        <f t="shared" si="59"/>
        <v>0</v>
      </c>
      <c r="Y163" s="138" t="s">
        <v>1</v>
      </c>
      <c r="AR163" s="139" t="s">
        <v>149</v>
      </c>
      <c r="AT163" s="139" t="s">
        <v>147</v>
      </c>
      <c r="AU163" s="139" t="s">
        <v>86</v>
      </c>
      <c r="AY163" s="14" t="s">
        <v>145</v>
      </c>
      <c r="BE163" s="140">
        <f t="shared" si="60"/>
        <v>0</v>
      </c>
      <c r="BF163" s="140">
        <f t="shared" si="61"/>
        <v>0</v>
      </c>
      <c r="BG163" s="140">
        <f t="shared" si="62"/>
        <v>0</v>
      </c>
      <c r="BH163" s="140">
        <f t="shared" si="63"/>
        <v>0</v>
      </c>
      <c r="BI163" s="140">
        <f t="shared" si="64"/>
        <v>0</v>
      </c>
      <c r="BJ163" s="14" t="s">
        <v>84</v>
      </c>
      <c r="BK163" s="140">
        <f t="shared" si="65"/>
        <v>0</v>
      </c>
      <c r="BL163" s="14" t="s">
        <v>149</v>
      </c>
      <c r="BM163" s="139" t="s">
        <v>220</v>
      </c>
    </row>
    <row r="164" spans="2:65" s="1" customFormat="1" ht="12">
      <c r="B164" s="127"/>
      <c r="C164" s="128">
        <v>43</v>
      </c>
      <c r="D164" s="128" t="s">
        <v>147</v>
      </c>
      <c r="E164" s="129" t="s">
        <v>1680</v>
      </c>
      <c r="F164" s="130" t="s">
        <v>1677</v>
      </c>
      <c r="G164" s="131" t="s">
        <v>1008</v>
      </c>
      <c r="H164" s="132">
        <v>1</v>
      </c>
      <c r="I164" s="133"/>
      <c r="J164" s="133"/>
      <c r="K164" s="133">
        <f t="shared" si="53"/>
        <v>0</v>
      </c>
      <c r="L164" s="130" t="s">
        <v>1</v>
      </c>
      <c r="M164" s="26"/>
      <c r="N164" s="134" t="s">
        <v>1</v>
      </c>
      <c r="O164" s="135" t="s">
        <v>39</v>
      </c>
      <c r="P164" s="136">
        <f t="shared" si="54"/>
        <v>0</v>
      </c>
      <c r="Q164" s="136">
        <f t="shared" si="55"/>
        <v>0</v>
      </c>
      <c r="R164" s="136">
        <f t="shared" si="56"/>
        <v>0</v>
      </c>
      <c r="S164" s="137">
        <v>0</v>
      </c>
      <c r="T164" s="137">
        <f t="shared" si="57"/>
        <v>0</v>
      </c>
      <c r="U164" s="137">
        <v>0</v>
      </c>
      <c r="V164" s="137">
        <f t="shared" si="58"/>
        <v>0</v>
      </c>
      <c r="W164" s="137">
        <v>0</v>
      </c>
      <c r="X164" s="137">
        <f t="shared" si="59"/>
        <v>0</v>
      </c>
      <c r="Y164" s="138" t="s">
        <v>1</v>
      </c>
      <c r="AR164" s="139" t="s">
        <v>149</v>
      </c>
      <c r="AT164" s="139" t="s">
        <v>147</v>
      </c>
      <c r="AU164" s="139" t="s">
        <v>86</v>
      </c>
      <c r="AY164" s="14" t="s">
        <v>145</v>
      </c>
      <c r="BE164" s="140">
        <f t="shared" si="60"/>
        <v>0</v>
      </c>
      <c r="BF164" s="140">
        <f t="shared" si="61"/>
        <v>0</v>
      </c>
      <c r="BG164" s="140">
        <f t="shared" si="62"/>
        <v>0</v>
      </c>
      <c r="BH164" s="140">
        <f t="shared" si="63"/>
        <v>0</v>
      </c>
      <c r="BI164" s="140">
        <f t="shared" si="64"/>
        <v>0</v>
      </c>
      <c r="BJ164" s="14" t="s">
        <v>84</v>
      </c>
      <c r="BK164" s="140">
        <f t="shared" si="65"/>
        <v>0</v>
      </c>
      <c r="BL164" s="14" t="s">
        <v>149</v>
      </c>
      <c r="BM164" s="139" t="s">
        <v>220</v>
      </c>
    </row>
    <row r="165" spans="2:65" s="1" customFormat="1" ht="12">
      <c r="B165" s="127"/>
      <c r="C165" s="128">
        <v>44</v>
      </c>
      <c r="D165" s="128" t="s">
        <v>147</v>
      </c>
      <c r="E165" s="129" t="s">
        <v>1676</v>
      </c>
      <c r="F165" s="130" t="s">
        <v>1678</v>
      </c>
      <c r="G165" s="131" t="s">
        <v>1008</v>
      </c>
      <c r="H165" s="132">
        <v>1</v>
      </c>
      <c r="I165" s="133"/>
      <c r="J165" s="133"/>
      <c r="K165" s="133">
        <f t="shared" ref="K165:K166" si="66">ROUND(P165*H165,2)</f>
        <v>0</v>
      </c>
      <c r="L165" s="130" t="s">
        <v>1</v>
      </c>
      <c r="M165" s="26"/>
      <c r="N165" s="134" t="s">
        <v>1</v>
      </c>
      <c r="O165" s="135" t="s">
        <v>39</v>
      </c>
      <c r="P165" s="136">
        <f t="shared" ref="P165:P166" si="67">I165+J165</f>
        <v>0</v>
      </c>
      <c r="Q165" s="136">
        <f t="shared" ref="Q165:Q166" si="68">ROUND(I165*H165,2)</f>
        <v>0</v>
      </c>
      <c r="R165" s="136">
        <f t="shared" ref="R165:R166" si="69">ROUND(J165*H165,2)</f>
        <v>0</v>
      </c>
      <c r="S165" s="137">
        <v>0</v>
      </c>
      <c r="T165" s="137">
        <f t="shared" ref="T165:T166" si="70">S165*H165</f>
        <v>0</v>
      </c>
      <c r="U165" s="137">
        <v>0</v>
      </c>
      <c r="V165" s="137">
        <f t="shared" ref="V165:V166" si="71">U165*H165</f>
        <v>0</v>
      </c>
      <c r="W165" s="137">
        <v>0</v>
      </c>
      <c r="X165" s="137">
        <f t="shared" ref="X165:X166" si="72">W165*H165</f>
        <v>0</v>
      </c>
      <c r="Y165" s="138" t="s">
        <v>1</v>
      </c>
      <c r="AR165" s="139" t="s">
        <v>149</v>
      </c>
      <c r="AT165" s="139" t="s">
        <v>147</v>
      </c>
      <c r="AU165" s="139" t="s">
        <v>86</v>
      </c>
      <c r="AY165" s="14" t="s">
        <v>145</v>
      </c>
      <c r="BE165" s="140">
        <f t="shared" ref="BE165:BE166" si="73">IF(O165="základní",K165,0)</f>
        <v>0</v>
      </c>
      <c r="BF165" s="140">
        <f t="shared" ref="BF165:BF166" si="74">IF(O165="snížená",K165,0)</f>
        <v>0</v>
      </c>
      <c r="BG165" s="140">
        <f t="shared" ref="BG165:BG166" si="75">IF(O165="zákl. přenesená",K165,0)</f>
        <v>0</v>
      </c>
      <c r="BH165" s="140">
        <f t="shared" ref="BH165:BH166" si="76">IF(O165="sníž. přenesená",K165,0)</f>
        <v>0</v>
      </c>
      <c r="BI165" s="140">
        <f t="shared" ref="BI165:BI166" si="77">IF(O165="nulová",K165,0)</f>
        <v>0</v>
      </c>
      <c r="BJ165" s="14" t="s">
        <v>84</v>
      </c>
      <c r="BK165" s="140">
        <f t="shared" ref="BK165:BK166" si="78">ROUND(P165*H165,2)</f>
        <v>0</v>
      </c>
      <c r="BL165" s="14" t="s">
        <v>149</v>
      </c>
      <c r="BM165" s="139" t="s">
        <v>220</v>
      </c>
    </row>
    <row r="166" spans="2:65" s="1" customFormat="1" ht="12">
      <c r="B166" s="127"/>
      <c r="C166" s="128">
        <v>45</v>
      </c>
      <c r="D166" s="128" t="s">
        <v>147</v>
      </c>
      <c r="E166" s="129" t="s">
        <v>1681</v>
      </c>
      <c r="F166" s="130" t="s">
        <v>1323</v>
      </c>
      <c r="G166" s="131" t="s">
        <v>1008</v>
      </c>
      <c r="H166" s="132">
        <v>1</v>
      </c>
      <c r="I166" s="133"/>
      <c r="J166" s="133"/>
      <c r="K166" s="133">
        <f t="shared" si="66"/>
        <v>0</v>
      </c>
      <c r="L166" s="130" t="s">
        <v>1</v>
      </c>
      <c r="M166" s="26"/>
      <c r="N166" s="134" t="s">
        <v>1</v>
      </c>
      <c r="O166" s="135" t="s">
        <v>39</v>
      </c>
      <c r="P166" s="136">
        <f t="shared" si="67"/>
        <v>0</v>
      </c>
      <c r="Q166" s="136">
        <f t="shared" si="68"/>
        <v>0</v>
      </c>
      <c r="R166" s="136">
        <f t="shared" si="69"/>
        <v>0</v>
      </c>
      <c r="S166" s="137">
        <v>0</v>
      </c>
      <c r="T166" s="137">
        <f t="shared" si="70"/>
        <v>0</v>
      </c>
      <c r="U166" s="137">
        <v>0</v>
      </c>
      <c r="V166" s="137">
        <f t="shared" si="71"/>
        <v>0</v>
      </c>
      <c r="W166" s="137">
        <v>0</v>
      </c>
      <c r="X166" s="137">
        <f t="shared" si="72"/>
        <v>0</v>
      </c>
      <c r="Y166" s="138" t="s">
        <v>1</v>
      </c>
      <c r="AR166" s="139" t="s">
        <v>149</v>
      </c>
      <c r="AT166" s="139" t="s">
        <v>147</v>
      </c>
      <c r="AU166" s="139" t="s">
        <v>86</v>
      </c>
      <c r="AY166" s="14" t="s">
        <v>145</v>
      </c>
      <c r="BE166" s="140">
        <f t="shared" si="73"/>
        <v>0</v>
      </c>
      <c r="BF166" s="140">
        <f t="shared" si="74"/>
        <v>0</v>
      </c>
      <c r="BG166" s="140">
        <f t="shared" si="75"/>
        <v>0</v>
      </c>
      <c r="BH166" s="140">
        <f t="shared" si="76"/>
        <v>0</v>
      </c>
      <c r="BI166" s="140">
        <f t="shared" si="77"/>
        <v>0</v>
      </c>
      <c r="BJ166" s="14" t="s">
        <v>84</v>
      </c>
      <c r="BK166" s="140">
        <f t="shared" si="78"/>
        <v>0</v>
      </c>
      <c r="BL166" s="14" t="s">
        <v>149</v>
      </c>
      <c r="BM166" s="139" t="s">
        <v>220</v>
      </c>
    </row>
    <row r="167" spans="2:65" s="12" customFormat="1" ht="101.25">
      <c r="B167" s="141"/>
      <c r="D167" s="142" t="s">
        <v>151</v>
      </c>
      <c r="E167" s="143" t="s">
        <v>1</v>
      </c>
      <c r="F167" s="144" t="s">
        <v>1267</v>
      </c>
      <c r="H167" s="143" t="s">
        <v>1</v>
      </c>
      <c r="M167" s="141"/>
      <c r="N167" s="145"/>
      <c r="Y167" s="146"/>
      <c r="AT167" s="143" t="s">
        <v>151</v>
      </c>
      <c r="AU167" s="143" t="s">
        <v>86</v>
      </c>
      <c r="AV167" s="12" t="s">
        <v>84</v>
      </c>
      <c r="AW167" s="12" t="s">
        <v>4</v>
      </c>
      <c r="AX167" s="12" t="s">
        <v>76</v>
      </c>
      <c r="AY167" s="143" t="s">
        <v>145</v>
      </c>
    </row>
    <row r="168" spans="2:65" s="1" customFormat="1">
      <c r="B168" s="38"/>
      <c r="C168" s="39"/>
      <c r="D168" s="39"/>
      <c r="E168" s="39"/>
      <c r="F168" s="39"/>
      <c r="G168" s="39"/>
      <c r="H168" s="39"/>
      <c r="I168" s="39"/>
      <c r="J168" s="39"/>
      <c r="K168" s="39"/>
      <c r="L168" s="39"/>
      <c r="M168" s="26"/>
    </row>
  </sheetData>
  <autoFilter ref="C117:L166" xr:uid="{00000000-0009-0000-0000-000005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4"/>
  <sheetViews>
    <sheetView showGridLines="0" zoomScale="70" zoomScaleNormal="70" workbookViewId="0">
      <selection activeCell="AB181" sqref="AB181:AB18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10"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9.33203125" hidden="1" customWidth="1"/>
    <col min="63" max="63" width="12.33203125" hidden="1" customWidth="1"/>
    <col min="64" max="65" width="9.33203125" hidden="1" customWidth="1"/>
  </cols>
  <sheetData>
    <row r="2" spans="2:46" ht="36.950000000000003" customHeight="1">
      <c r="M2" s="229" t="s">
        <v>6</v>
      </c>
      <c r="N2" s="222"/>
      <c r="O2" s="222"/>
      <c r="P2" s="222"/>
      <c r="Q2" s="222"/>
      <c r="R2" s="222"/>
      <c r="S2" s="222"/>
      <c r="T2" s="222"/>
      <c r="U2" s="222"/>
      <c r="V2" s="222"/>
      <c r="W2" s="222"/>
      <c r="X2" s="222"/>
      <c r="Y2" s="222"/>
      <c r="Z2" s="222"/>
      <c r="AT2" s="14" t="s">
        <v>101</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30" customHeight="1">
      <c r="B9" s="26"/>
      <c r="E9" s="199" t="s">
        <v>221</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ROUND(K122,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ROUND((SUM(BE122:BE203)),  2)</f>
        <v>0</v>
      </c>
      <c r="I35" s="87">
        <v>0.21</v>
      </c>
      <c r="K35" s="85">
        <f>ROUND(((SUM(BE122:BE203))*I35),  2)</f>
        <v>0</v>
      </c>
      <c r="M35" s="26"/>
    </row>
    <row r="36" spans="2:13" s="1" customFormat="1" ht="14.45" customHeight="1">
      <c r="B36" s="26"/>
      <c r="E36" s="23" t="s">
        <v>40</v>
      </c>
      <c r="F36" s="85">
        <f>ROUND((SUM(BF122:BF203)),  2)</f>
        <v>0</v>
      </c>
      <c r="I36" s="87">
        <v>0.15</v>
      </c>
      <c r="K36" s="85">
        <f>ROUND(((SUM(BF122:BF203))*I36),  2)</f>
        <v>0</v>
      </c>
      <c r="M36" s="26"/>
    </row>
    <row r="37" spans="2:13" s="1" customFormat="1" ht="14.45" hidden="1" customHeight="1">
      <c r="B37" s="26"/>
      <c r="E37" s="23" t="s">
        <v>41</v>
      </c>
      <c r="F37" s="85">
        <f>ROUND((SUM(BG122:BG203)),  2)</f>
        <v>0</v>
      </c>
      <c r="I37" s="87">
        <v>0.21</v>
      </c>
      <c r="K37" s="85">
        <f>0</f>
        <v>0</v>
      </c>
      <c r="M37" s="26"/>
    </row>
    <row r="38" spans="2:13" s="1" customFormat="1" ht="14.45" hidden="1" customHeight="1">
      <c r="B38" s="26"/>
      <c r="E38" s="23" t="s">
        <v>42</v>
      </c>
      <c r="F38" s="85">
        <f>ROUND((SUM(BH122:BH203)),  2)</f>
        <v>0</v>
      </c>
      <c r="I38" s="87">
        <v>0.15</v>
      </c>
      <c r="K38" s="85">
        <f>0</f>
        <v>0</v>
      </c>
      <c r="M38" s="26"/>
    </row>
    <row r="39" spans="2:13" s="1" customFormat="1" ht="14.45" hidden="1" customHeight="1">
      <c r="B39" s="26"/>
      <c r="E39" s="23" t="s">
        <v>43</v>
      </c>
      <c r="F39" s="85">
        <f>ROUND((SUM(BI122:BI203)),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30" customHeight="1">
      <c r="B87" s="26"/>
      <c r="E87" s="199" t="str">
        <f>E9</f>
        <v xml:space="preserve">SO07 - SO 07 (D.6) – Areálová dešťová kanalizace včetně vsakování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Q122</f>
        <v>0</v>
      </c>
      <c r="J96" s="60">
        <f t="shared" si="0"/>
        <v>0</v>
      </c>
      <c r="K96" s="60">
        <f>K122</f>
        <v>0</v>
      </c>
      <c r="M96" s="26"/>
      <c r="AU96" s="14" t="s">
        <v>122</v>
      </c>
    </row>
    <row r="97" spans="2:13" s="8" customFormat="1" ht="24.95" customHeight="1">
      <c r="B97" s="99"/>
      <c r="D97" s="100" t="s">
        <v>123</v>
      </c>
      <c r="E97" s="101"/>
      <c r="F97" s="101"/>
      <c r="G97" s="101"/>
      <c r="H97" s="101"/>
      <c r="I97" s="102">
        <f t="shared" si="0"/>
        <v>0</v>
      </c>
      <c r="J97" s="102">
        <f t="shared" si="0"/>
        <v>0</v>
      </c>
      <c r="K97" s="102">
        <f>K123</f>
        <v>0</v>
      </c>
      <c r="M97" s="99"/>
    </row>
    <row r="98" spans="2:13" s="9" customFormat="1" ht="19.899999999999999" customHeight="1">
      <c r="B98" s="103"/>
      <c r="D98" s="104" t="s">
        <v>124</v>
      </c>
      <c r="E98" s="105"/>
      <c r="F98" s="105"/>
      <c r="G98" s="105"/>
      <c r="H98" s="105"/>
      <c r="I98" s="106">
        <f t="shared" si="0"/>
        <v>0</v>
      </c>
      <c r="J98" s="106">
        <f t="shared" si="0"/>
        <v>0</v>
      </c>
      <c r="K98" s="106">
        <f>K124</f>
        <v>0</v>
      </c>
      <c r="M98" s="103"/>
    </row>
    <row r="99" spans="2:13" s="9" customFormat="1" ht="19.899999999999999" customHeight="1">
      <c r="B99" s="103"/>
      <c r="D99" s="104" t="s">
        <v>1610</v>
      </c>
      <c r="E99" s="105"/>
      <c r="F99" s="105"/>
      <c r="G99" s="105"/>
      <c r="H99" s="105"/>
      <c r="I99" s="106">
        <f>Q171</f>
        <v>0</v>
      </c>
      <c r="J99" s="106">
        <f>R171</f>
        <v>0</v>
      </c>
      <c r="K99" s="106">
        <f>K171</f>
        <v>0</v>
      </c>
      <c r="M99" s="103"/>
    </row>
    <row r="100" spans="2:13" s="9" customFormat="1" ht="19.899999999999999" customHeight="1">
      <c r="B100" s="103"/>
      <c r="D100" s="104" t="s">
        <v>1639</v>
      </c>
      <c r="E100" s="105"/>
      <c r="F100" s="105"/>
      <c r="G100" s="105"/>
      <c r="H100" s="105"/>
      <c r="I100" s="106">
        <f>Q174</f>
        <v>0</v>
      </c>
      <c r="J100" s="106">
        <f>R174</f>
        <v>0</v>
      </c>
      <c r="K100" s="106">
        <f>K174</f>
        <v>0</v>
      </c>
      <c r="M100" s="103"/>
    </row>
    <row r="101" spans="2:13" s="9" customFormat="1" ht="19.899999999999999" customHeight="1">
      <c r="B101" s="103"/>
      <c r="D101" s="104" t="s">
        <v>1662</v>
      </c>
      <c r="E101" s="105"/>
      <c r="F101" s="105"/>
      <c r="G101" s="105"/>
      <c r="H101" s="105"/>
      <c r="I101" s="106">
        <f>Q175</f>
        <v>0</v>
      </c>
      <c r="J101" s="106">
        <f>R188</f>
        <v>0</v>
      </c>
      <c r="K101" s="106">
        <f>K188</f>
        <v>0</v>
      </c>
      <c r="M101" s="103"/>
    </row>
    <row r="102" spans="2:13" s="9" customFormat="1" ht="19.899999999999999" customHeight="1">
      <c r="B102" s="103"/>
      <c r="D102" s="104" t="s">
        <v>1823</v>
      </c>
      <c r="E102" s="105"/>
      <c r="F102" s="105"/>
      <c r="G102" s="105"/>
      <c r="H102" s="105"/>
      <c r="I102" s="106">
        <f>Q200</f>
        <v>0</v>
      </c>
      <c r="J102" s="106">
        <f>R200</f>
        <v>0</v>
      </c>
      <c r="K102" s="106">
        <f>K200</f>
        <v>0</v>
      </c>
      <c r="M102" s="103"/>
    </row>
    <row r="103" spans="2:13" s="1" customFormat="1" ht="21.75" customHeight="1">
      <c r="B103" s="26"/>
      <c r="M103" s="26"/>
    </row>
    <row r="104" spans="2:13" s="1" customFormat="1" ht="6.95" customHeight="1">
      <c r="B104" s="38"/>
      <c r="C104" s="39"/>
      <c r="D104" s="39"/>
      <c r="E104" s="39"/>
      <c r="F104" s="39"/>
      <c r="G104" s="39"/>
      <c r="H104" s="39"/>
      <c r="I104" s="39"/>
      <c r="J104" s="39"/>
      <c r="K104" s="39"/>
      <c r="L104" s="39"/>
      <c r="M104" s="26"/>
    </row>
    <row r="108" spans="2:13" s="1" customFormat="1" ht="6.95" customHeight="1">
      <c r="B108" s="40"/>
      <c r="C108" s="41"/>
      <c r="D108" s="41"/>
      <c r="E108" s="41"/>
      <c r="F108" s="41"/>
      <c r="G108" s="41"/>
      <c r="H108" s="41"/>
      <c r="I108" s="41"/>
      <c r="J108" s="41"/>
      <c r="K108" s="41"/>
      <c r="L108" s="41"/>
      <c r="M108" s="26"/>
    </row>
    <row r="109" spans="2:13" s="1" customFormat="1" ht="24.95" customHeight="1">
      <c r="B109" s="26"/>
      <c r="C109" s="18" t="s">
        <v>125</v>
      </c>
      <c r="M109" s="26"/>
    </row>
    <row r="110" spans="2:13" s="1" customFormat="1" ht="6.95" customHeight="1">
      <c r="B110" s="26"/>
      <c r="M110" s="26"/>
    </row>
    <row r="111" spans="2:13" s="1" customFormat="1" ht="12" customHeight="1">
      <c r="B111" s="26"/>
      <c r="C111" s="23" t="s">
        <v>15</v>
      </c>
      <c r="M111" s="26"/>
    </row>
    <row r="112" spans="2:13" s="1" customFormat="1" ht="26.25" customHeight="1">
      <c r="B112" s="26"/>
      <c r="E112" s="235" t="str">
        <f>E7</f>
        <v>Nové energocentrum – Trafostanice TS1 vč. náhradního zdroje elektrické energie</v>
      </c>
      <c r="F112" s="236"/>
      <c r="G112" s="236"/>
      <c r="H112" s="236"/>
      <c r="M112" s="26"/>
    </row>
    <row r="113" spans="2:65" s="1" customFormat="1" ht="12" customHeight="1">
      <c r="B113" s="26"/>
      <c r="C113" s="23" t="s">
        <v>112</v>
      </c>
      <c r="M113" s="26"/>
    </row>
    <row r="114" spans="2:65" s="1" customFormat="1" ht="30" customHeight="1">
      <c r="B114" s="26"/>
      <c r="E114" s="199" t="str">
        <f>E9</f>
        <v xml:space="preserve">SO07 - SO 07 (D.6) – Areálová dešťová kanalizace včetně vsakování </v>
      </c>
      <c r="F114" s="234"/>
      <c r="G114" s="234"/>
      <c r="H114" s="234"/>
      <c r="M114" s="26"/>
    </row>
    <row r="115" spans="2:65" s="1" customFormat="1" ht="6.95" customHeight="1">
      <c r="B115" s="26"/>
      <c r="M115" s="26"/>
    </row>
    <row r="116" spans="2:65" s="1" customFormat="1" ht="12" customHeight="1">
      <c r="B116" s="26"/>
      <c r="C116" s="23" t="s">
        <v>19</v>
      </c>
      <c r="F116" s="21" t="str">
        <f>F12</f>
        <v>Nemocnice Chomutov, o.z.</v>
      </c>
      <c r="I116" s="23" t="s">
        <v>21</v>
      </c>
      <c r="J116" s="46" t="str">
        <f>IF(J12="","",J12)</f>
        <v>2. 9. 2022</v>
      </c>
      <c r="M116" s="26"/>
    </row>
    <row r="117" spans="2:65" s="1" customFormat="1" ht="6.95" customHeight="1">
      <c r="B117" s="26"/>
      <c r="M117" s="26"/>
    </row>
    <row r="118" spans="2:65" s="1" customFormat="1" ht="15.2" customHeight="1">
      <c r="B118" s="26"/>
      <c r="C118" s="23" t="s">
        <v>23</v>
      </c>
      <c r="F118" s="21" t="str">
        <f>E15</f>
        <v>Krajská zdravotní, a.s; Sociální péče 3316/12A, 401 13 Ústí nad Labem</v>
      </c>
      <c r="I118" s="23" t="s">
        <v>28</v>
      </c>
      <c r="J118" s="24" t="str">
        <f>E21</f>
        <v xml:space="preserve">ALTRON, a.s. </v>
      </c>
      <c r="M118" s="26"/>
    </row>
    <row r="119" spans="2:65" s="1" customFormat="1" ht="15.2" customHeight="1">
      <c r="B119" s="26"/>
      <c r="C119" s="23" t="s">
        <v>27</v>
      </c>
      <c r="F119" s="21" t="str">
        <f>IF(E18="","",E18)</f>
        <v xml:space="preserve"> </v>
      </c>
      <c r="I119" s="23" t="s">
        <v>32</v>
      </c>
      <c r="J119" s="24" t="str">
        <f>E24</f>
        <v xml:space="preserve"> </v>
      </c>
      <c r="M119" s="26"/>
    </row>
    <row r="120" spans="2:65" s="1" customFormat="1" ht="10.35" customHeight="1">
      <c r="B120" s="26"/>
      <c r="M120" s="26"/>
    </row>
    <row r="121" spans="2:65" s="10" customFormat="1" ht="29.25" customHeight="1">
      <c r="B121" s="107"/>
      <c r="C121" s="108" t="s">
        <v>126</v>
      </c>
      <c r="D121" s="109" t="s">
        <v>59</v>
      </c>
      <c r="E121" s="109" t="s">
        <v>55</v>
      </c>
      <c r="F121" s="109" t="s">
        <v>56</v>
      </c>
      <c r="G121" s="109" t="s">
        <v>127</v>
      </c>
      <c r="H121" s="109" t="s">
        <v>128</v>
      </c>
      <c r="I121" s="109" t="s">
        <v>129</v>
      </c>
      <c r="J121" s="109" t="s">
        <v>130</v>
      </c>
      <c r="K121" s="109" t="s">
        <v>120</v>
      </c>
      <c r="L121" s="110" t="s">
        <v>131</v>
      </c>
      <c r="M121" s="107"/>
      <c r="N121" s="53" t="s">
        <v>1</v>
      </c>
      <c r="O121" s="54" t="s">
        <v>38</v>
      </c>
      <c r="P121" s="54" t="s">
        <v>132</v>
      </c>
      <c r="Q121" s="54" t="s">
        <v>133</v>
      </c>
      <c r="R121" s="54" t="s">
        <v>134</v>
      </c>
      <c r="S121" s="54" t="s">
        <v>135</v>
      </c>
      <c r="T121" s="54" t="s">
        <v>136</v>
      </c>
      <c r="U121" s="54" t="s">
        <v>137</v>
      </c>
      <c r="V121" s="54" t="s">
        <v>138</v>
      </c>
      <c r="W121" s="54" t="s">
        <v>139</v>
      </c>
      <c r="X121" s="54" t="s">
        <v>140</v>
      </c>
      <c r="Y121" s="55" t="s">
        <v>141</v>
      </c>
    </row>
    <row r="122" spans="2:65" s="1" customFormat="1" ht="22.9" customHeight="1">
      <c r="B122" s="26"/>
      <c r="C122" s="58" t="s">
        <v>142</v>
      </c>
      <c r="K122" s="111">
        <f>BK122</f>
        <v>0</v>
      </c>
      <c r="M122" s="26"/>
      <c r="N122" s="56"/>
      <c r="O122" s="47"/>
      <c r="P122" s="47"/>
      <c r="Q122" s="112">
        <f>Q123</f>
        <v>0</v>
      </c>
      <c r="R122" s="112">
        <f>R123</f>
        <v>0</v>
      </c>
      <c r="S122" s="47"/>
      <c r="T122" s="113">
        <f>T123</f>
        <v>0</v>
      </c>
      <c r="U122" s="47"/>
      <c r="V122" s="113">
        <f>V123</f>
        <v>0</v>
      </c>
      <c r="W122" s="47"/>
      <c r="X122" s="113">
        <f>X123</f>
        <v>0</v>
      </c>
      <c r="Y122" s="48"/>
      <c r="AT122" s="14" t="s">
        <v>75</v>
      </c>
      <c r="AU122" s="14" t="s">
        <v>122</v>
      </c>
      <c r="BK122" s="114">
        <f>BK123</f>
        <v>0</v>
      </c>
    </row>
    <row r="123" spans="2:65" s="11" customFormat="1" ht="25.9" customHeight="1">
      <c r="B123" s="115"/>
      <c r="D123" s="116" t="s">
        <v>75</v>
      </c>
      <c r="E123" s="117" t="s">
        <v>143</v>
      </c>
      <c r="F123" s="117" t="s">
        <v>144</v>
      </c>
      <c r="K123" s="118">
        <f>BK123</f>
        <v>0</v>
      </c>
      <c r="M123" s="115"/>
      <c r="N123" s="119"/>
      <c r="Q123" s="120">
        <f>Q124+Q171+Q174+Q188</f>
        <v>0</v>
      </c>
      <c r="R123" s="120">
        <f>R124+R171+R174+R188</f>
        <v>0</v>
      </c>
      <c r="T123" s="121">
        <f>T124</f>
        <v>0</v>
      </c>
      <c r="V123" s="121">
        <f>V124</f>
        <v>0</v>
      </c>
      <c r="X123" s="121">
        <f>X124</f>
        <v>0</v>
      </c>
      <c r="Y123" s="122"/>
      <c r="AR123" s="116" t="s">
        <v>84</v>
      </c>
      <c r="AT123" s="123" t="s">
        <v>75</v>
      </c>
      <c r="AU123" s="123" t="s">
        <v>76</v>
      </c>
      <c r="AY123" s="116" t="s">
        <v>145</v>
      </c>
      <c r="BK123" s="124">
        <f>BK124+BK171+BK174+BK188+BK200</f>
        <v>0</v>
      </c>
    </row>
    <row r="124" spans="2:65" s="11" customFormat="1" ht="22.9" customHeight="1">
      <c r="B124" s="115"/>
      <c r="D124" s="116" t="s">
        <v>75</v>
      </c>
      <c r="E124" s="125" t="s">
        <v>84</v>
      </c>
      <c r="F124" s="125" t="s">
        <v>146</v>
      </c>
      <c r="K124" s="126">
        <f>BK124</f>
        <v>0</v>
      </c>
      <c r="M124" s="115"/>
      <c r="N124" s="119"/>
      <c r="Q124" s="120">
        <f>SUM(Q125:Q170)</f>
        <v>0</v>
      </c>
      <c r="R124" s="120">
        <f>SUM(R125:R170)</f>
        <v>0</v>
      </c>
      <c r="T124" s="121">
        <f>SUM(T125:T203)</f>
        <v>0</v>
      </c>
      <c r="V124" s="121">
        <f>SUM(V125:V203)</f>
        <v>0</v>
      </c>
      <c r="X124" s="121">
        <f>SUM(X125:X203)</f>
        <v>0</v>
      </c>
      <c r="Y124" s="122"/>
      <c r="AR124" s="116" t="s">
        <v>84</v>
      </c>
      <c r="AT124" s="123" t="s">
        <v>75</v>
      </c>
      <c r="AU124" s="123" t="s">
        <v>84</v>
      </c>
      <c r="AY124" s="116" t="s">
        <v>145</v>
      </c>
      <c r="BK124" s="124">
        <f>SUM(BK125:BK169)</f>
        <v>0</v>
      </c>
    </row>
    <row r="125" spans="2:65" s="1" customFormat="1" ht="48">
      <c r="B125" s="127"/>
      <c r="C125" s="128"/>
      <c r="D125" s="167" t="s">
        <v>147</v>
      </c>
      <c r="E125" s="168" t="s">
        <v>1554</v>
      </c>
      <c r="F125" s="169" t="s">
        <v>1555</v>
      </c>
      <c r="G125" s="170" t="s">
        <v>257</v>
      </c>
      <c r="H125" s="171">
        <v>198.36</v>
      </c>
      <c r="I125" s="133"/>
      <c r="J125" s="182"/>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149</v>
      </c>
      <c r="AT125" s="139" t="s">
        <v>147</v>
      </c>
      <c r="AU125" s="139" t="s">
        <v>86</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149</v>
      </c>
      <c r="BM125" s="139" t="s">
        <v>222</v>
      </c>
    </row>
    <row r="126" spans="2:65" s="12" customFormat="1">
      <c r="B126" s="141"/>
      <c r="D126" s="142" t="s">
        <v>151</v>
      </c>
      <c r="E126" s="172" t="s">
        <v>1</v>
      </c>
      <c r="F126" s="144" t="s">
        <v>1556</v>
      </c>
      <c r="H126" s="143">
        <v>198.36</v>
      </c>
      <c r="J126" s="173"/>
      <c r="M126" s="141"/>
      <c r="N126" s="145"/>
      <c r="Y126" s="146"/>
      <c r="AT126" s="143" t="s">
        <v>151</v>
      </c>
      <c r="AU126" s="143" t="s">
        <v>86</v>
      </c>
      <c r="AV126" s="12" t="s">
        <v>84</v>
      </c>
      <c r="AW126" s="12" t="s">
        <v>4</v>
      </c>
      <c r="AX126" s="12" t="s">
        <v>76</v>
      </c>
      <c r="AY126" s="143" t="s">
        <v>145</v>
      </c>
    </row>
    <row r="127" spans="2:65" s="1" customFormat="1" ht="48">
      <c r="B127" s="127"/>
      <c r="C127" s="128"/>
      <c r="D127" s="167" t="s">
        <v>147</v>
      </c>
      <c r="E127" s="168" t="s">
        <v>1557</v>
      </c>
      <c r="F127" s="169" t="s">
        <v>1558</v>
      </c>
      <c r="G127" s="170" t="s">
        <v>257</v>
      </c>
      <c r="H127" s="171">
        <v>202.73500000000001</v>
      </c>
      <c r="I127" s="133"/>
      <c r="J127" s="182"/>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223</v>
      </c>
    </row>
    <row r="128" spans="2:65" s="173" customFormat="1">
      <c r="B128" s="174"/>
      <c r="D128" s="142" t="s">
        <v>151</v>
      </c>
      <c r="E128" s="172" t="s">
        <v>1</v>
      </c>
      <c r="F128" s="144" t="s">
        <v>1559</v>
      </c>
      <c r="G128" s="12"/>
      <c r="H128" s="143">
        <v>105.27</v>
      </c>
      <c r="M128" s="174"/>
      <c r="N128" s="175"/>
      <c r="X128" s="176"/>
      <c r="AT128" s="172" t="s">
        <v>151</v>
      </c>
      <c r="AU128" s="172" t="s">
        <v>84</v>
      </c>
      <c r="AV128" s="173" t="s">
        <v>86</v>
      </c>
      <c r="AW128" s="173" t="s">
        <v>4</v>
      </c>
      <c r="AX128" s="173" t="s">
        <v>76</v>
      </c>
      <c r="AY128" s="172" t="s">
        <v>145</v>
      </c>
    </row>
    <row r="129" spans="2:65" s="173" customFormat="1">
      <c r="B129" s="174"/>
      <c r="D129" s="142" t="s">
        <v>151</v>
      </c>
      <c r="E129" s="172" t="s">
        <v>1</v>
      </c>
      <c r="F129" s="144" t="s">
        <v>1560</v>
      </c>
      <c r="G129" s="12"/>
      <c r="H129" s="143">
        <v>2.86</v>
      </c>
      <c r="M129" s="174"/>
      <c r="N129" s="175"/>
      <c r="X129" s="176"/>
      <c r="AT129" s="172" t="s">
        <v>151</v>
      </c>
      <c r="AU129" s="172" t="s">
        <v>84</v>
      </c>
      <c r="AV129" s="173" t="s">
        <v>86</v>
      </c>
      <c r="AW129" s="173" t="s">
        <v>4</v>
      </c>
      <c r="AX129" s="173" t="s">
        <v>76</v>
      </c>
      <c r="AY129" s="172" t="s">
        <v>145</v>
      </c>
    </row>
    <row r="130" spans="2:65" s="173" customFormat="1">
      <c r="B130" s="174"/>
      <c r="D130" s="142" t="s">
        <v>151</v>
      </c>
      <c r="E130" s="172" t="s">
        <v>1</v>
      </c>
      <c r="F130" s="144" t="s">
        <v>1561</v>
      </c>
      <c r="G130" s="12"/>
      <c r="H130" s="143">
        <v>3.08</v>
      </c>
      <c r="M130" s="174"/>
      <c r="N130" s="175"/>
      <c r="X130" s="176"/>
      <c r="AT130" s="172" t="s">
        <v>151</v>
      </c>
      <c r="AU130" s="172" t="s">
        <v>84</v>
      </c>
      <c r="AV130" s="173" t="s">
        <v>86</v>
      </c>
      <c r="AW130" s="173" t="s">
        <v>4</v>
      </c>
      <c r="AX130" s="173" t="s">
        <v>76</v>
      </c>
      <c r="AY130" s="172" t="s">
        <v>145</v>
      </c>
    </row>
    <row r="131" spans="2:65" s="173" customFormat="1">
      <c r="B131" s="174"/>
      <c r="D131" s="142" t="s">
        <v>151</v>
      </c>
      <c r="E131" s="172" t="s">
        <v>1</v>
      </c>
      <c r="F131" s="144" t="s">
        <v>1562</v>
      </c>
      <c r="G131" s="12"/>
      <c r="H131" s="143">
        <v>65.34</v>
      </c>
      <c r="M131" s="174"/>
      <c r="N131" s="175"/>
      <c r="X131" s="176"/>
      <c r="AT131" s="172" t="s">
        <v>151</v>
      </c>
      <c r="AU131" s="172" t="s">
        <v>84</v>
      </c>
      <c r="AV131" s="173" t="s">
        <v>86</v>
      </c>
      <c r="AW131" s="173" t="s">
        <v>4</v>
      </c>
      <c r="AX131" s="173" t="s">
        <v>76</v>
      </c>
      <c r="AY131" s="172" t="s">
        <v>145</v>
      </c>
    </row>
    <row r="132" spans="2:65" s="173" customFormat="1">
      <c r="B132" s="174"/>
      <c r="D132" s="142" t="s">
        <v>151</v>
      </c>
      <c r="E132" s="172" t="s">
        <v>1</v>
      </c>
      <c r="F132" s="144" t="s">
        <v>1563</v>
      </c>
      <c r="G132" s="12"/>
      <c r="H132" s="143">
        <v>1.6</v>
      </c>
      <c r="M132" s="174"/>
      <c r="N132" s="175"/>
      <c r="X132" s="176"/>
      <c r="AT132" s="172" t="s">
        <v>151</v>
      </c>
      <c r="AU132" s="172" t="s">
        <v>84</v>
      </c>
      <c r="AV132" s="173" t="s">
        <v>86</v>
      </c>
      <c r="AW132" s="173" t="s">
        <v>4</v>
      </c>
      <c r="AX132" s="173" t="s">
        <v>76</v>
      </c>
      <c r="AY132" s="172" t="s">
        <v>145</v>
      </c>
    </row>
    <row r="133" spans="2:65" s="173" customFormat="1">
      <c r="B133" s="174"/>
      <c r="D133" s="142" t="s">
        <v>151</v>
      </c>
      <c r="E133" s="172" t="s">
        <v>1</v>
      </c>
      <c r="F133" s="144" t="s">
        <v>1564</v>
      </c>
      <c r="G133" s="12"/>
      <c r="H133" s="143">
        <v>5.28</v>
      </c>
      <c r="M133" s="174"/>
      <c r="N133" s="175"/>
      <c r="X133" s="176"/>
      <c r="AT133" s="172" t="s">
        <v>151</v>
      </c>
      <c r="AU133" s="172" t="s">
        <v>84</v>
      </c>
      <c r="AV133" s="173" t="s">
        <v>86</v>
      </c>
      <c r="AW133" s="173" t="s">
        <v>4</v>
      </c>
      <c r="AX133" s="173" t="s">
        <v>76</v>
      </c>
      <c r="AY133" s="172" t="s">
        <v>145</v>
      </c>
    </row>
    <row r="134" spans="2:65" s="173" customFormat="1">
      <c r="B134" s="174"/>
      <c r="D134" s="142" t="s">
        <v>151</v>
      </c>
      <c r="E134" s="172" t="s">
        <v>1</v>
      </c>
      <c r="F134" s="144" t="s">
        <v>1565</v>
      </c>
      <c r="G134" s="12"/>
      <c r="H134" s="143">
        <v>19.305</v>
      </c>
      <c r="M134" s="174"/>
      <c r="N134" s="175"/>
      <c r="X134" s="176"/>
      <c r="AT134" s="172" t="s">
        <v>151</v>
      </c>
      <c r="AU134" s="172" t="s">
        <v>84</v>
      </c>
      <c r="AV134" s="173" t="s">
        <v>86</v>
      </c>
      <c r="AW134" s="173" t="s">
        <v>4</v>
      </c>
      <c r="AX134" s="173" t="s">
        <v>76</v>
      </c>
      <c r="AY134" s="172" t="s">
        <v>145</v>
      </c>
    </row>
    <row r="135" spans="2:65" s="177" customFormat="1">
      <c r="B135" s="178"/>
      <c r="D135" s="142" t="s">
        <v>151</v>
      </c>
      <c r="E135" s="179" t="s">
        <v>1</v>
      </c>
      <c r="F135" s="144" t="s">
        <v>1566</v>
      </c>
      <c r="G135" s="12"/>
      <c r="H135" s="143">
        <v>202.73500000000001</v>
      </c>
      <c r="M135" s="178"/>
      <c r="N135" s="180"/>
      <c r="X135" s="181"/>
      <c r="AT135" s="179" t="s">
        <v>151</v>
      </c>
      <c r="AU135" s="179" t="s">
        <v>84</v>
      </c>
      <c r="AV135" s="177" t="s">
        <v>149</v>
      </c>
      <c r="AW135" s="177" t="s">
        <v>4</v>
      </c>
      <c r="AX135" s="177" t="s">
        <v>84</v>
      </c>
      <c r="AY135" s="179" t="s">
        <v>145</v>
      </c>
    </row>
    <row r="136" spans="2:65" s="1" customFormat="1" ht="48">
      <c r="B136" s="127"/>
      <c r="C136" s="128"/>
      <c r="D136" s="167" t="s">
        <v>147</v>
      </c>
      <c r="E136" s="168" t="s">
        <v>1567</v>
      </c>
      <c r="F136" s="169" t="s">
        <v>1568</v>
      </c>
      <c r="G136" s="170" t="s">
        <v>257</v>
      </c>
      <c r="H136" s="171">
        <v>202.73500000000001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223</v>
      </c>
    </row>
    <row r="137" spans="2:65" s="1" customFormat="1" ht="60">
      <c r="B137" s="127"/>
      <c r="C137" s="128"/>
      <c r="D137" s="167" t="s">
        <v>147</v>
      </c>
      <c r="E137" s="168" t="s">
        <v>1569</v>
      </c>
      <c r="F137" s="169" t="s">
        <v>1570</v>
      </c>
      <c r="G137" s="170" t="s">
        <v>257</v>
      </c>
      <c r="H137" s="171">
        <v>107.896</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223</v>
      </c>
    </row>
    <row r="138" spans="2:65" s="173" customFormat="1">
      <c r="B138" s="174"/>
      <c r="D138" s="142" t="s">
        <v>151</v>
      </c>
      <c r="E138" s="172" t="s">
        <v>1</v>
      </c>
      <c r="F138" s="144" t="s">
        <v>1571</v>
      </c>
      <c r="G138" s="12"/>
      <c r="H138" s="143">
        <v>107.896</v>
      </c>
      <c r="M138" s="174"/>
      <c r="N138" s="175"/>
      <c r="X138" s="176"/>
      <c r="AT138" s="172" t="s">
        <v>151</v>
      </c>
      <c r="AU138" s="172" t="s">
        <v>84</v>
      </c>
      <c r="AV138" s="173" t="s">
        <v>86</v>
      </c>
      <c r="AW138" s="173" t="s">
        <v>4</v>
      </c>
      <c r="AX138" s="173" t="s">
        <v>84</v>
      </c>
      <c r="AY138" s="172" t="s">
        <v>145</v>
      </c>
    </row>
    <row r="139" spans="2:65" s="1" customFormat="1" ht="36">
      <c r="B139" s="127"/>
      <c r="C139" s="128"/>
      <c r="D139" s="167" t="s">
        <v>147</v>
      </c>
      <c r="E139" s="168" t="s">
        <v>1572</v>
      </c>
      <c r="F139" s="169" t="s">
        <v>1573</v>
      </c>
      <c r="G139" s="170" t="s">
        <v>271</v>
      </c>
      <c r="H139" s="171">
        <v>215.792</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86</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223</v>
      </c>
    </row>
    <row r="140" spans="2:65" s="173" customFormat="1">
      <c r="B140" s="174"/>
      <c r="D140" s="142" t="s">
        <v>151</v>
      </c>
      <c r="E140" s="144"/>
      <c r="F140" s="12" t="s">
        <v>1574</v>
      </c>
      <c r="G140" s="143"/>
      <c r="H140" s="144">
        <v>215.792</v>
      </c>
      <c r="M140" s="174"/>
      <c r="N140" s="175"/>
      <c r="X140" s="176"/>
      <c r="AT140" s="172" t="s">
        <v>151</v>
      </c>
      <c r="AU140" s="172" t="s">
        <v>84</v>
      </c>
      <c r="AV140" s="173" t="s">
        <v>86</v>
      </c>
      <c r="AW140" s="173" t="s">
        <v>3</v>
      </c>
      <c r="AX140" s="173" t="s">
        <v>84</v>
      </c>
      <c r="AY140" s="172" t="s">
        <v>145</v>
      </c>
    </row>
    <row r="141" spans="2:65" s="1" customFormat="1" ht="36">
      <c r="B141" s="127"/>
      <c r="C141" s="128"/>
      <c r="D141" s="167" t="s">
        <v>147</v>
      </c>
      <c r="E141" s="168" t="s">
        <v>1575</v>
      </c>
      <c r="F141" s="169" t="s">
        <v>1576</v>
      </c>
      <c r="G141" s="170" t="s">
        <v>257</v>
      </c>
      <c r="H141" s="171">
        <v>107.896</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223</v>
      </c>
    </row>
    <row r="142" spans="2:65" s="1" customFormat="1" ht="48">
      <c r="B142" s="127"/>
      <c r="C142" s="128"/>
      <c r="D142" s="167" t="s">
        <v>147</v>
      </c>
      <c r="E142" s="168" t="s">
        <v>1577</v>
      </c>
      <c r="F142" s="169" t="s">
        <v>1578</v>
      </c>
      <c r="G142" s="170" t="s">
        <v>257</v>
      </c>
      <c r="H142" s="171">
        <v>293.19900000000001</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223</v>
      </c>
    </row>
    <row r="143" spans="2:65" s="173" customFormat="1">
      <c r="B143" s="174"/>
      <c r="D143" s="142" t="s">
        <v>151</v>
      </c>
      <c r="E143" s="144" t="s">
        <v>1</v>
      </c>
      <c r="F143" s="12" t="s">
        <v>1579</v>
      </c>
      <c r="G143" s="143"/>
      <c r="H143" s="144">
        <v>148.69499999999999</v>
      </c>
      <c r="M143" s="174"/>
      <c r="N143" s="175"/>
      <c r="X143" s="176"/>
      <c r="AT143" s="172" t="s">
        <v>151</v>
      </c>
      <c r="AU143" s="172" t="s">
        <v>84</v>
      </c>
      <c r="AV143" s="173" t="s">
        <v>86</v>
      </c>
      <c r="AW143" s="173" t="s">
        <v>4</v>
      </c>
      <c r="AX143" s="173" t="s">
        <v>76</v>
      </c>
      <c r="AY143" s="172" t="s">
        <v>145</v>
      </c>
    </row>
    <row r="144" spans="2:65" s="173" customFormat="1">
      <c r="B144" s="174"/>
      <c r="D144" s="142" t="s">
        <v>151</v>
      </c>
      <c r="E144" s="144" t="s">
        <v>1</v>
      </c>
      <c r="F144" s="12" t="s">
        <v>1580</v>
      </c>
      <c r="G144" s="143"/>
      <c r="H144" s="144">
        <v>144.50399999999999</v>
      </c>
      <c r="M144" s="174"/>
      <c r="N144" s="175"/>
      <c r="X144" s="176"/>
      <c r="AT144" s="172" t="s">
        <v>151</v>
      </c>
      <c r="AU144" s="172" t="s">
        <v>84</v>
      </c>
      <c r="AV144" s="173" t="s">
        <v>86</v>
      </c>
      <c r="AW144" s="173" t="s">
        <v>4</v>
      </c>
      <c r="AX144" s="173" t="s">
        <v>76</v>
      </c>
      <c r="AY144" s="172" t="s">
        <v>145</v>
      </c>
    </row>
    <row r="145" spans="2:65" s="177" customFormat="1">
      <c r="B145" s="178"/>
      <c r="D145" s="142" t="s">
        <v>151</v>
      </c>
      <c r="E145" s="144" t="s">
        <v>1</v>
      </c>
      <c r="F145" s="12" t="s">
        <v>1566</v>
      </c>
      <c r="G145" s="143"/>
      <c r="H145" s="144">
        <v>293.19900000000001</v>
      </c>
      <c r="M145" s="178"/>
      <c r="N145" s="180"/>
      <c r="X145" s="181"/>
      <c r="AT145" s="179" t="s">
        <v>151</v>
      </c>
      <c r="AU145" s="179" t="s">
        <v>84</v>
      </c>
      <c r="AV145" s="177" t="s">
        <v>149</v>
      </c>
      <c r="AW145" s="177" t="s">
        <v>4</v>
      </c>
      <c r="AX145" s="177" t="s">
        <v>84</v>
      </c>
      <c r="AY145" s="179" t="s">
        <v>145</v>
      </c>
    </row>
    <row r="146" spans="2:65" s="1" customFormat="1" ht="72">
      <c r="B146" s="127"/>
      <c r="C146" s="128"/>
      <c r="D146" s="167" t="s">
        <v>147</v>
      </c>
      <c r="E146" s="168" t="s">
        <v>1581</v>
      </c>
      <c r="F146" s="169" t="s">
        <v>1582</v>
      </c>
      <c r="G146" s="170" t="s">
        <v>257</v>
      </c>
      <c r="H146" s="171">
        <v>40.53</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223</v>
      </c>
    </row>
    <row r="147" spans="2:65" s="173" customFormat="1">
      <c r="B147" s="174"/>
      <c r="D147" s="142" t="s">
        <v>151</v>
      </c>
      <c r="E147" s="144" t="s">
        <v>1</v>
      </c>
      <c r="F147" s="12" t="s">
        <v>1583</v>
      </c>
      <c r="G147" s="143"/>
      <c r="H147" s="144">
        <v>18.809999999999999</v>
      </c>
      <c r="M147" s="174"/>
      <c r="N147" s="175"/>
      <c r="X147" s="176"/>
      <c r="AT147" s="172" t="s">
        <v>151</v>
      </c>
      <c r="AU147" s="172" t="s">
        <v>84</v>
      </c>
      <c r="AV147" s="173" t="s">
        <v>86</v>
      </c>
      <c r="AW147" s="173" t="s">
        <v>4</v>
      </c>
      <c r="AX147" s="173" t="s">
        <v>76</v>
      </c>
      <c r="AY147" s="172" t="s">
        <v>145</v>
      </c>
    </row>
    <row r="148" spans="2:65" s="173" customFormat="1">
      <c r="B148" s="174"/>
      <c r="D148" s="142" t="s">
        <v>151</v>
      </c>
      <c r="E148" s="144" t="s">
        <v>1</v>
      </c>
      <c r="F148" s="12" t="s">
        <v>1584</v>
      </c>
      <c r="G148" s="143"/>
      <c r="H148" s="144">
        <v>0.66</v>
      </c>
      <c r="M148" s="174"/>
      <c r="N148" s="175"/>
      <c r="X148" s="176"/>
      <c r="AT148" s="172" t="s">
        <v>151</v>
      </c>
      <c r="AU148" s="172" t="s">
        <v>84</v>
      </c>
      <c r="AV148" s="173" t="s">
        <v>86</v>
      </c>
      <c r="AW148" s="173" t="s">
        <v>4</v>
      </c>
      <c r="AX148" s="173" t="s">
        <v>76</v>
      </c>
      <c r="AY148" s="172" t="s">
        <v>145</v>
      </c>
    </row>
    <row r="149" spans="2:65" s="173" customFormat="1">
      <c r="B149" s="174"/>
      <c r="D149" s="142" t="s">
        <v>151</v>
      </c>
      <c r="E149" s="144" t="s">
        <v>1</v>
      </c>
      <c r="F149" s="12" t="s">
        <v>1584</v>
      </c>
      <c r="G149" s="143"/>
      <c r="H149" s="144">
        <v>0.66</v>
      </c>
      <c r="M149" s="174"/>
      <c r="N149" s="175"/>
      <c r="X149" s="176"/>
      <c r="AT149" s="172" t="s">
        <v>151</v>
      </c>
      <c r="AU149" s="172" t="s">
        <v>84</v>
      </c>
      <c r="AV149" s="173" t="s">
        <v>86</v>
      </c>
      <c r="AW149" s="173" t="s">
        <v>4</v>
      </c>
      <c r="AX149" s="173" t="s">
        <v>76</v>
      </c>
      <c r="AY149" s="172" t="s">
        <v>145</v>
      </c>
    </row>
    <row r="150" spans="2:65" s="173" customFormat="1">
      <c r="B150" s="174"/>
      <c r="D150" s="142" t="s">
        <v>151</v>
      </c>
      <c r="E150" s="144" t="s">
        <v>1</v>
      </c>
      <c r="F150" s="12" t="s">
        <v>1585</v>
      </c>
      <c r="G150" s="143"/>
      <c r="H150" s="144">
        <v>14.52</v>
      </c>
      <c r="M150" s="174"/>
      <c r="N150" s="175"/>
      <c r="X150" s="176"/>
      <c r="AT150" s="172" t="s">
        <v>151</v>
      </c>
      <c r="AU150" s="172" t="s">
        <v>84</v>
      </c>
      <c r="AV150" s="173" t="s">
        <v>86</v>
      </c>
      <c r="AW150" s="173" t="s">
        <v>4</v>
      </c>
      <c r="AX150" s="173" t="s">
        <v>76</v>
      </c>
      <c r="AY150" s="172" t="s">
        <v>145</v>
      </c>
    </row>
    <row r="151" spans="2:65" s="173" customFormat="1">
      <c r="B151" s="174"/>
      <c r="D151" s="142" t="s">
        <v>151</v>
      </c>
      <c r="E151" s="144" t="s">
        <v>1</v>
      </c>
      <c r="F151" s="12" t="s">
        <v>1586</v>
      </c>
      <c r="G151" s="143"/>
      <c r="H151" s="144">
        <v>0.6</v>
      </c>
      <c r="M151" s="174"/>
      <c r="N151" s="175"/>
      <c r="X151" s="176"/>
      <c r="AT151" s="172" t="s">
        <v>151</v>
      </c>
      <c r="AU151" s="172" t="s">
        <v>84</v>
      </c>
      <c r="AV151" s="173" t="s">
        <v>86</v>
      </c>
      <c r="AW151" s="173" t="s">
        <v>4</v>
      </c>
      <c r="AX151" s="173" t="s">
        <v>76</v>
      </c>
      <c r="AY151" s="172" t="s">
        <v>145</v>
      </c>
    </row>
    <row r="152" spans="2:65" s="173" customFormat="1">
      <c r="B152" s="174"/>
      <c r="D152" s="142" t="s">
        <v>151</v>
      </c>
      <c r="E152" s="144" t="s">
        <v>1</v>
      </c>
      <c r="F152" s="12" t="s">
        <v>1587</v>
      </c>
      <c r="G152" s="143"/>
      <c r="H152" s="144">
        <v>0.99</v>
      </c>
      <c r="M152" s="174"/>
      <c r="N152" s="175"/>
      <c r="X152" s="176"/>
      <c r="AT152" s="172" t="s">
        <v>151</v>
      </c>
      <c r="AU152" s="172" t="s">
        <v>84</v>
      </c>
      <c r="AV152" s="173" t="s">
        <v>86</v>
      </c>
      <c r="AW152" s="173" t="s">
        <v>4</v>
      </c>
      <c r="AX152" s="173" t="s">
        <v>76</v>
      </c>
      <c r="AY152" s="172" t="s">
        <v>145</v>
      </c>
    </row>
    <row r="153" spans="2:65" s="173" customFormat="1">
      <c r="B153" s="174"/>
      <c r="D153" s="142" t="s">
        <v>151</v>
      </c>
      <c r="E153" s="144" t="s">
        <v>1</v>
      </c>
      <c r="F153" s="12" t="s">
        <v>1588</v>
      </c>
      <c r="G153" s="143"/>
      <c r="H153" s="144">
        <v>4.29</v>
      </c>
      <c r="M153" s="174"/>
      <c r="N153" s="175"/>
      <c r="X153" s="176"/>
      <c r="AT153" s="172" t="s">
        <v>151</v>
      </c>
      <c r="AU153" s="172" t="s">
        <v>84</v>
      </c>
      <c r="AV153" s="173" t="s">
        <v>86</v>
      </c>
      <c r="AW153" s="173" t="s">
        <v>4</v>
      </c>
      <c r="AX153" s="173" t="s">
        <v>76</v>
      </c>
      <c r="AY153" s="172" t="s">
        <v>145</v>
      </c>
    </row>
    <row r="154" spans="2:65" s="177" customFormat="1">
      <c r="B154" s="178"/>
      <c r="D154" s="142" t="s">
        <v>151</v>
      </c>
      <c r="E154" s="144" t="s">
        <v>1</v>
      </c>
      <c r="F154" s="12" t="s">
        <v>1566</v>
      </c>
      <c r="G154" s="143"/>
      <c r="H154" s="144">
        <v>40.53</v>
      </c>
      <c r="M154" s="178"/>
      <c r="N154" s="180"/>
      <c r="X154" s="181"/>
      <c r="AT154" s="179" t="s">
        <v>151</v>
      </c>
      <c r="AU154" s="179" t="s">
        <v>84</v>
      </c>
      <c r="AV154" s="177" t="s">
        <v>149</v>
      </c>
      <c r="AW154" s="177" t="s">
        <v>4</v>
      </c>
      <c r="AX154" s="177" t="s">
        <v>84</v>
      </c>
      <c r="AY154" s="179" t="s">
        <v>145</v>
      </c>
    </row>
    <row r="155" spans="2:65" s="1" customFormat="1" ht="12">
      <c r="B155" s="127"/>
      <c r="C155" s="128"/>
      <c r="D155" s="167" t="s">
        <v>1366</v>
      </c>
      <c r="E155" s="168" t="s">
        <v>1606</v>
      </c>
      <c r="F155" s="169" t="s">
        <v>1607</v>
      </c>
      <c r="G155" s="170" t="s">
        <v>271</v>
      </c>
      <c r="H155" s="171">
        <v>81.06</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86</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223</v>
      </c>
    </row>
    <row r="156" spans="2:65" s="173" customFormat="1">
      <c r="B156" s="174"/>
      <c r="D156" s="142" t="s">
        <v>151</v>
      </c>
      <c r="E156" s="144"/>
      <c r="F156" s="12" t="s">
        <v>1608</v>
      </c>
      <c r="G156" s="143"/>
      <c r="H156" s="144">
        <v>81.06</v>
      </c>
      <c r="M156" s="174"/>
      <c r="N156" s="175"/>
      <c r="X156" s="176"/>
      <c r="AT156" s="172" t="s">
        <v>151</v>
      </c>
      <c r="AU156" s="172" t="s">
        <v>84</v>
      </c>
      <c r="AV156" s="173" t="s">
        <v>86</v>
      </c>
      <c r="AW156" s="173" t="s">
        <v>3</v>
      </c>
      <c r="AX156" s="173" t="s">
        <v>84</v>
      </c>
      <c r="AY156" s="172" t="s">
        <v>145</v>
      </c>
    </row>
    <row r="157" spans="2:65" s="1" customFormat="1" ht="72">
      <c r="B157" s="127"/>
      <c r="C157" s="128"/>
      <c r="D157" s="167" t="s">
        <v>147</v>
      </c>
      <c r="E157" s="168" t="s">
        <v>1589</v>
      </c>
      <c r="F157" s="169" t="s">
        <v>1590</v>
      </c>
      <c r="G157" s="170" t="s">
        <v>257</v>
      </c>
      <c r="H157" s="171">
        <v>40.53</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86</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223</v>
      </c>
    </row>
    <row r="158" spans="2:65" s="1" customFormat="1" ht="24">
      <c r="B158" s="127"/>
      <c r="C158" s="128"/>
      <c r="D158" s="167" t="s">
        <v>147</v>
      </c>
      <c r="E158" s="168" t="s">
        <v>1591</v>
      </c>
      <c r="F158" s="169" t="s">
        <v>1592</v>
      </c>
      <c r="G158" s="170" t="s">
        <v>257</v>
      </c>
      <c r="H158" s="171">
        <v>13.51</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86</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223</v>
      </c>
    </row>
    <row r="159" spans="2:65" s="173" customFormat="1">
      <c r="B159" s="174"/>
      <c r="D159" s="142" t="s">
        <v>151</v>
      </c>
      <c r="E159" s="172" t="s">
        <v>1</v>
      </c>
      <c r="F159" s="12" t="s">
        <v>1593</v>
      </c>
      <c r="G159" s="143"/>
      <c r="H159" s="144">
        <v>6.27</v>
      </c>
      <c r="M159" s="174"/>
      <c r="N159" s="175"/>
      <c r="X159" s="176"/>
      <c r="AT159" s="172" t="s">
        <v>151</v>
      </c>
      <c r="AU159" s="172" t="s">
        <v>84</v>
      </c>
      <c r="AV159" s="173" t="s">
        <v>86</v>
      </c>
      <c r="AW159" s="173" t="s">
        <v>4</v>
      </c>
      <c r="AX159" s="173" t="s">
        <v>76</v>
      </c>
      <c r="AY159" s="172" t="s">
        <v>145</v>
      </c>
    </row>
    <row r="160" spans="2:65" s="173" customFormat="1">
      <c r="B160" s="174"/>
      <c r="D160" s="142" t="s">
        <v>151</v>
      </c>
      <c r="E160" s="172" t="s">
        <v>1</v>
      </c>
      <c r="F160" s="12" t="s">
        <v>1594</v>
      </c>
      <c r="G160" s="143"/>
      <c r="H160" s="144">
        <v>0.22</v>
      </c>
      <c r="M160" s="174"/>
      <c r="N160" s="175"/>
      <c r="X160" s="176"/>
      <c r="AT160" s="172" t="s">
        <v>151</v>
      </c>
      <c r="AU160" s="172" t="s">
        <v>84</v>
      </c>
      <c r="AV160" s="173" t="s">
        <v>86</v>
      </c>
      <c r="AW160" s="173" t="s">
        <v>4</v>
      </c>
      <c r="AX160" s="173" t="s">
        <v>76</v>
      </c>
      <c r="AY160" s="172" t="s">
        <v>145</v>
      </c>
    </row>
    <row r="161" spans="2:65" s="173" customFormat="1">
      <c r="B161" s="174"/>
      <c r="D161" s="142" t="s">
        <v>151</v>
      </c>
      <c r="E161" s="172" t="s">
        <v>1</v>
      </c>
      <c r="F161" s="12" t="s">
        <v>1594</v>
      </c>
      <c r="G161" s="143"/>
      <c r="H161" s="144">
        <v>0.22</v>
      </c>
      <c r="M161" s="174"/>
      <c r="N161" s="175"/>
      <c r="X161" s="176"/>
      <c r="AT161" s="172" t="s">
        <v>151</v>
      </c>
      <c r="AU161" s="172" t="s">
        <v>84</v>
      </c>
      <c r="AV161" s="173" t="s">
        <v>86</v>
      </c>
      <c r="AW161" s="173" t="s">
        <v>4</v>
      </c>
      <c r="AX161" s="173" t="s">
        <v>76</v>
      </c>
      <c r="AY161" s="172" t="s">
        <v>145</v>
      </c>
    </row>
    <row r="162" spans="2:65" s="173" customFormat="1">
      <c r="B162" s="174"/>
      <c r="D162" s="142" t="s">
        <v>151</v>
      </c>
      <c r="E162" s="172" t="s">
        <v>1</v>
      </c>
      <c r="F162" s="12" t="s">
        <v>1595</v>
      </c>
      <c r="G162" s="143"/>
      <c r="H162" s="144">
        <v>4.84</v>
      </c>
      <c r="M162" s="174"/>
      <c r="N162" s="175"/>
      <c r="X162" s="176"/>
      <c r="AT162" s="172" t="s">
        <v>151</v>
      </c>
      <c r="AU162" s="172" t="s">
        <v>84</v>
      </c>
      <c r="AV162" s="173" t="s">
        <v>86</v>
      </c>
      <c r="AW162" s="173" t="s">
        <v>4</v>
      </c>
      <c r="AX162" s="173" t="s">
        <v>76</v>
      </c>
      <c r="AY162" s="172" t="s">
        <v>145</v>
      </c>
    </row>
    <row r="163" spans="2:65" s="173" customFormat="1">
      <c r="B163" s="174"/>
      <c r="D163" s="142" t="s">
        <v>151</v>
      </c>
      <c r="E163" s="172" t="s">
        <v>1</v>
      </c>
      <c r="F163" s="12" t="s">
        <v>1596</v>
      </c>
      <c r="G163" s="143"/>
      <c r="H163" s="144">
        <v>0.2</v>
      </c>
      <c r="M163" s="174"/>
      <c r="N163" s="175"/>
      <c r="X163" s="176"/>
      <c r="AT163" s="172" t="s">
        <v>151</v>
      </c>
      <c r="AU163" s="172" t="s">
        <v>84</v>
      </c>
      <c r="AV163" s="173" t="s">
        <v>86</v>
      </c>
      <c r="AW163" s="173" t="s">
        <v>4</v>
      </c>
      <c r="AX163" s="173" t="s">
        <v>76</v>
      </c>
      <c r="AY163" s="172" t="s">
        <v>145</v>
      </c>
    </row>
    <row r="164" spans="2:65" s="173" customFormat="1">
      <c r="B164" s="174"/>
      <c r="D164" s="142" t="s">
        <v>151</v>
      </c>
      <c r="E164" s="172" t="s">
        <v>1</v>
      </c>
      <c r="F164" s="12" t="s">
        <v>1597</v>
      </c>
      <c r="G164" s="143"/>
      <c r="H164" s="144">
        <v>0.33</v>
      </c>
      <c r="M164" s="174"/>
      <c r="N164" s="175"/>
      <c r="X164" s="176"/>
      <c r="AT164" s="172" t="s">
        <v>151</v>
      </c>
      <c r="AU164" s="172" t="s">
        <v>84</v>
      </c>
      <c r="AV164" s="173" t="s">
        <v>86</v>
      </c>
      <c r="AW164" s="173" t="s">
        <v>4</v>
      </c>
      <c r="AX164" s="173" t="s">
        <v>76</v>
      </c>
      <c r="AY164" s="172" t="s">
        <v>145</v>
      </c>
    </row>
    <row r="165" spans="2:65" s="173" customFormat="1">
      <c r="B165" s="174"/>
      <c r="D165" s="142" t="s">
        <v>151</v>
      </c>
      <c r="E165" s="172" t="s">
        <v>1</v>
      </c>
      <c r="F165" s="12" t="s">
        <v>1598</v>
      </c>
      <c r="G165" s="143"/>
      <c r="H165" s="144">
        <v>1.43</v>
      </c>
      <c r="M165" s="174"/>
      <c r="N165" s="175"/>
      <c r="X165" s="176"/>
      <c r="AT165" s="172" t="s">
        <v>151</v>
      </c>
      <c r="AU165" s="172" t="s">
        <v>84</v>
      </c>
      <c r="AV165" s="173" t="s">
        <v>86</v>
      </c>
      <c r="AW165" s="173" t="s">
        <v>4</v>
      </c>
      <c r="AX165" s="173" t="s">
        <v>76</v>
      </c>
      <c r="AY165" s="172" t="s">
        <v>145</v>
      </c>
    </row>
    <row r="166" spans="2:65" s="177" customFormat="1">
      <c r="B166" s="178"/>
      <c r="D166" s="142" t="s">
        <v>151</v>
      </c>
      <c r="E166" s="179" t="s">
        <v>1</v>
      </c>
      <c r="F166" s="12" t="s">
        <v>1566</v>
      </c>
      <c r="G166" s="143"/>
      <c r="H166" s="144">
        <v>13.51</v>
      </c>
      <c r="M166" s="178"/>
      <c r="N166" s="180"/>
      <c r="X166" s="181"/>
      <c r="AT166" s="179" t="s">
        <v>151</v>
      </c>
      <c r="AU166" s="179" t="s">
        <v>84</v>
      </c>
      <c r="AV166" s="177" t="s">
        <v>149</v>
      </c>
      <c r="AW166" s="177" t="s">
        <v>4</v>
      </c>
      <c r="AX166" s="177" t="s">
        <v>84</v>
      </c>
      <c r="AY166" s="179" t="s">
        <v>145</v>
      </c>
    </row>
    <row r="167" spans="2:65" s="1" customFormat="1" ht="24">
      <c r="B167" s="127"/>
      <c r="C167" s="128"/>
      <c r="D167" s="167" t="s">
        <v>147</v>
      </c>
      <c r="E167" s="168" t="s">
        <v>1599</v>
      </c>
      <c r="F167" s="169" t="s">
        <v>1600</v>
      </c>
      <c r="G167" s="170" t="s">
        <v>458</v>
      </c>
      <c r="H167" s="171">
        <v>140</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86</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223</v>
      </c>
    </row>
    <row r="168" spans="2:65" s="1" customFormat="1" ht="48">
      <c r="B168" s="127"/>
      <c r="C168" s="128"/>
      <c r="D168" s="167" t="s">
        <v>147</v>
      </c>
      <c r="E168" s="168" t="s">
        <v>1601</v>
      </c>
      <c r="F168" s="169" t="s">
        <v>1602</v>
      </c>
      <c r="G168" s="170" t="s">
        <v>271</v>
      </c>
      <c r="H168" s="171">
        <v>124.373</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86</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223</v>
      </c>
    </row>
    <row r="169" spans="2:65" s="1" customFormat="1" ht="60">
      <c r="B169" s="127"/>
      <c r="C169" s="128"/>
      <c r="D169" s="167" t="s">
        <v>147</v>
      </c>
      <c r="E169" s="168" t="s">
        <v>1603</v>
      </c>
      <c r="F169" s="169" t="s">
        <v>1604</v>
      </c>
      <c r="G169" s="170" t="s">
        <v>257</v>
      </c>
      <c r="H169" s="171">
        <v>390.20499999999998</v>
      </c>
      <c r="I169" s="133"/>
      <c r="J169" s="133"/>
      <c r="K169" s="133">
        <f>ROUND(P169*H169,2)</f>
        <v>0</v>
      </c>
      <c r="L169" s="130" t="s">
        <v>1</v>
      </c>
      <c r="M169" s="26"/>
      <c r="N169" s="134" t="s">
        <v>1</v>
      </c>
      <c r="O169" s="135" t="s">
        <v>39</v>
      </c>
      <c r="P169" s="136">
        <f>I169+J169</f>
        <v>0</v>
      </c>
      <c r="Q169" s="136">
        <f>ROUND(I169*H169,2)</f>
        <v>0</v>
      </c>
      <c r="R169" s="136">
        <f>ROUND(J169*H169,2)</f>
        <v>0</v>
      </c>
      <c r="S169" s="137">
        <v>0</v>
      </c>
      <c r="T169" s="137">
        <f>S169*H169</f>
        <v>0</v>
      </c>
      <c r="U169" s="137">
        <v>0</v>
      </c>
      <c r="V169" s="137">
        <f>U169*H169</f>
        <v>0</v>
      </c>
      <c r="W169" s="137">
        <v>0</v>
      </c>
      <c r="X169" s="137">
        <f>W169*H169</f>
        <v>0</v>
      </c>
      <c r="Y169" s="138" t="s">
        <v>1</v>
      </c>
      <c r="AR169" s="139" t="s">
        <v>149</v>
      </c>
      <c r="AT169" s="139" t="s">
        <v>147</v>
      </c>
      <c r="AU169" s="139" t="s">
        <v>86</v>
      </c>
      <c r="AY169" s="14" t="s">
        <v>145</v>
      </c>
      <c r="BE169" s="140">
        <f>IF(O169="základní",K169,0)</f>
        <v>0</v>
      </c>
      <c r="BF169" s="140">
        <f>IF(O169="snížená",K169,0)</f>
        <v>0</v>
      </c>
      <c r="BG169" s="140">
        <f>IF(O169="zákl. přenesená",K169,0)</f>
        <v>0</v>
      </c>
      <c r="BH169" s="140">
        <f>IF(O169="sníž. přenesená",K169,0)</f>
        <v>0</v>
      </c>
      <c r="BI169" s="140">
        <f>IF(O169="nulová",K169,0)</f>
        <v>0</v>
      </c>
      <c r="BJ169" s="14" t="s">
        <v>84</v>
      </c>
      <c r="BK169" s="140">
        <f>ROUND(P169*H169,2)</f>
        <v>0</v>
      </c>
      <c r="BL169" s="14" t="s">
        <v>149</v>
      </c>
      <c r="BM169" s="139" t="s">
        <v>223</v>
      </c>
    </row>
    <row r="170" spans="2:65" s="173" customFormat="1">
      <c r="B170" s="174"/>
      <c r="D170" s="142" t="s">
        <v>151</v>
      </c>
      <c r="E170" s="172" t="s">
        <v>1</v>
      </c>
      <c r="F170" s="12" t="s">
        <v>1605</v>
      </c>
      <c r="G170" s="143"/>
      <c r="H170" s="144">
        <v>390.20499999999998</v>
      </c>
      <c r="M170" s="174"/>
      <c r="N170" s="175"/>
      <c r="X170" s="176"/>
      <c r="AT170" s="172" t="s">
        <v>151</v>
      </c>
      <c r="AU170" s="172" t="s">
        <v>86</v>
      </c>
      <c r="AV170" s="173" t="s">
        <v>86</v>
      </c>
      <c r="AW170" s="173" t="s">
        <v>4</v>
      </c>
      <c r="AX170" s="173" t="s">
        <v>84</v>
      </c>
      <c r="AY170" s="172" t="s">
        <v>145</v>
      </c>
    </row>
    <row r="171" spans="2:65" s="11" customFormat="1" ht="22.9" customHeight="1">
      <c r="B171" s="115"/>
      <c r="D171" s="116" t="s">
        <v>75</v>
      </c>
      <c r="E171" s="125">
        <v>4</v>
      </c>
      <c r="F171" s="125" t="s">
        <v>1609</v>
      </c>
      <c r="K171" s="126">
        <f>BK171</f>
        <v>0</v>
      </c>
      <c r="M171" s="115"/>
      <c r="N171" s="119"/>
      <c r="Q171" s="120">
        <f>SUM(Q172:Q173)</f>
        <v>0</v>
      </c>
      <c r="R171" s="120">
        <f>SUM(R172:R173)</f>
        <v>0</v>
      </c>
      <c r="T171" s="121">
        <f>SUM(T172:T250)</f>
        <v>0</v>
      </c>
      <c r="V171" s="121">
        <f>SUM(V172:V250)</f>
        <v>0</v>
      </c>
      <c r="X171" s="121">
        <f>SUM(X172:X250)</f>
        <v>0</v>
      </c>
      <c r="Y171" s="122"/>
      <c r="AR171" s="116" t="s">
        <v>84</v>
      </c>
      <c r="AT171" s="123" t="s">
        <v>75</v>
      </c>
      <c r="AU171" s="123" t="s">
        <v>84</v>
      </c>
      <c r="AY171" s="116" t="s">
        <v>145</v>
      </c>
      <c r="BK171" s="124">
        <f>SUM(BK172:BK173)</f>
        <v>0</v>
      </c>
    </row>
    <row r="172" spans="2:65" s="1" customFormat="1" ht="36">
      <c r="B172" s="127"/>
      <c r="C172" s="128"/>
      <c r="D172" s="167" t="s">
        <v>147</v>
      </c>
      <c r="E172" s="168" t="s">
        <v>1611</v>
      </c>
      <c r="F172" s="169" t="s">
        <v>1612</v>
      </c>
      <c r="G172" s="170" t="s">
        <v>257</v>
      </c>
      <c r="H172" s="171">
        <v>11.664</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86</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223</v>
      </c>
    </row>
    <row r="173" spans="2:65" s="173" customFormat="1">
      <c r="B173" s="174"/>
      <c r="D173" s="142" t="s">
        <v>151</v>
      </c>
      <c r="E173" s="172" t="s">
        <v>1</v>
      </c>
      <c r="F173" s="12" t="s">
        <v>1613</v>
      </c>
      <c r="G173" s="143"/>
      <c r="H173" s="144">
        <v>11.664</v>
      </c>
      <c r="M173" s="174"/>
      <c r="N173" s="175"/>
      <c r="X173" s="176"/>
      <c r="AT173" s="172" t="s">
        <v>151</v>
      </c>
      <c r="AU173" s="172" t="s">
        <v>86</v>
      </c>
      <c r="AV173" s="173" t="s">
        <v>86</v>
      </c>
      <c r="AW173" s="173" t="s">
        <v>4</v>
      </c>
      <c r="AX173" s="173" t="s">
        <v>84</v>
      </c>
      <c r="AY173" s="172" t="s">
        <v>145</v>
      </c>
    </row>
    <row r="174" spans="2:65" s="11" customFormat="1" ht="22.9" customHeight="1">
      <c r="B174" s="115"/>
      <c r="D174" s="116" t="s">
        <v>75</v>
      </c>
      <c r="E174" s="125">
        <v>8</v>
      </c>
      <c r="F174" s="125" t="s">
        <v>1614</v>
      </c>
      <c r="K174" s="126">
        <f>BK174</f>
        <v>0</v>
      </c>
      <c r="M174" s="115"/>
      <c r="N174" s="119"/>
      <c r="Q174" s="120">
        <f>SUM(Q175:Q187)</f>
        <v>0</v>
      </c>
      <c r="R174" s="120">
        <f>SUM(R175:R187)</f>
        <v>0</v>
      </c>
      <c r="T174" s="121">
        <f>SUM(T175:T253)</f>
        <v>0</v>
      </c>
      <c r="V174" s="121">
        <f>SUM(V175:V253)</f>
        <v>0</v>
      </c>
      <c r="X174" s="121">
        <f>SUM(X175:X253)</f>
        <v>0</v>
      </c>
      <c r="Y174" s="122"/>
      <c r="AR174" s="116" t="s">
        <v>84</v>
      </c>
      <c r="AT174" s="123" t="s">
        <v>75</v>
      </c>
      <c r="AU174" s="123" t="s">
        <v>84</v>
      </c>
      <c r="AY174" s="116" t="s">
        <v>145</v>
      </c>
      <c r="BK174" s="124">
        <f>SUM(BK175:BK187)</f>
        <v>0</v>
      </c>
    </row>
    <row r="175" spans="2:65" s="1" customFormat="1" ht="12">
      <c r="B175" s="127"/>
      <c r="C175" s="128"/>
      <c r="D175" s="167" t="s">
        <v>147</v>
      </c>
      <c r="E175" s="168" t="s">
        <v>1615</v>
      </c>
      <c r="F175" s="169" t="s">
        <v>1616</v>
      </c>
      <c r="G175" s="170" t="s">
        <v>1617</v>
      </c>
      <c r="H175" s="171">
        <v>1</v>
      </c>
      <c r="I175" s="133"/>
      <c r="J175" s="133"/>
      <c r="K175" s="133">
        <f>ROUND(P175*H175,2)</f>
        <v>0</v>
      </c>
      <c r="L175" s="130" t="s">
        <v>1</v>
      </c>
      <c r="M175" s="26"/>
      <c r="N175" s="134" t="s">
        <v>1</v>
      </c>
      <c r="O175" s="135" t="s">
        <v>39</v>
      </c>
      <c r="P175" s="136">
        <f>I175+J175</f>
        <v>0</v>
      </c>
      <c r="Q175" s="136">
        <f>ROUND(I175*H175,2)</f>
        <v>0</v>
      </c>
      <c r="R175" s="136">
        <f>ROUND(J175*H175,2)</f>
        <v>0</v>
      </c>
      <c r="S175" s="137">
        <v>0</v>
      </c>
      <c r="T175" s="137">
        <f>S175*H175</f>
        <v>0</v>
      </c>
      <c r="U175" s="137">
        <v>0</v>
      </c>
      <c r="V175" s="137">
        <f>U175*H175</f>
        <v>0</v>
      </c>
      <c r="W175" s="137">
        <v>0</v>
      </c>
      <c r="X175" s="137">
        <f>W175*H175</f>
        <v>0</v>
      </c>
      <c r="Y175" s="138" t="s">
        <v>1</v>
      </c>
      <c r="AR175" s="139" t="s">
        <v>149</v>
      </c>
      <c r="AT175" s="139" t="s">
        <v>147</v>
      </c>
      <c r="AU175" s="139" t="s">
        <v>86</v>
      </c>
      <c r="AY175" s="14" t="s">
        <v>145</v>
      </c>
      <c r="BE175" s="140">
        <f>IF(O175="základní",K175,0)</f>
        <v>0</v>
      </c>
      <c r="BF175" s="140">
        <f>IF(O175="snížená",K175,0)</f>
        <v>0</v>
      </c>
      <c r="BG175" s="140">
        <f>IF(O175="zákl. přenesená",K175,0)</f>
        <v>0</v>
      </c>
      <c r="BH175" s="140">
        <f>IF(O175="sníž. přenesená",K175,0)</f>
        <v>0</v>
      </c>
      <c r="BI175" s="140">
        <f>IF(O175="nulová",K175,0)</f>
        <v>0</v>
      </c>
      <c r="BJ175" s="14" t="s">
        <v>84</v>
      </c>
      <c r="BK175" s="140">
        <f>ROUND(P175*H175,2)</f>
        <v>0</v>
      </c>
      <c r="BL175" s="14" t="s">
        <v>149</v>
      </c>
      <c r="BM175" s="139" t="s">
        <v>223</v>
      </c>
    </row>
    <row r="176" spans="2:65" s="1" customFormat="1" ht="16.5" customHeight="1">
      <c r="B176" s="127"/>
      <c r="C176" s="128"/>
      <c r="D176" s="167" t="s">
        <v>147</v>
      </c>
      <c r="E176" s="168" t="s">
        <v>1618</v>
      </c>
      <c r="F176" s="169" t="s">
        <v>1619</v>
      </c>
      <c r="G176" s="170" t="s">
        <v>372</v>
      </c>
      <c r="H176" s="171">
        <v>1</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86</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223</v>
      </c>
    </row>
    <row r="177" spans="2:65" s="1" customFormat="1" ht="36">
      <c r="B177" s="127"/>
      <c r="C177" s="128"/>
      <c r="D177" s="167" t="s">
        <v>147</v>
      </c>
      <c r="E177" s="168" t="s">
        <v>1620</v>
      </c>
      <c r="F177" s="169" t="s">
        <v>1621</v>
      </c>
      <c r="G177" s="170" t="s">
        <v>458</v>
      </c>
      <c r="H177" s="171">
        <v>134</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86</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223</v>
      </c>
    </row>
    <row r="178" spans="2:65" s="173" customFormat="1">
      <c r="B178" s="174"/>
      <c r="D178" s="142" t="s">
        <v>151</v>
      </c>
      <c r="E178" s="172" t="s">
        <v>1</v>
      </c>
      <c r="F178" s="12" t="s">
        <v>1622</v>
      </c>
      <c r="G178" s="143"/>
      <c r="H178" s="144">
        <v>68</v>
      </c>
      <c r="M178" s="174"/>
      <c r="N178" s="175"/>
      <c r="X178" s="176"/>
      <c r="AT178" s="172" t="s">
        <v>151</v>
      </c>
      <c r="AU178" s="172" t="s">
        <v>86</v>
      </c>
      <c r="AV178" s="173" t="s">
        <v>86</v>
      </c>
      <c r="AW178" s="173" t="s">
        <v>4</v>
      </c>
      <c r="AX178" s="173" t="s">
        <v>76</v>
      </c>
      <c r="AY178" s="172" t="s">
        <v>145</v>
      </c>
    </row>
    <row r="179" spans="2:65" s="173" customFormat="1">
      <c r="B179" s="174"/>
      <c r="D179" s="142" t="s">
        <v>151</v>
      </c>
      <c r="E179" s="172" t="s">
        <v>1</v>
      </c>
      <c r="F179" s="12" t="s">
        <v>1623</v>
      </c>
      <c r="G179" s="143"/>
      <c r="H179" s="144">
        <v>66</v>
      </c>
      <c r="M179" s="174"/>
      <c r="N179" s="175"/>
      <c r="X179" s="176"/>
      <c r="AT179" s="172" t="s">
        <v>151</v>
      </c>
      <c r="AU179" s="172" t="s">
        <v>86</v>
      </c>
      <c r="AV179" s="173" t="s">
        <v>86</v>
      </c>
      <c r="AW179" s="173" t="s">
        <v>4</v>
      </c>
      <c r="AX179" s="173" t="s">
        <v>76</v>
      </c>
      <c r="AY179" s="172" t="s">
        <v>145</v>
      </c>
    </row>
    <row r="180" spans="2:65" s="177" customFormat="1">
      <c r="B180" s="178"/>
      <c r="D180" s="142" t="s">
        <v>151</v>
      </c>
      <c r="E180" s="172" t="s">
        <v>1</v>
      </c>
      <c r="F180" s="12" t="s">
        <v>1566</v>
      </c>
      <c r="G180" s="143"/>
      <c r="H180" s="144">
        <v>134</v>
      </c>
      <c r="M180" s="178"/>
      <c r="N180" s="180"/>
      <c r="X180" s="181"/>
      <c r="AT180" s="179" t="s">
        <v>151</v>
      </c>
      <c r="AU180" s="179" t="s">
        <v>86</v>
      </c>
      <c r="AV180" s="177" t="s">
        <v>149</v>
      </c>
      <c r="AW180" s="177" t="s">
        <v>4</v>
      </c>
      <c r="AX180" s="177" t="s">
        <v>84</v>
      </c>
      <c r="AY180" s="179" t="s">
        <v>145</v>
      </c>
    </row>
    <row r="181" spans="2:65" s="1" customFormat="1" ht="24">
      <c r="B181" s="127"/>
      <c r="C181" s="128"/>
      <c r="D181" s="167" t="s">
        <v>1366</v>
      </c>
      <c r="E181" s="168" t="s">
        <v>1624</v>
      </c>
      <c r="F181" s="169" t="s">
        <v>1625</v>
      </c>
      <c r="G181" s="170" t="s">
        <v>458</v>
      </c>
      <c r="H181" s="171">
        <v>134</v>
      </c>
      <c r="I181" s="133"/>
      <c r="J181" s="133"/>
      <c r="K181" s="133">
        <f t="shared" ref="K181:K187" si="1">ROUND(P181*H181,2)</f>
        <v>0</v>
      </c>
      <c r="L181" s="130" t="s">
        <v>1</v>
      </c>
      <c r="M181" s="26"/>
      <c r="N181" s="134" t="s">
        <v>1</v>
      </c>
      <c r="O181" s="135" t="s">
        <v>39</v>
      </c>
      <c r="P181" s="136">
        <f t="shared" ref="P181:P187" si="2">I181+J181</f>
        <v>0</v>
      </c>
      <c r="Q181" s="136">
        <f t="shared" ref="Q181:Q187" si="3">ROUND(I181*H181,2)</f>
        <v>0</v>
      </c>
      <c r="R181" s="136">
        <f t="shared" ref="R181:R187" si="4">ROUND(J181*H181,2)</f>
        <v>0</v>
      </c>
      <c r="S181" s="137">
        <v>0</v>
      </c>
      <c r="T181" s="137">
        <f t="shared" ref="T181:T187" si="5">S181*H181</f>
        <v>0</v>
      </c>
      <c r="U181" s="137">
        <v>0</v>
      </c>
      <c r="V181" s="137">
        <f t="shared" ref="V181:V187" si="6">U181*H181</f>
        <v>0</v>
      </c>
      <c r="W181" s="137">
        <v>0</v>
      </c>
      <c r="X181" s="137">
        <f t="shared" ref="X181:X187" si="7">W181*H181</f>
        <v>0</v>
      </c>
      <c r="Y181" s="138" t="s">
        <v>1</v>
      </c>
      <c r="AR181" s="139" t="s">
        <v>149</v>
      </c>
      <c r="AT181" s="139" t="s">
        <v>147</v>
      </c>
      <c r="AU181" s="139" t="s">
        <v>86</v>
      </c>
      <c r="AY181" s="14" t="s">
        <v>145</v>
      </c>
      <c r="BE181" s="140">
        <f t="shared" ref="BE181:BE187" si="8">IF(O181="základní",K181,0)</f>
        <v>0</v>
      </c>
      <c r="BF181" s="140">
        <f t="shared" ref="BF181:BF187" si="9">IF(O181="snížená",K181,0)</f>
        <v>0</v>
      </c>
      <c r="BG181" s="140">
        <f t="shared" ref="BG181:BG187" si="10">IF(O181="zákl. přenesená",K181,0)</f>
        <v>0</v>
      </c>
      <c r="BH181" s="140">
        <f t="shared" ref="BH181:BH187" si="11">IF(O181="sníž. přenesená",K181,0)</f>
        <v>0</v>
      </c>
      <c r="BI181" s="140">
        <f t="shared" ref="BI181:BI187" si="12">IF(O181="nulová",K181,0)</f>
        <v>0</v>
      </c>
      <c r="BJ181" s="14" t="s">
        <v>84</v>
      </c>
      <c r="BK181" s="140">
        <f t="shared" ref="BK181:BK187" si="13">ROUND(P181*H181,2)</f>
        <v>0</v>
      </c>
      <c r="BL181" s="14" t="s">
        <v>149</v>
      </c>
      <c r="BM181" s="139" t="s">
        <v>223</v>
      </c>
    </row>
    <row r="182" spans="2:65" s="1" customFormat="1" ht="16.5" customHeight="1">
      <c r="B182" s="127"/>
      <c r="C182" s="128"/>
      <c r="D182" s="167" t="s">
        <v>1366</v>
      </c>
      <c r="E182" s="168" t="s">
        <v>1626</v>
      </c>
      <c r="F182" s="169" t="s">
        <v>1627</v>
      </c>
      <c r="G182" s="170" t="s">
        <v>372</v>
      </c>
      <c r="H182" s="171">
        <v>4</v>
      </c>
      <c r="I182" s="133"/>
      <c r="J182" s="133"/>
      <c r="K182" s="133">
        <f t="shared" si="1"/>
        <v>0</v>
      </c>
      <c r="L182" s="130" t="s">
        <v>1</v>
      </c>
      <c r="M182" s="26"/>
      <c r="N182" s="134" t="s">
        <v>1</v>
      </c>
      <c r="O182" s="135" t="s">
        <v>39</v>
      </c>
      <c r="P182" s="136">
        <f t="shared" si="2"/>
        <v>0</v>
      </c>
      <c r="Q182" s="136">
        <f t="shared" si="3"/>
        <v>0</v>
      </c>
      <c r="R182" s="136">
        <f t="shared" si="4"/>
        <v>0</v>
      </c>
      <c r="S182" s="137">
        <v>0</v>
      </c>
      <c r="T182" s="137">
        <f t="shared" si="5"/>
        <v>0</v>
      </c>
      <c r="U182" s="137">
        <v>0</v>
      </c>
      <c r="V182" s="137">
        <f t="shared" si="6"/>
        <v>0</v>
      </c>
      <c r="W182" s="137">
        <v>0</v>
      </c>
      <c r="X182" s="137">
        <f t="shared" si="7"/>
        <v>0</v>
      </c>
      <c r="Y182" s="138" t="s">
        <v>1</v>
      </c>
      <c r="AR182" s="139" t="s">
        <v>149</v>
      </c>
      <c r="AT182" s="139" t="s">
        <v>147</v>
      </c>
      <c r="AU182" s="139" t="s">
        <v>86</v>
      </c>
      <c r="AY182" s="14" t="s">
        <v>145</v>
      </c>
      <c r="BE182" s="140">
        <f t="shared" si="8"/>
        <v>0</v>
      </c>
      <c r="BF182" s="140">
        <f t="shared" si="9"/>
        <v>0</v>
      </c>
      <c r="BG182" s="140">
        <f t="shared" si="10"/>
        <v>0</v>
      </c>
      <c r="BH182" s="140">
        <f t="shared" si="11"/>
        <v>0</v>
      </c>
      <c r="BI182" s="140">
        <f t="shared" si="12"/>
        <v>0</v>
      </c>
      <c r="BJ182" s="14" t="s">
        <v>84</v>
      </c>
      <c r="BK182" s="140">
        <f t="shared" si="13"/>
        <v>0</v>
      </c>
      <c r="BL182" s="14" t="s">
        <v>149</v>
      </c>
      <c r="BM182" s="139" t="s">
        <v>223</v>
      </c>
    </row>
    <row r="183" spans="2:65" s="1" customFormat="1" ht="24">
      <c r="B183" s="127"/>
      <c r="C183" s="128"/>
      <c r="D183" s="167" t="s">
        <v>1366</v>
      </c>
      <c r="E183" s="168" t="s">
        <v>1628</v>
      </c>
      <c r="F183" s="169" t="s">
        <v>1629</v>
      </c>
      <c r="G183" s="170" t="s">
        <v>372</v>
      </c>
      <c r="H183" s="171">
        <v>4</v>
      </c>
      <c r="I183" s="133"/>
      <c r="J183" s="133"/>
      <c r="K183" s="133">
        <f t="shared" si="1"/>
        <v>0</v>
      </c>
      <c r="L183" s="130" t="s">
        <v>1</v>
      </c>
      <c r="M183" s="26"/>
      <c r="N183" s="134" t="s">
        <v>1</v>
      </c>
      <c r="O183" s="135" t="s">
        <v>39</v>
      </c>
      <c r="P183" s="136">
        <f t="shared" si="2"/>
        <v>0</v>
      </c>
      <c r="Q183" s="136">
        <f t="shared" si="3"/>
        <v>0</v>
      </c>
      <c r="R183" s="136">
        <f t="shared" si="4"/>
        <v>0</v>
      </c>
      <c r="S183" s="137">
        <v>0</v>
      </c>
      <c r="T183" s="137">
        <f t="shared" si="5"/>
        <v>0</v>
      </c>
      <c r="U183" s="137">
        <v>0</v>
      </c>
      <c r="V183" s="137">
        <f t="shared" si="6"/>
        <v>0</v>
      </c>
      <c r="W183" s="137">
        <v>0</v>
      </c>
      <c r="X183" s="137">
        <f t="shared" si="7"/>
        <v>0</v>
      </c>
      <c r="Y183" s="138" t="s">
        <v>1</v>
      </c>
      <c r="AR183" s="139" t="s">
        <v>149</v>
      </c>
      <c r="AT183" s="139" t="s">
        <v>147</v>
      </c>
      <c r="AU183" s="139" t="s">
        <v>86</v>
      </c>
      <c r="AY183" s="14" t="s">
        <v>145</v>
      </c>
      <c r="BE183" s="140">
        <f t="shared" si="8"/>
        <v>0</v>
      </c>
      <c r="BF183" s="140">
        <f t="shared" si="9"/>
        <v>0</v>
      </c>
      <c r="BG183" s="140">
        <f t="shared" si="10"/>
        <v>0</v>
      </c>
      <c r="BH183" s="140">
        <f t="shared" si="11"/>
        <v>0</v>
      </c>
      <c r="BI183" s="140">
        <f t="shared" si="12"/>
        <v>0</v>
      </c>
      <c r="BJ183" s="14" t="s">
        <v>84</v>
      </c>
      <c r="BK183" s="140">
        <f t="shared" si="13"/>
        <v>0</v>
      </c>
      <c r="BL183" s="14" t="s">
        <v>149</v>
      </c>
      <c r="BM183" s="139" t="s">
        <v>223</v>
      </c>
    </row>
    <row r="184" spans="2:65" s="1" customFormat="1" ht="36">
      <c r="B184" s="127"/>
      <c r="C184" s="128"/>
      <c r="D184" s="167" t="s">
        <v>1366</v>
      </c>
      <c r="E184" s="168" t="s">
        <v>1630</v>
      </c>
      <c r="F184" s="169" t="s">
        <v>1631</v>
      </c>
      <c r="G184" s="170" t="s">
        <v>372</v>
      </c>
      <c r="H184" s="171">
        <v>4</v>
      </c>
      <c r="I184" s="133"/>
      <c r="J184" s="133"/>
      <c r="K184" s="133">
        <f t="shared" si="1"/>
        <v>0</v>
      </c>
      <c r="L184" s="130" t="s">
        <v>1</v>
      </c>
      <c r="M184" s="26"/>
      <c r="N184" s="134" t="s">
        <v>1</v>
      </c>
      <c r="O184" s="135" t="s">
        <v>39</v>
      </c>
      <c r="P184" s="136">
        <f t="shared" si="2"/>
        <v>0</v>
      </c>
      <c r="Q184" s="136">
        <f t="shared" si="3"/>
        <v>0</v>
      </c>
      <c r="R184" s="136">
        <f t="shared" si="4"/>
        <v>0</v>
      </c>
      <c r="S184" s="137">
        <v>0</v>
      </c>
      <c r="T184" s="137">
        <f t="shared" si="5"/>
        <v>0</v>
      </c>
      <c r="U184" s="137">
        <v>0</v>
      </c>
      <c r="V184" s="137">
        <f t="shared" si="6"/>
        <v>0</v>
      </c>
      <c r="W184" s="137">
        <v>0</v>
      </c>
      <c r="X184" s="137">
        <f t="shared" si="7"/>
        <v>0</v>
      </c>
      <c r="Y184" s="138" t="s">
        <v>1</v>
      </c>
      <c r="AR184" s="139" t="s">
        <v>149</v>
      </c>
      <c r="AT184" s="139" t="s">
        <v>147</v>
      </c>
      <c r="AU184" s="139" t="s">
        <v>86</v>
      </c>
      <c r="AY184" s="14" t="s">
        <v>145</v>
      </c>
      <c r="BE184" s="140">
        <f t="shared" si="8"/>
        <v>0</v>
      </c>
      <c r="BF184" s="140">
        <f t="shared" si="9"/>
        <v>0</v>
      </c>
      <c r="BG184" s="140">
        <f t="shared" si="10"/>
        <v>0</v>
      </c>
      <c r="BH184" s="140">
        <f t="shared" si="11"/>
        <v>0</v>
      </c>
      <c r="BI184" s="140">
        <f t="shared" si="12"/>
        <v>0</v>
      </c>
      <c r="BJ184" s="14" t="s">
        <v>84</v>
      </c>
      <c r="BK184" s="140">
        <f t="shared" si="13"/>
        <v>0</v>
      </c>
      <c r="BL184" s="14" t="s">
        <v>149</v>
      </c>
      <c r="BM184" s="139" t="s">
        <v>223</v>
      </c>
    </row>
    <row r="185" spans="2:65" s="1" customFormat="1" ht="36">
      <c r="B185" s="127"/>
      <c r="C185" s="128"/>
      <c r="D185" s="167" t="s">
        <v>147</v>
      </c>
      <c r="E185" s="168" t="s">
        <v>1632</v>
      </c>
      <c r="F185" s="169" t="s">
        <v>1633</v>
      </c>
      <c r="G185" s="170" t="s">
        <v>372</v>
      </c>
      <c r="H185" s="171">
        <v>4</v>
      </c>
      <c r="I185" s="133"/>
      <c r="J185" s="133"/>
      <c r="K185" s="133">
        <f t="shared" si="1"/>
        <v>0</v>
      </c>
      <c r="L185" s="130" t="s">
        <v>1</v>
      </c>
      <c r="M185" s="26"/>
      <c r="N185" s="134" t="s">
        <v>1</v>
      </c>
      <c r="O185" s="135" t="s">
        <v>39</v>
      </c>
      <c r="P185" s="136">
        <f t="shared" si="2"/>
        <v>0</v>
      </c>
      <c r="Q185" s="136">
        <f t="shared" si="3"/>
        <v>0</v>
      </c>
      <c r="R185" s="136">
        <f t="shared" si="4"/>
        <v>0</v>
      </c>
      <c r="S185" s="137">
        <v>0</v>
      </c>
      <c r="T185" s="137">
        <f t="shared" si="5"/>
        <v>0</v>
      </c>
      <c r="U185" s="137">
        <v>0</v>
      </c>
      <c r="V185" s="137">
        <f t="shared" si="6"/>
        <v>0</v>
      </c>
      <c r="W185" s="137">
        <v>0</v>
      </c>
      <c r="X185" s="137">
        <f t="shared" si="7"/>
        <v>0</v>
      </c>
      <c r="Y185" s="138" t="s">
        <v>1</v>
      </c>
      <c r="AR185" s="139" t="s">
        <v>149</v>
      </c>
      <c r="AT185" s="139" t="s">
        <v>147</v>
      </c>
      <c r="AU185" s="139" t="s">
        <v>86</v>
      </c>
      <c r="AY185" s="14" t="s">
        <v>145</v>
      </c>
      <c r="BE185" s="140">
        <f t="shared" si="8"/>
        <v>0</v>
      </c>
      <c r="BF185" s="140">
        <f t="shared" si="9"/>
        <v>0</v>
      </c>
      <c r="BG185" s="140">
        <f t="shared" si="10"/>
        <v>0</v>
      </c>
      <c r="BH185" s="140">
        <f t="shared" si="11"/>
        <v>0</v>
      </c>
      <c r="BI185" s="140">
        <f t="shared" si="12"/>
        <v>0</v>
      </c>
      <c r="BJ185" s="14" t="s">
        <v>84</v>
      </c>
      <c r="BK185" s="140">
        <f t="shared" si="13"/>
        <v>0</v>
      </c>
      <c r="BL185" s="14" t="s">
        <v>149</v>
      </c>
      <c r="BM185" s="139" t="s">
        <v>223</v>
      </c>
    </row>
    <row r="186" spans="2:65" s="1" customFormat="1" ht="24">
      <c r="B186" s="127"/>
      <c r="C186" s="128"/>
      <c r="D186" s="167" t="s">
        <v>1366</v>
      </c>
      <c r="E186" s="168" t="s">
        <v>1634</v>
      </c>
      <c r="F186" s="169" t="s">
        <v>1635</v>
      </c>
      <c r="G186" s="170" t="s">
        <v>372</v>
      </c>
      <c r="H186" s="171">
        <v>4</v>
      </c>
      <c r="I186" s="133"/>
      <c r="J186" s="133"/>
      <c r="K186" s="133">
        <f t="shared" si="1"/>
        <v>0</v>
      </c>
      <c r="L186" s="130" t="s">
        <v>1</v>
      </c>
      <c r="M186" s="26"/>
      <c r="N186" s="134" t="s">
        <v>1</v>
      </c>
      <c r="O186" s="135" t="s">
        <v>39</v>
      </c>
      <c r="P186" s="136">
        <f t="shared" si="2"/>
        <v>0</v>
      </c>
      <c r="Q186" s="136">
        <f t="shared" si="3"/>
        <v>0</v>
      </c>
      <c r="R186" s="136">
        <f t="shared" si="4"/>
        <v>0</v>
      </c>
      <c r="S186" s="137">
        <v>0</v>
      </c>
      <c r="T186" s="137">
        <f t="shared" si="5"/>
        <v>0</v>
      </c>
      <c r="U186" s="137">
        <v>0</v>
      </c>
      <c r="V186" s="137">
        <f t="shared" si="6"/>
        <v>0</v>
      </c>
      <c r="W186" s="137">
        <v>0</v>
      </c>
      <c r="X186" s="137">
        <f t="shared" si="7"/>
        <v>0</v>
      </c>
      <c r="Y186" s="138" t="s">
        <v>1</v>
      </c>
      <c r="AR186" s="139" t="s">
        <v>149</v>
      </c>
      <c r="AT186" s="139" t="s">
        <v>147</v>
      </c>
      <c r="AU186" s="139" t="s">
        <v>86</v>
      </c>
      <c r="AY186" s="14" t="s">
        <v>145</v>
      </c>
      <c r="BE186" s="140">
        <f t="shared" si="8"/>
        <v>0</v>
      </c>
      <c r="BF186" s="140">
        <f t="shared" si="9"/>
        <v>0</v>
      </c>
      <c r="BG186" s="140">
        <f t="shared" si="10"/>
        <v>0</v>
      </c>
      <c r="BH186" s="140">
        <f t="shared" si="11"/>
        <v>0</v>
      </c>
      <c r="BI186" s="140">
        <f t="shared" si="12"/>
        <v>0</v>
      </c>
      <c r="BJ186" s="14" t="s">
        <v>84</v>
      </c>
      <c r="BK186" s="140">
        <f t="shared" si="13"/>
        <v>0</v>
      </c>
      <c r="BL186" s="14" t="s">
        <v>149</v>
      </c>
      <c r="BM186" s="139" t="s">
        <v>223</v>
      </c>
    </row>
    <row r="187" spans="2:65" s="1" customFormat="1" ht="24">
      <c r="B187" s="127"/>
      <c r="C187" s="128"/>
      <c r="D187" s="167" t="s">
        <v>1366</v>
      </c>
      <c r="E187" s="168" t="s">
        <v>1636</v>
      </c>
      <c r="F187" s="169" t="s">
        <v>1637</v>
      </c>
      <c r="G187" s="170" t="s">
        <v>372</v>
      </c>
      <c r="H187" s="171">
        <v>4</v>
      </c>
      <c r="I187" s="133"/>
      <c r="J187" s="133"/>
      <c r="K187" s="133">
        <f t="shared" si="1"/>
        <v>0</v>
      </c>
      <c r="L187" s="130" t="s">
        <v>1</v>
      </c>
      <c r="M187" s="26"/>
      <c r="N187" s="134" t="s">
        <v>1</v>
      </c>
      <c r="O187" s="135" t="s">
        <v>39</v>
      </c>
      <c r="P187" s="136">
        <f t="shared" si="2"/>
        <v>0</v>
      </c>
      <c r="Q187" s="136">
        <f t="shared" si="3"/>
        <v>0</v>
      </c>
      <c r="R187" s="136">
        <f t="shared" si="4"/>
        <v>0</v>
      </c>
      <c r="S187" s="137">
        <v>0</v>
      </c>
      <c r="T187" s="137">
        <f t="shared" si="5"/>
        <v>0</v>
      </c>
      <c r="U187" s="137">
        <v>0</v>
      </c>
      <c r="V187" s="137">
        <f t="shared" si="6"/>
        <v>0</v>
      </c>
      <c r="W187" s="137">
        <v>0</v>
      </c>
      <c r="X187" s="137">
        <f t="shared" si="7"/>
        <v>0</v>
      </c>
      <c r="Y187" s="138" t="s">
        <v>1</v>
      </c>
      <c r="AR187" s="139" t="s">
        <v>149</v>
      </c>
      <c r="AT187" s="139" t="s">
        <v>147</v>
      </c>
      <c r="AU187" s="139" t="s">
        <v>86</v>
      </c>
      <c r="AY187" s="14" t="s">
        <v>145</v>
      </c>
      <c r="BE187" s="140">
        <f t="shared" si="8"/>
        <v>0</v>
      </c>
      <c r="BF187" s="140">
        <f t="shared" si="9"/>
        <v>0</v>
      </c>
      <c r="BG187" s="140">
        <f t="shared" si="10"/>
        <v>0</v>
      </c>
      <c r="BH187" s="140">
        <f t="shared" si="11"/>
        <v>0</v>
      </c>
      <c r="BI187" s="140">
        <f t="shared" si="12"/>
        <v>0</v>
      </c>
      <c r="BJ187" s="14" t="s">
        <v>84</v>
      </c>
      <c r="BK187" s="140">
        <f t="shared" si="13"/>
        <v>0</v>
      </c>
      <c r="BL187" s="14" t="s">
        <v>149</v>
      </c>
      <c r="BM187" s="139" t="s">
        <v>223</v>
      </c>
    </row>
    <row r="188" spans="2:65" s="11" customFormat="1" ht="22.9" customHeight="1">
      <c r="B188" s="115"/>
      <c r="D188" s="116" t="s">
        <v>75</v>
      </c>
      <c r="E188" s="125">
        <v>89</v>
      </c>
      <c r="F188" s="125" t="s">
        <v>1638</v>
      </c>
      <c r="K188" s="126">
        <f>BK188</f>
        <v>0</v>
      </c>
      <c r="M188" s="115"/>
      <c r="N188" s="119"/>
      <c r="Q188" s="120">
        <f>SUM(Q189:Q203)</f>
        <v>0</v>
      </c>
      <c r="R188" s="120">
        <f>SUM(R189:R203)</f>
        <v>0</v>
      </c>
      <c r="T188" s="121">
        <f>SUM(T189:T267)</f>
        <v>0</v>
      </c>
      <c r="V188" s="121">
        <f>SUM(V189:V267)</f>
        <v>0</v>
      </c>
      <c r="X188" s="121">
        <f>SUM(X189:X267)</f>
        <v>0</v>
      </c>
      <c r="Y188" s="122"/>
      <c r="AR188" s="116" t="s">
        <v>84</v>
      </c>
      <c r="AT188" s="123" t="s">
        <v>75</v>
      </c>
      <c r="AU188" s="123" t="s">
        <v>84</v>
      </c>
      <c r="AY188" s="116" t="s">
        <v>145</v>
      </c>
      <c r="BK188" s="124">
        <f>SUM(BK189:BK203)</f>
        <v>0</v>
      </c>
    </row>
    <row r="189" spans="2:65" s="1" customFormat="1" ht="24">
      <c r="B189" s="127"/>
      <c r="C189" s="128"/>
      <c r="D189" s="167" t="s">
        <v>147</v>
      </c>
      <c r="E189" s="168" t="s">
        <v>1640</v>
      </c>
      <c r="F189" s="169" t="s">
        <v>1641</v>
      </c>
      <c r="G189" s="170" t="s">
        <v>1617</v>
      </c>
      <c r="H189" s="171">
        <v>1</v>
      </c>
      <c r="I189" s="133"/>
      <c r="J189" s="133"/>
      <c r="K189" s="133">
        <f t="shared" ref="K189:K198" si="14">ROUND(P189*H189,2)</f>
        <v>0</v>
      </c>
      <c r="L189" s="130" t="s">
        <v>1</v>
      </c>
      <c r="M189" s="26"/>
      <c r="N189" s="134" t="s">
        <v>1</v>
      </c>
      <c r="O189" s="135" t="s">
        <v>39</v>
      </c>
      <c r="P189" s="136">
        <f t="shared" ref="P189:P198" si="15">I189+J189</f>
        <v>0</v>
      </c>
      <c r="Q189" s="136">
        <f t="shared" ref="Q189:Q198" si="16">ROUND(I189*H189,2)</f>
        <v>0</v>
      </c>
      <c r="R189" s="136">
        <f t="shared" ref="R189:R198" si="17">ROUND(J189*H189,2)</f>
        <v>0</v>
      </c>
      <c r="S189" s="137">
        <v>0</v>
      </c>
      <c r="T189" s="137">
        <f t="shared" ref="T189:T198" si="18">S189*H189</f>
        <v>0</v>
      </c>
      <c r="U189" s="137">
        <v>0</v>
      </c>
      <c r="V189" s="137">
        <f t="shared" ref="V189:V198" si="19">U189*H189</f>
        <v>0</v>
      </c>
      <c r="W189" s="137">
        <v>0</v>
      </c>
      <c r="X189" s="137">
        <f t="shared" ref="X189:X198" si="20">W189*H189</f>
        <v>0</v>
      </c>
      <c r="Y189" s="138" t="s">
        <v>1</v>
      </c>
      <c r="AR189" s="139" t="s">
        <v>149</v>
      </c>
      <c r="AT189" s="139" t="s">
        <v>147</v>
      </c>
      <c r="AU189" s="139" t="s">
        <v>86</v>
      </c>
      <c r="AY189" s="14" t="s">
        <v>145</v>
      </c>
      <c r="BE189" s="140">
        <f t="shared" ref="BE189:BE198" si="21">IF(O189="základní",K189,0)</f>
        <v>0</v>
      </c>
      <c r="BF189" s="140">
        <f t="shared" ref="BF189:BF198" si="22">IF(O189="snížená",K189,0)</f>
        <v>0</v>
      </c>
      <c r="BG189" s="140">
        <f t="shared" ref="BG189:BG198" si="23">IF(O189="zákl. přenesená",K189,0)</f>
        <v>0</v>
      </c>
      <c r="BH189" s="140">
        <f t="shared" ref="BH189:BH198" si="24">IF(O189="sníž. přenesená",K189,0)</f>
        <v>0</v>
      </c>
      <c r="BI189" s="140">
        <f t="shared" ref="BI189:BI198" si="25">IF(O189="nulová",K189,0)</f>
        <v>0</v>
      </c>
      <c r="BJ189" s="14" t="s">
        <v>84</v>
      </c>
      <c r="BK189" s="140">
        <f t="shared" ref="BK189:BK198" si="26">ROUND(P189*H189,2)</f>
        <v>0</v>
      </c>
      <c r="BL189" s="14" t="s">
        <v>149</v>
      </c>
      <c r="BM189" s="139" t="s">
        <v>223</v>
      </c>
    </row>
    <row r="190" spans="2:65" s="1" customFormat="1" ht="24">
      <c r="B190" s="127"/>
      <c r="C190" s="128"/>
      <c r="D190" s="167" t="s">
        <v>147</v>
      </c>
      <c r="E190" s="168" t="s">
        <v>1642</v>
      </c>
      <c r="F190" s="169" t="s">
        <v>1643</v>
      </c>
      <c r="G190" s="170" t="s">
        <v>1617</v>
      </c>
      <c r="H190" s="171">
        <v>1</v>
      </c>
      <c r="I190" s="133"/>
      <c r="J190" s="133"/>
      <c r="K190" s="133">
        <f t="shared" si="14"/>
        <v>0</v>
      </c>
      <c r="L190" s="130" t="s">
        <v>1</v>
      </c>
      <c r="M190" s="26"/>
      <c r="N190" s="134" t="s">
        <v>1</v>
      </c>
      <c r="O190" s="135" t="s">
        <v>39</v>
      </c>
      <c r="P190" s="136">
        <f t="shared" si="15"/>
        <v>0</v>
      </c>
      <c r="Q190" s="136">
        <f t="shared" si="16"/>
        <v>0</v>
      </c>
      <c r="R190" s="136">
        <f t="shared" si="17"/>
        <v>0</v>
      </c>
      <c r="S190" s="137">
        <v>0</v>
      </c>
      <c r="T190" s="137">
        <f t="shared" si="18"/>
        <v>0</v>
      </c>
      <c r="U190" s="137">
        <v>0</v>
      </c>
      <c r="V190" s="137">
        <f t="shared" si="19"/>
        <v>0</v>
      </c>
      <c r="W190" s="137">
        <v>0</v>
      </c>
      <c r="X190" s="137">
        <f t="shared" si="20"/>
        <v>0</v>
      </c>
      <c r="Y190" s="138" t="s">
        <v>1</v>
      </c>
      <c r="AR190" s="139" t="s">
        <v>149</v>
      </c>
      <c r="AT190" s="139" t="s">
        <v>147</v>
      </c>
      <c r="AU190" s="139" t="s">
        <v>86</v>
      </c>
      <c r="AY190" s="14" t="s">
        <v>145</v>
      </c>
      <c r="BE190" s="140">
        <f t="shared" si="21"/>
        <v>0</v>
      </c>
      <c r="BF190" s="140">
        <f t="shared" si="22"/>
        <v>0</v>
      </c>
      <c r="BG190" s="140">
        <f t="shared" si="23"/>
        <v>0</v>
      </c>
      <c r="BH190" s="140">
        <f t="shared" si="24"/>
        <v>0</v>
      </c>
      <c r="BI190" s="140">
        <f t="shared" si="25"/>
        <v>0</v>
      </c>
      <c r="BJ190" s="14" t="s">
        <v>84</v>
      </c>
      <c r="BK190" s="140">
        <f t="shared" si="26"/>
        <v>0</v>
      </c>
      <c r="BL190" s="14" t="s">
        <v>149</v>
      </c>
      <c r="BM190" s="139" t="s">
        <v>223</v>
      </c>
    </row>
    <row r="191" spans="2:65" s="1" customFormat="1" ht="16.5" customHeight="1">
      <c r="B191" s="127"/>
      <c r="C191" s="128"/>
      <c r="D191" s="167" t="s">
        <v>147</v>
      </c>
      <c r="E191" s="168" t="s">
        <v>1644</v>
      </c>
      <c r="F191" s="169" t="s">
        <v>1645</v>
      </c>
      <c r="G191" s="170" t="s">
        <v>1617</v>
      </c>
      <c r="H191" s="171">
        <v>1</v>
      </c>
      <c r="I191" s="133"/>
      <c r="J191" s="133"/>
      <c r="K191" s="133">
        <f t="shared" si="14"/>
        <v>0</v>
      </c>
      <c r="L191" s="130" t="s">
        <v>1</v>
      </c>
      <c r="M191" s="26"/>
      <c r="N191" s="134" t="s">
        <v>1</v>
      </c>
      <c r="O191" s="135" t="s">
        <v>39</v>
      </c>
      <c r="P191" s="136">
        <f t="shared" si="15"/>
        <v>0</v>
      </c>
      <c r="Q191" s="136">
        <f t="shared" si="16"/>
        <v>0</v>
      </c>
      <c r="R191" s="136">
        <f t="shared" si="17"/>
        <v>0</v>
      </c>
      <c r="S191" s="137">
        <v>0</v>
      </c>
      <c r="T191" s="137">
        <f t="shared" si="18"/>
        <v>0</v>
      </c>
      <c r="U191" s="137">
        <v>0</v>
      </c>
      <c r="V191" s="137">
        <f t="shared" si="19"/>
        <v>0</v>
      </c>
      <c r="W191" s="137">
        <v>0</v>
      </c>
      <c r="X191" s="137">
        <f t="shared" si="20"/>
        <v>0</v>
      </c>
      <c r="Y191" s="138" t="s">
        <v>1</v>
      </c>
      <c r="AR191" s="139" t="s">
        <v>149</v>
      </c>
      <c r="AT191" s="139" t="s">
        <v>147</v>
      </c>
      <c r="AU191" s="139" t="s">
        <v>86</v>
      </c>
      <c r="AY191" s="14" t="s">
        <v>145</v>
      </c>
      <c r="BE191" s="140">
        <f t="shared" si="21"/>
        <v>0</v>
      </c>
      <c r="BF191" s="140">
        <f t="shared" si="22"/>
        <v>0</v>
      </c>
      <c r="BG191" s="140">
        <f t="shared" si="23"/>
        <v>0</v>
      </c>
      <c r="BH191" s="140">
        <f t="shared" si="24"/>
        <v>0</v>
      </c>
      <c r="BI191" s="140">
        <f t="shared" si="25"/>
        <v>0</v>
      </c>
      <c r="BJ191" s="14" t="s">
        <v>84</v>
      </c>
      <c r="BK191" s="140">
        <f t="shared" si="26"/>
        <v>0</v>
      </c>
      <c r="BL191" s="14" t="s">
        <v>149</v>
      </c>
      <c r="BM191" s="139" t="s">
        <v>223</v>
      </c>
    </row>
    <row r="192" spans="2:65" s="1" customFormat="1" ht="16.5" customHeight="1">
      <c r="B192" s="127"/>
      <c r="C192" s="128"/>
      <c r="D192" s="167" t="s">
        <v>147</v>
      </c>
      <c r="E192" s="168" t="s">
        <v>1646</v>
      </c>
      <c r="F192" s="169" t="s">
        <v>1647</v>
      </c>
      <c r="G192" s="170" t="s">
        <v>372</v>
      </c>
      <c r="H192" s="171">
        <v>136</v>
      </c>
      <c r="I192" s="133"/>
      <c r="J192" s="133"/>
      <c r="K192" s="133">
        <f t="shared" si="14"/>
        <v>0</v>
      </c>
      <c r="L192" s="130" t="s">
        <v>1</v>
      </c>
      <c r="M192" s="26"/>
      <c r="N192" s="134" t="s">
        <v>1</v>
      </c>
      <c r="O192" s="135" t="s">
        <v>39</v>
      </c>
      <c r="P192" s="136">
        <f t="shared" si="15"/>
        <v>0</v>
      </c>
      <c r="Q192" s="136">
        <f t="shared" si="16"/>
        <v>0</v>
      </c>
      <c r="R192" s="136">
        <f t="shared" si="17"/>
        <v>0</v>
      </c>
      <c r="S192" s="137">
        <v>0</v>
      </c>
      <c r="T192" s="137">
        <f t="shared" si="18"/>
        <v>0</v>
      </c>
      <c r="U192" s="137">
        <v>0</v>
      </c>
      <c r="V192" s="137">
        <f t="shared" si="19"/>
        <v>0</v>
      </c>
      <c r="W192" s="137">
        <v>0</v>
      </c>
      <c r="X192" s="137">
        <f t="shared" si="20"/>
        <v>0</v>
      </c>
      <c r="Y192" s="138" t="s">
        <v>1</v>
      </c>
      <c r="AR192" s="139" t="s">
        <v>149</v>
      </c>
      <c r="AT192" s="139" t="s">
        <v>147</v>
      </c>
      <c r="AU192" s="139" t="s">
        <v>86</v>
      </c>
      <c r="AY192" s="14" t="s">
        <v>145</v>
      </c>
      <c r="BE192" s="140">
        <f t="shared" si="21"/>
        <v>0</v>
      </c>
      <c r="BF192" s="140">
        <f t="shared" si="22"/>
        <v>0</v>
      </c>
      <c r="BG192" s="140">
        <f t="shared" si="23"/>
        <v>0</v>
      </c>
      <c r="BH192" s="140">
        <f t="shared" si="24"/>
        <v>0</v>
      </c>
      <c r="BI192" s="140">
        <f t="shared" si="25"/>
        <v>0</v>
      </c>
      <c r="BJ192" s="14" t="s">
        <v>84</v>
      </c>
      <c r="BK192" s="140">
        <f t="shared" si="26"/>
        <v>0</v>
      </c>
      <c r="BL192" s="14" t="s">
        <v>149</v>
      </c>
      <c r="BM192" s="139" t="s">
        <v>223</v>
      </c>
    </row>
    <row r="193" spans="2:65" s="1" customFormat="1" ht="16.5" customHeight="1">
      <c r="B193" s="127"/>
      <c r="C193" s="128"/>
      <c r="D193" s="167" t="s">
        <v>147</v>
      </c>
      <c r="E193" s="168" t="s">
        <v>1648</v>
      </c>
      <c r="F193" s="169" t="s">
        <v>1649</v>
      </c>
      <c r="G193" s="170" t="s">
        <v>372</v>
      </c>
      <c r="H193" s="171">
        <v>50</v>
      </c>
      <c r="I193" s="133"/>
      <c r="J193" s="133"/>
      <c r="K193" s="133">
        <f t="shared" si="14"/>
        <v>0</v>
      </c>
      <c r="L193" s="130" t="s">
        <v>1</v>
      </c>
      <c r="M193" s="26"/>
      <c r="N193" s="134" t="s">
        <v>1</v>
      </c>
      <c r="O193" s="135" t="s">
        <v>39</v>
      </c>
      <c r="P193" s="136">
        <f t="shared" si="15"/>
        <v>0</v>
      </c>
      <c r="Q193" s="136">
        <f t="shared" si="16"/>
        <v>0</v>
      </c>
      <c r="R193" s="136">
        <f t="shared" si="17"/>
        <v>0</v>
      </c>
      <c r="S193" s="137">
        <v>0</v>
      </c>
      <c r="T193" s="137">
        <f t="shared" si="18"/>
        <v>0</v>
      </c>
      <c r="U193" s="137">
        <v>0</v>
      </c>
      <c r="V193" s="137">
        <f t="shared" si="19"/>
        <v>0</v>
      </c>
      <c r="W193" s="137">
        <v>0</v>
      </c>
      <c r="X193" s="137">
        <f t="shared" si="20"/>
        <v>0</v>
      </c>
      <c r="Y193" s="138" t="s">
        <v>1</v>
      </c>
      <c r="AR193" s="139" t="s">
        <v>149</v>
      </c>
      <c r="AT193" s="139" t="s">
        <v>147</v>
      </c>
      <c r="AU193" s="139" t="s">
        <v>86</v>
      </c>
      <c r="AY193" s="14" t="s">
        <v>145</v>
      </c>
      <c r="BE193" s="140">
        <f t="shared" si="21"/>
        <v>0</v>
      </c>
      <c r="BF193" s="140">
        <f t="shared" si="22"/>
        <v>0</v>
      </c>
      <c r="BG193" s="140">
        <f t="shared" si="23"/>
        <v>0</v>
      </c>
      <c r="BH193" s="140">
        <f t="shared" si="24"/>
        <v>0</v>
      </c>
      <c r="BI193" s="140">
        <f t="shared" si="25"/>
        <v>0</v>
      </c>
      <c r="BJ193" s="14" t="s">
        <v>84</v>
      </c>
      <c r="BK193" s="140">
        <f t="shared" si="26"/>
        <v>0</v>
      </c>
      <c r="BL193" s="14" t="s">
        <v>149</v>
      </c>
      <c r="BM193" s="139" t="s">
        <v>223</v>
      </c>
    </row>
    <row r="194" spans="2:65" s="1" customFormat="1" ht="16.5" customHeight="1">
      <c r="B194" s="127"/>
      <c r="C194" s="128"/>
      <c r="D194" s="167" t="s">
        <v>147</v>
      </c>
      <c r="E194" s="168" t="s">
        <v>1650</v>
      </c>
      <c r="F194" s="169" t="s">
        <v>1651</v>
      </c>
      <c r="G194" s="170" t="s">
        <v>372</v>
      </c>
      <c r="H194" s="171">
        <v>135</v>
      </c>
      <c r="I194" s="133"/>
      <c r="J194" s="133"/>
      <c r="K194" s="133">
        <f t="shared" si="14"/>
        <v>0</v>
      </c>
      <c r="L194" s="130" t="s">
        <v>1</v>
      </c>
      <c r="M194" s="26"/>
      <c r="N194" s="134" t="s">
        <v>1</v>
      </c>
      <c r="O194" s="135" t="s">
        <v>39</v>
      </c>
      <c r="P194" s="136">
        <f t="shared" si="15"/>
        <v>0</v>
      </c>
      <c r="Q194" s="136">
        <f t="shared" si="16"/>
        <v>0</v>
      </c>
      <c r="R194" s="136">
        <f t="shared" si="17"/>
        <v>0</v>
      </c>
      <c r="S194" s="137">
        <v>0</v>
      </c>
      <c r="T194" s="137">
        <f t="shared" si="18"/>
        <v>0</v>
      </c>
      <c r="U194" s="137">
        <v>0</v>
      </c>
      <c r="V194" s="137">
        <f t="shared" si="19"/>
        <v>0</v>
      </c>
      <c r="W194" s="137">
        <v>0</v>
      </c>
      <c r="X194" s="137">
        <f t="shared" si="20"/>
        <v>0</v>
      </c>
      <c r="Y194" s="138" t="s">
        <v>1</v>
      </c>
      <c r="AR194" s="139" t="s">
        <v>149</v>
      </c>
      <c r="AT194" s="139" t="s">
        <v>147</v>
      </c>
      <c r="AU194" s="139" t="s">
        <v>86</v>
      </c>
      <c r="AY194" s="14" t="s">
        <v>145</v>
      </c>
      <c r="BE194" s="140">
        <f t="shared" si="21"/>
        <v>0</v>
      </c>
      <c r="BF194" s="140">
        <f t="shared" si="22"/>
        <v>0</v>
      </c>
      <c r="BG194" s="140">
        <f t="shared" si="23"/>
        <v>0</v>
      </c>
      <c r="BH194" s="140">
        <f t="shared" si="24"/>
        <v>0</v>
      </c>
      <c r="BI194" s="140">
        <f t="shared" si="25"/>
        <v>0</v>
      </c>
      <c r="BJ194" s="14" t="s">
        <v>84</v>
      </c>
      <c r="BK194" s="140">
        <f t="shared" si="26"/>
        <v>0</v>
      </c>
      <c r="BL194" s="14" t="s">
        <v>149</v>
      </c>
      <c r="BM194" s="139" t="s">
        <v>223</v>
      </c>
    </row>
    <row r="195" spans="2:65" s="1" customFormat="1" ht="16.5" customHeight="1">
      <c r="B195" s="127"/>
      <c r="C195" s="128"/>
      <c r="D195" s="167" t="s">
        <v>147</v>
      </c>
      <c r="E195" s="168" t="s">
        <v>1652</v>
      </c>
      <c r="F195" s="169" t="s">
        <v>1653</v>
      </c>
      <c r="G195" s="170" t="s">
        <v>372</v>
      </c>
      <c r="H195" s="171">
        <v>1</v>
      </c>
      <c r="I195" s="133"/>
      <c r="J195" s="133"/>
      <c r="K195" s="133">
        <f t="shared" si="14"/>
        <v>0</v>
      </c>
      <c r="L195" s="130" t="s">
        <v>1</v>
      </c>
      <c r="M195" s="26"/>
      <c r="N195" s="134" t="s">
        <v>1</v>
      </c>
      <c r="O195" s="135" t="s">
        <v>39</v>
      </c>
      <c r="P195" s="136">
        <f t="shared" si="15"/>
        <v>0</v>
      </c>
      <c r="Q195" s="136">
        <f t="shared" si="16"/>
        <v>0</v>
      </c>
      <c r="R195" s="136">
        <f t="shared" si="17"/>
        <v>0</v>
      </c>
      <c r="S195" s="137">
        <v>0</v>
      </c>
      <c r="T195" s="137">
        <f t="shared" si="18"/>
        <v>0</v>
      </c>
      <c r="U195" s="137">
        <v>0</v>
      </c>
      <c r="V195" s="137">
        <f t="shared" si="19"/>
        <v>0</v>
      </c>
      <c r="W195" s="137">
        <v>0</v>
      </c>
      <c r="X195" s="137">
        <f t="shared" si="20"/>
        <v>0</v>
      </c>
      <c r="Y195" s="138" t="s">
        <v>1</v>
      </c>
      <c r="AR195" s="139" t="s">
        <v>149</v>
      </c>
      <c r="AT195" s="139" t="s">
        <v>147</v>
      </c>
      <c r="AU195" s="139" t="s">
        <v>86</v>
      </c>
      <c r="AY195" s="14" t="s">
        <v>145</v>
      </c>
      <c r="BE195" s="140">
        <f t="shared" si="21"/>
        <v>0</v>
      </c>
      <c r="BF195" s="140">
        <f t="shared" si="22"/>
        <v>0</v>
      </c>
      <c r="BG195" s="140">
        <f t="shared" si="23"/>
        <v>0</v>
      </c>
      <c r="BH195" s="140">
        <f t="shared" si="24"/>
        <v>0</v>
      </c>
      <c r="BI195" s="140">
        <f t="shared" si="25"/>
        <v>0</v>
      </c>
      <c r="BJ195" s="14" t="s">
        <v>84</v>
      </c>
      <c r="BK195" s="140">
        <f t="shared" si="26"/>
        <v>0</v>
      </c>
      <c r="BL195" s="14" t="s">
        <v>149</v>
      </c>
      <c r="BM195" s="139" t="s">
        <v>223</v>
      </c>
    </row>
    <row r="196" spans="2:65" s="1" customFormat="1" ht="16.5" customHeight="1">
      <c r="B196" s="127"/>
      <c r="C196" s="128"/>
      <c r="D196" s="167" t="s">
        <v>147</v>
      </c>
      <c r="E196" s="168" t="s">
        <v>1654</v>
      </c>
      <c r="F196" s="169" t="s">
        <v>1655</v>
      </c>
      <c r="G196" s="170" t="s">
        <v>372</v>
      </c>
      <c r="H196" s="171">
        <v>3</v>
      </c>
      <c r="I196" s="133"/>
      <c r="J196" s="133"/>
      <c r="K196" s="133">
        <f t="shared" si="14"/>
        <v>0</v>
      </c>
      <c r="L196" s="130" t="s">
        <v>1</v>
      </c>
      <c r="M196" s="26"/>
      <c r="N196" s="134" t="s">
        <v>1</v>
      </c>
      <c r="O196" s="135" t="s">
        <v>39</v>
      </c>
      <c r="P196" s="136">
        <f t="shared" si="15"/>
        <v>0</v>
      </c>
      <c r="Q196" s="136">
        <f t="shared" si="16"/>
        <v>0</v>
      </c>
      <c r="R196" s="136">
        <f t="shared" si="17"/>
        <v>0</v>
      </c>
      <c r="S196" s="137">
        <v>0</v>
      </c>
      <c r="T196" s="137">
        <f t="shared" si="18"/>
        <v>0</v>
      </c>
      <c r="U196" s="137">
        <v>0</v>
      </c>
      <c r="V196" s="137">
        <f t="shared" si="19"/>
        <v>0</v>
      </c>
      <c r="W196" s="137">
        <v>0</v>
      </c>
      <c r="X196" s="137">
        <f t="shared" si="20"/>
        <v>0</v>
      </c>
      <c r="Y196" s="138" t="s">
        <v>1</v>
      </c>
      <c r="AR196" s="139" t="s">
        <v>149</v>
      </c>
      <c r="AT196" s="139" t="s">
        <v>147</v>
      </c>
      <c r="AU196" s="139" t="s">
        <v>86</v>
      </c>
      <c r="AY196" s="14" t="s">
        <v>145</v>
      </c>
      <c r="BE196" s="140">
        <f t="shared" si="21"/>
        <v>0</v>
      </c>
      <c r="BF196" s="140">
        <f t="shared" si="22"/>
        <v>0</v>
      </c>
      <c r="BG196" s="140">
        <f t="shared" si="23"/>
        <v>0</v>
      </c>
      <c r="BH196" s="140">
        <f t="shared" si="24"/>
        <v>0</v>
      </c>
      <c r="BI196" s="140">
        <f t="shared" si="25"/>
        <v>0</v>
      </c>
      <c r="BJ196" s="14" t="s">
        <v>84</v>
      </c>
      <c r="BK196" s="140">
        <f t="shared" si="26"/>
        <v>0</v>
      </c>
      <c r="BL196" s="14" t="s">
        <v>149</v>
      </c>
      <c r="BM196" s="139" t="s">
        <v>223</v>
      </c>
    </row>
    <row r="197" spans="2:65" s="1" customFormat="1" ht="16.5" customHeight="1">
      <c r="B197" s="127"/>
      <c r="C197" s="128"/>
      <c r="D197" s="167" t="s">
        <v>147</v>
      </c>
      <c r="E197" s="168" t="s">
        <v>1656</v>
      </c>
      <c r="F197" s="169" t="s">
        <v>1657</v>
      </c>
      <c r="G197" s="170" t="s">
        <v>372</v>
      </c>
      <c r="H197" s="171">
        <v>1</v>
      </c>
      <c r="I197" s="133"/>
      <c r="J197" s="133"/>
      <c r="K197" s="133">
        <f t="shared" si="14"/>
        <v>0</v>
      </c>
      <c r="L197" s="130" t="s">
        <v>1</v>
      </c>
      <c r="M197" s="26"/>
      <c r="N197" s="134" t="s">
        <v>1</v>
      </c>
      <c r="O197" s="135" t="s">
        <v>39</v>
      </c>
      <c r="P197" s="136">
        <f t="shared" si="15"/>
        <v>0</v>
      </c>
      <c r="Q197" s="136">
        <f t="shared" si="16"/>
        <v>0</v>
      </c>
      <c r="R197" s="136">
        <f t="shared" si="17"/>
        <v>0</v>
      </c>
      <c r="S197" s="137">
        <v>0</v>
      </c>
      <c r="T197" s="137">
        <f t="shared" si="18"/>
        <v>0</v>
      </c>
      <c r="U197" s="137">
        <v>0</v>
      </c>
      <c r="V197" s="137">
        <f t="shared" si="19"/>
        <v>0</v>
      </c>
      <c r="W197" s="137">
        <v>0</v>
      </c>
      <c r="X197" s="137">
        <f t="shared" si="20"/>
        <v>0</v>
      </c>
      <c r="Y197" s="138" t="s">
        <v>1</v>
      </c>
      <c r="AR197" s="139" t="s">
        <v>149</v>
      </c>
      <c r="AT197" s="139" t="s">
        <v>147</v>
      </c>
      <c r="AU197" s="139" t="s">
        <v>86</v>
      </c>
      <c r="AY197" s="14" t="s">
        <v>145</v>
      </c>
      <c r="BE197" s="140">
        <f t="shared" si="21"/>
        <v>0</v>
      </c>
      <c r="BF197" s="140">
        <f t="shared" si="22"/>
        <v>0</v>
      </c>
      <c r="BG197" s="140">
        <f t="shared" si="23"/>
        <v>0</v>
      </c>
      <c r="BH197" s="140">
        <f t="shared" si="24"/>
        <v>0</v>
      </c>
      <c r="BI197" s="140">
        <f t="shared" si="25"/>
        <v>0</v>
      </c>
      <c r="BJ197" s="14" t="s">
        <v>84</v>
      </c>
      <c r="BK197" s="140">
        <f t="shared" si="26"/>
        <v>0</v>
      </c>
      <c r="BL197" s="14" t="s">
        <v>149</v>
      </c>
      <c r="BM197" s="139" t="s">
        <v>223</v>
      </c>
    </row>
    <row r="198" spans="2:65" s="1" customFormat="1" ht="16.5" customHeight="1">
      <c r="B198" s="127"/>
      <c r="C198" s="128"/>
      <c r="D198" s="167" t="s">
        <v>147</v>
      </c>
      <c r="E198" s="168" t="s">
        <v>1658</v>
      </c>
      <c r="F198" s="169" t="s">
        <v>1659</v>
      </c>
      <c r="G198" s="170" t="s">
        <v>372</v>
      </c>
      <c r="H198" s="171">
        <v>1</v>
      </c>
      <c r="I198" s="133"/>
      <c r="J198" s="133"/>
      <c r="K198" s="133">
        <f t="shared" si="14"/>
        <v>0</v>
      </c>
      <c r="L198" s="130" t="s">
        <v>1</v>
      </c>
      <c r="M198" s="26"/>
      <c r="N198" s="134" t="s">
        <v>1</v>
      </c>
      <c r="O198" s="135" t="s">
        <v>39</v>
      </c>
      <c r="P198" s="136">
        <f t="shared" si="15"/>
        <v>0</v>
      </c>
      <c r="Q198" s="136">
        <f t="shared" si="16"/>
        <v>0</v>
      </c>
      <c r="R198" s="136">
        <f t="shared" si="17"/>
        <v>0</v>
      </c>
      <c r="S198" s="137">
        <v>0</v>
      </c>
      <c r="T198" s="137">
        <f t="shared" si="18"/>
        <v>0</v>
      </c>
      <c r="U198" s="137">
        <v>0</v>
      </c>
      <c r="V198" s="137">
        <f t="shared" si="19"/>
        <v>0</v>
      </c>
      <c r="W198" s="137">
        <v>0</v>
      </c>
      <c r="X198" s="137">
        <f t="shared" si="20"/>
        <v>0</v>
      </c>
      <c r="Y198" s="138" t="s">
        <v>1</v>
      </c>
      <c r="AR198" s="139" t="s">
        <v>149</v>
      </c>
      <c r="AT198" s="139" t="s">
        <v>147</v>
      </c>
      <c r="AU198" s="139" t="s">
        <v>86</v>
      </c>
      <c r="AY198" s="14" t="s">
        <v>145</v>
      </c>
      <c r="BE198" s="140">
        <f t="shared" si="21"/>
        <v>0</v>
      </c>
      <c r="BF198" s="140">
        <f t="shared" si="22"/>
        <v>0</v>
      </c>
      <c r="BG198" s="140">
        <f t="shared" si="23"/>
        <v>0</v>
      </c>
      <c r="BH198" s="140">
        <f t="shared" si="24"/>
        <v>0</v>
      </c>
      <c r="BI198" s="140">
        <f t="shared" si="25"/>
        <v>0</v>
      </c>
      <c r="BJ198" s="14" t="s">
        <v>84</v>
      </c>
      <c r="BK198" s="140">
        <f t="shared" si="26"/>
        <v>0</v>
      </c>
      <c r="BL198" s="14" t="s">
        <v>149</v>
      </c>
      <c r="BM198" s="139" t="s">
        <v>223</v>
      </c>
    </row>
    <row r="199" spans="2:65" s="1" customFormat="1" ht="16.5" customHeight="1">
      <c r="B199" s="127"/>
      <c r="C199" s="128"/>
      <c r="D199" s="167" t="s">
        <v>147</v>
      </c>
      <c r="E199" s="168" t="s">
        <v>1660</v>
      </c>
      <c r="F199" s="169" t="s">
        <v>1661</v>
      </c>
      <c r="G199" s="170" t="s">
        <v>1366</v>
      </c>
      <c r="H199" s="171">
        <v>200</v>
      </c>
      <c r="I199" s="133"/>
      <c r="J199" s="133"/>
      <c r="K199" s="133">
        <f t="shared" ref="K199" si="27">ROUND(P199*H199,2)</f>
        <v>0</v>
      </c>
      <c r="L199" s="130" t="s">
        <v>1</v>
      </c>
      <c r="M199" s="26"/>
      <c r="N199" s="134"/>
      <c r="O199" s="135"/>
      <c r="P199" s="136"/>
      <c r="Q199" s="136"/>
      <c r="R199" s="136"/>
      <c r="S199" s="137"/>
      <c r="T199" s="137"/>
      <c r="U199" s="137"/>
      <c r="V199" s="137"/>
      <c r="W199" s="137"/>
      <c r="X199" s="137"/>
      <c r="Y199" s="138"/>
      <c r="AR199" s="139"/>
      <c r="AT199" s="139"/>
      <c r="AU199" s="139"/>
      <c r="AY199" s="14"/>
      <c r="BE199" s="140"/>
      <c r="BF199" s="140"/>
      <c r="BG199" s="140"/>
      <c r="BH199" s="140"/>
      <c r="BI199" s="140"/>
      <c r="BJ199" s="14"/>
      <c r="BK199" s="140"/>
      <c r="BL199" s="14"/>
      <c r="BM199" s="139"/>
    </row>
    <row r="200" spans="2:65" s="11" customFormat="1" ht="22.9" customHeight="1">
      <c r="B200" s="115"/>
      <c r="D200" s="116" t="s">
        <v>75</v>
      </c>
      <c r="E200" s="125">
        <v>712</v>
      </c>
      <c r="F200" s="125" t="s">
        <v>797</v>
      </c>
      <c r="K200" s="126">
        <f>BK200</f>
        <v>0</v>
      </c>
      <c r="M200" s="115"/>
      <c r="N200" s="119"/>
      <c r="Q200" s="120">
        <f>SUM(Q201:Q215)</f>
        <v>0</v>
      </c>
      <c r="R200" s="120">
        <f>SUM(R201:R215)</f>
        <v>0</v>
      </c>
      <c r="T200" s="121">
        <f>SUM(T201:T279)</f>
        <v>0</v>
      </c>
      <c r="V200" s="121">
        <f>SUM(V201:V279)</f>
        <v>0</v>
      </c>
      <c r="X200" s="121">
        <f>SUM(X201:X279)</f>
        <v>0</v>
      </c>
      <c r="Y200" s="122"/>
      <c r="AR200" s="116" t="s">
        <v>84</v>
      </c>
      <c r="AT200" s="123" t="s">
        <v>75</v>
      </c>
      <c r="AU200" s="123" t="s">
        <v>84</v>
      </c>
      <c r="AY200" s="116" t="s">
        <v>145</v>
      </c>
      <c r="BK200" s="124">
        <f>SUM(BK201:BK202)</f>
        <v>0</v>
      </c>
    </row>
    <row r="201" spans="2:65" s="1" customFormat="1" ht="16.5" customHeight="1">
      <c r="B201" s="127"/>
      <c r="C201" s="195"/>
      <c r="D201" s="237" t="s">
        <v>147</v>
      </c>
      <c r="E201" s="196" t="s">
        <v>830</v>
      </c>
      <c r="F201" s="197" t="s">
        <v>831</v>
      </c>
      <c r="G201" s="238" t="s">
        <v>244</v>
      </c>
      <c r="H201" s="239">
        <v>17.82</v>
      </c>
      <c r="I201" s="198"/>
      <c r="J201" s="198"/>
      <c r="K201" s="198">
        <f t="shared" ref="K201" si="28">ROUND(P201*H201,2)</f>
        <v>0</v>
      </c>
      <c r="L201" s="197" t="s">
        <v>1</v>
      </c>
      <c r="M201" s="26"/>
      <c r="N201" s="134" t="s">
        <v>1</v>
      </c>
      <c r="O201" s="135" t="s">
        <v>39</v>
      </c>
      <c r="P201" s="136">
        <f t="shared" ref="P201" si="29">I201+J201</f>
        <v>0</v>
      </c>
      <c r="Q201" s="136">
        <f t="shared" ref="Q201" si="30">ROUND(I201*H201,2)</f>
        <v>0</v>
      </c>
      <c r="R201" s="136">
        <f t="shared" ref="R201" si="31">ROUND(J201*H201,2)</f>
        <v>0</v>
      </c>
      <c r="S201" s="137">
        <v>0</v>
      </c>
      <c r="T201" s="137">
        <f t="shared" ref="T201" si="32">S201*H201</f>
        <v>0</v>
      </c>
      <c r="U201" s="137">
        <v>0</v>
      </c>
      <c r="V201" s="137">
        <f t="shared" ref="V201" si="33">U201*H201</f>
        <v>0</v>
      </c>
      <c r="W201" s="137">
        <v>0</v>
      </c>
      <c r="X201" s="137">
        <f t="shared" ref="X201" si="34">W201*H201</f>
        <v>0</v>
      </c>
      <c r="Y201" s="138" t="s">
        <v>1</v>
      </c>
      <c r="AR201" s="139" t="s">
        <v>149</v>
      </c>
      <c r="AT201" s="139" t="s">
        <v>147</v>
      </c>
      <c r="AU201" s="139" t="s">
        <v>86</v>
      </c>
      <c r="AY201" s="14" t="s">
        <v>145</v>
      </c>
      <c r="BE201" s="140">
        <f t="shared" ref="BE201" si="35">IF(O201="základní",K201,0)</f>
        <v>0</v>
      </c>
      <c r="BF201" s="140">
        <f t="shared" ref="BF201" si="36">IF(O201="snížená",K201,0)</f>
        <v>0</v>
      </c>
      <c r="BG201" s="140">
        <f t="shared" ref="BG201" si="37">IF(O201="zákl. přenesená",K201,0)</f>
        <v>0</v>
      </c>
      <c r="BH201" s="140">
        <f t="shared" ref="BH201" si="38">IF(O201="sníž. přenesená",K201,0)</f>
        <v>0</v>
      </c>
      <c r="BI201" s="140">
        <f t="shared" ref="BI201" si="39">IF(O201="nulová",K201,0)</f>
        <v>0</v>
      </c>
      <c r="BJ201" s="14" t="s">
        <v>84</v>
      </c>
      <c r="BK201" s="140">
        <f t="shared" ref="BK201" si="40">ROUND(P201*H201,2)</f>
        <v>0</v>
      </c>
      <c r="BL201" s="14" t="s">
        <v>149</v>
      </c>
      <c r="BM201" s="139" t="s">
        <v>223</v>
      </c>
    </row>
    <row r="202" spans="2:65" s="173" customFormat="1">
      <c r="B202" s="174"/>
      <c r="D202" s="142" t="s">
        <v>151</v>
      </c>
      <c r="E202" s="172" t="s">
        <v>1</v>
      </c>
      <c r="F202" s="144" t="s">
        <v>1822</v>
      </c>
      <c r="G202" s="12"/>
      <c r="H202" s="143">
        <v>16.2</v>
      </c>
      <c r="M202" s="174"/>
      <c r="N202" s="175"/>
      <c r="X202" s="176"/>
      <c r="AT202" s="172" t="s">
        <v>151</v>
      </c>
      <c r="AU202" s="172" t="s">
        <v>86</v>
      </c>
      <c r="AV202" s="173" t="s">
        <v>86</v>
      </c>
      <c r="AW202" s="173" t="s">
        <v>4</v>
      </c>
      <c r="AX202" s="173" t="s">
        <v>76</v>
      </c>
      <c r="AY202" s="172" t="s">
        <v>145</v>
      </c>
    </row>
    <row r="203" spans="2:65" s="173" customFormat="1">
      <c r="B203" s="174"/>
      <c r="D203" s="142" t="s">
        <v>151</v>
      </c>
      <c r="E203" s="172" t="s">
        <v>1</v>
      </c>
      <c r="F203" s="144" t="s">
        <v>832</v>
      </c>
      <c r="G203" s="12"/>
      <c r="H203" s="143">
        <v>1.62</v>
      </c>
      <c r="M203" s="174"/>
      <c r="N203" s="175"/>
      <c r="X203" s="176"/>
      <c r="AT203" s="172" t="s">
        <v>151</v>
      </c>
      <c r="AU203" s="172" t="s">
        <v>86</v>
      </c>
      <c r="AV203" s="173" t="s">
        <v>86</v>
      </c>
      <c r="AW203" s="173" t="s">
        <v>4</v>
      </c>
      <c r="AX203" s="173" t="s">
        <v>76</v>
      </c>
      <c r="AY203" s="172" t="s">
        <v>145</v>
      </c>
    </row>
    <row r="204" spans="2:65" s="1" customFormat="1" ht="6.95" customHeight="1">
      <c r="B204" s="38"/>
      <c r="C204" s="39"/>
      <c r="D204" s="39"/>
      <c r="E204" s="39"/>
      <c r="F204" s="39"/>
      <c r="G204" s="39"/>
      <c r="H204" s="39"/>
      <c r="I204" s="39"/>
      <c r="J204" s="39"/>
      <c r="K204" s="39"/>
      <c r="L204" s="39"/>
      <c r="M204" s="26"/>
    </row>
  </sheetData>
  <autoFilter ref="C121:L203" xr:uid="{00000000-0009-0000-0000-000006000000}"/>
  <mergeCells count="9">
    <mergeCell ref="E87:H87"/>
    <mergeCell ref="E112:H112"/>
    <mergeCell ref="E114:H114"/>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2"/>
  <sheetViews>
    <sheetView showGridLines="0" zoomScale="70" zoomScaleNormal="70" workbookViewId="0">
      <selection activeCell="Z149" sqref="Z14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29" t="s">
        <v>6</v>
      </c>
      <c r="N2" s="222"/>
      <c r="O2" s="222"/>
      <c r="P2" s="222"/>
      <c r="Q2" s="222"/>
      <c r="R2" s="222"/>
      <c r="S2" s="222"/>
      <c r="T2" s="222"/>
      <c r="U2" s="222"/>
      <c r="V2" s="222"/>
      <c r="W2" s="222"/>
      <c r="X2" s="222"/>
      <c r="Y2" s="222"/>
      <c r="Z2" s="222"/>
      <c r="AT2" s="14" t="s">
        <v>104</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16.5" customHeight="1">
      <c r="B9" s="26"/>
      <c r="E9" s="199" t="s">
        <v>224</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ROUND((SUM(BE118:BE151)),  2)</f>
        <v>0</v>
      </c>
      <c r="I35" s="87">
        <v>0.21</v>
      </c>
      <c r="K35" s="85">
        <f>ROUND(((SUM(BE118:BE151))*I35),  2)</f>
        <v>0</v>
      </c>
      <c r="M35" s="26"/>
    </row>
    <row r="36" spans="2:13" s="1" customFormat="1" ht="14.45" customHeight="1">
      <c r="B36" s="26"/>
      <c r="E36" s="23" t="s">
        <v>40</v>
      </c>
      <c r="F36" s="85">
        <f>ROUND((SUM(BF118:BF151)),  2)</f>
        <v>0</v>
      </c>
      <c r="I36" s="87">
        <v>0.15</v>
      </c>
      <c r="K36" s="85">
        <f>ROUND(((SUM(BF118:BF151))*I36),  2)</f>
        <v>0</v>
      </c>
      <c r="M36" s="26"/>
    </row>
    <row r="37" spans="2:13" s="1" customFormat="1" ht="14.45" hidden="1" customHeight="1">
      <c r="B37" s="26"/>
      <c r="E37" s="23" t="s">
        <v>41</v>
      </c>
      <c r="F37" s="85">
        <f>ROUND((SUM(BG118:BG151)),  2)</f>
        <v>0</v>
      </c>
      <c r="I37" s="87">
        <v>0.21</v>
      </c>
      <c r="K37" s="85">
        <f>0</f>
        <v>0</v>
      </c>
      <c r="M37" s="26"/>
    </row>
    <row r="38" spans="2:13" s="1" customFormat="1" ht="14.45" hidden="1" customHeight="1">
      <c r="B38" s="26"/>
      <c r="E38" s="23" t="s">
        <v>42</v>
      </c>
      <c r="F38" s="85">
        <f>ROUND((SUM(BH118:BH151)),  2)</f>
        <v>0</v>
      </c>
      <c r="I38" s="87">
        <v>0.15</v>
      </c>
      <c r="K38" s="85">
        <f>0</f>
        <v>0</v>
      </c>
      <c r="M38" s="26"/>
    </row>
    <row r="39" spans="2:13" s="1" customFormat="1" ht="14.45" hidden="1" customHeight="1">
      <c r="B39" s="26"/>
      <c r="E39" s="23" t="s">
        <v>43</v>
      </c>
      <c r="F39" s="85">
        <f>ROUND((SUM(BI118:BI151)),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16.5" customHeight="1">
      <c r="B87" s="26"/>
      <c r="E87" s="199" t="str">
        <f>E9</f>
        <v xml:space="preserve">SO09 - SO 09 (D.8) – Návrh sadových úprav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123</v>
      </c>
      <c r="E97" s="101"/>
      <c r="F97" s="101"/>
      <c r="G97" s="101"/>
      <c r="H97" s="101"/>
      <c r="I97" s="102">
        <f t="shared" si="0"/>
        <v>0</v>
      </c>
      <c r="J97" s="102">
        <f t="shared" si="0"/>
        <v>0</v>
      </c>
      <c r="K97" s="102">
        <f>K119</f>
        <v>0</v>
      </c>
      <c r="M97" s="99"/>
    </row>
    <row r="98" spans="2:13" s="9" customFormat="1" ht="19.899999999999999" customHeight="1">
      <c r="B98" s="103"/>
      <c r="D98" s="104" t="s">
        <v>124</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35" t="str">
        <f>E7</f>
        <v>Nové energocentrum – Trafostanice TS1 vč. náhradního zdroje elektrické energie</v>
      </c>
      <c r="F108" s="236"/>
      <c r="G108" s="236"/>
      <c r="H108" s="236"/>
      <c r="M108" s="26"/>
    </row>
    <row r="109" spans="2:13" s="1" customFormat="1" ht="12" customHeight="1">
      <c r="B109" s="26"/>
      <c r="C109" s="23" t="s">
        <v>112</v>
      </c>
      <c r="M109" s="26"/>
    </row>
    <row r="110" spans="2:13" s="1" customFormat="1" ht="16.5" customHeight="1">
      <c r="B110" s="26"/>
      <c r="E110" s="199" t="str">
        <f>E9</f>
        <v xml:space="preserve">SO09 - SO 09 (D.8) – Návrh sadových úprav </v>
      </c>
      <c r="F110" s="234"/>
      <c r="G110" s="234"/>
      <c r="H110" s="234"/>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t="s">
        <v>143</v>
      </c>
      <c r="F119" s="117" t="s">
        <v>144</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355</v>
      </c>
      <c r="K120" s="126">
        <f>BK120</f>
        <v>0</v>
      </c>
      <c r="M120" s="115"/>
      <c r="N120" s="119"/>
      <c r="Q120" s="120">
        <f>SUM(Q121:Q151)</f>
        <v>0</v>
      </c>
      <c r="R120" s="120">
        <f>SUM(R121:R151)</f>
        <v>0</v>
      </c>
      <c r="T120" s="121">
        <f>SUM(T121:T151)</f>
        <v>0</v>
      </c>
      <c r="V120" s="121">
        <f>SUM(V121:V151)</f>
        <v>0</v>
      </c>
      <c r="X120" s="121">
        <f>SUM(X121:X151)</f>
        <v>0</v>
      </c>
      <c r="Y120" s="122"/>
      <c r="AR120" s="116" t="s">
        <v>84</v>
      </c>
      <c r="AT120" s="123" t="s">
        <v>75</v>
      </c>
      <c r="AU120" s="123" t="s">
        <v>84</v>
      </c>
      <c r="AY120" s="116" t="s">
        <v>145</v>
      </c>
      <c r="BK120" s="124">
        <f>SUM(BK121:BK151)</f>
        <v>0</v>
      </c>
    </row>
    <row r="121" spans="2:65" s="1" customFormat="1" ht="24">
      <c r="B121" s="127"/>
      <c r="C121" s="128" t="s">
        <v>84</v>
      </c>
      <c r="D121" s="128" t="s">
        <v>147</v>
      </c>
      <c r="E121" s="129" t="s">
        <v>356</v>
      </c>
      <c r="F121" s="130" t="s">
        <v>357</v>
      </c>
      <c r="G121" s="131" t="s">
        <v>257</v>
      </c>
      <c r="H121" s="132">
        <v>160</v>
      </c>
      <c r="I121" s="133"/>
      <c r="J121" s="133"/>
      <c r="K121" s="133">
        <f t="shared" ref="K121:K140" si="1">ROUND(P121*H121,2)</f>
        <v>0</v>
      </c>
      <c r="L121" s="130" t="s">
        <v>1</v>
      </c>
      <c r="M121" s="26"/>
      <c r="N121" s="134" t="s">
        <v>1</v>
      </c>
      <c r="O121" s="135" t="s">
        <v>39</v>
      </c>
      <c r="P121" s="136">
        <f t="shared" ref="P121:P140" si="2">I121+J121</f>
        <v>0</v>
      </c>
      <c r="Q121" s="136">
        <f t="shared" ref="Q121:Q140" si="3">ROUND(I121*H121,2)</f>
        <v>0</v>
      </c>
      <c r="R121" s="136">
        <f t="shared" ref="R121:R140" si="4">ROUND(J121*H121,2)</f>
        <v>0</v>
      </c>
      <c r="S121" s="137">
        <v>0</v>
      </c>
      <c r="T121" s="137">
        <f t="shared" ref="T121:T140" si="5">S121*H121</f>
        <v>0</v>
      </c>
      <c r="U121" s="137">
        <v>0</v>
      </c>
      <c r="V121" s="137">
        <f t="shared" ref="V121:V140" si="6">U121*H121</f>
        <v>0</v>
      </c>
      <c r="W121" s="137">
        <v>0</v>
      </c>
      <c r="X121" s="137">
        <f t="shared" ref="X121:X140" si="7">W121*H121</f>
        <v>0</v>
      </c>
      <c r="Y121" s="138" t="s">
        <v>1</v>
      </c>
      <c r="AR121" s="139" t="s">
        <v>149</v>
      </c>
      <c r="AT121" s="139" t="s">
        <v>147</v>
      </c>
      <c r="AU121" s="139" t="s">
        <v>86</v>
      </c>
      <c r="AY121" s="14" t="s">
        <v>145</v>
      </c>
      <c r="BE121" s="140">
        <f t="shared" ref="BE121:BE140" si="8">IF(O121="základní",K121,0)</f>
        <v>0</v>
      </c>
      <c r="BF121" s="140">
        <f t="shared" ref="BF121:BF140" si="9">IF(O121="snížená",K121,0)</f>
        <v>0</v>
      </c>
      <c r="BG121" s="140">
        <f t="shared" ref="BG121:BG140" si="10">IF(O121="zákl. přenesená",K121,0)</f>
        <v>0</v>
      </c>
      <c r="BH121" s="140">
        <f t="shared" ref="BH121:BH140" si="11">IF(O121="sníž. přenesená",K121,0)</f>
        <v>0</v>
      </c>
      <c r="BI121" s="140">
        <f t="shared" ref="BI121:BI140" si="12">IF(O121="nulová",K121,0)</f>
        <v>0</v>
      </c>
      <c r="BJ121" s="14" t="s">
        <v>84</v>
      </c>
      <c r="BK121" s="140">
        <f t="shared" ref="BK121:BK140" si="13">ROUND(P121*H121,2)</f>
        <v>0</v>
      </c>
      <c r="BL121" s="14" t="s">
        <v>149</v>
      </c>
      <c r="BM121" s="139" t="s">
        <v>225</v>
      </c>
    </row>
    <row r="122" spans="2:65" s="1" customFormat="1" ht="24">
      <c r="B122" s="127"/>
      <c r="C122" s="128" t="s">
        <v>86</v>
      </c>
      <c r="D122" s="128" t="s">
        <v>147</v>
      </c>
      <c r="E122" s="129" t="s">
        <v>358</v>
      </c>
      <c r="F122" s="130" t="s">
        <v>359</v>
      </c>
      <c r="G122" s="131" t="s">
        <v>257</v>
      </c>
      <c r="H122" s="132">
        <v>160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226</v>
      </c>
    </row>
    <row r="123" spans="2:65" s="1" customFormat="1" ht="24">
      <c r="B123" s="127"/>
      <c r="C123" s="128">
        <v>3</v>
      </c>
      <c r="D123" s="128" t="s">
        <v>147</v>
      </c>
      <c r="E123" s="129" t="s">
        <v>360</v>
      </c>
      <c r="F123" s="130" t="s">
        <v>361</v>
      </c>
      <c r="G123" s="131" t="s">
        <v>244</v>
      </c>
      <c r="H123" s="132">
        <v>630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226</v>
      </c>
    </row>
    <row r="124" spans="2:65" s="1" customFormat="1" ht="16.5" customHeight="1">
      <c r="B124" s="127"/>
      <c r="C124" s="128">
        <v>4</v>
      </c>
      <c r="D124" s="128" t="s">
        <v>147</v>
      </c>
      <c r="E124" s="129" t="s">
        <v>362</v>
      </c>
      <c r="F124" s="130" t="s">
        <v>363</v>
      </c>
      <c r="G124" s="131" t="s">
        <v>244</v>
      </c>
      <c r="H124" s="132">
        <v>630</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226</v>
      </c>
    </row>
    <row r="125" spans="2:65" s="1" customFormat="1" ht="24">
      <c r="B125" s="127"/>
      <c r="C125" s="128">
        <v>5</v>
      </c>
      <c r="D125" s="128" t="s">
        <v>147</v>
      </c>
      <c r="E125" s="129" t="s">
        <v>364</v>
      </c>
      <c r="F125" s="130" t="s">
        <v>365</v>
      </c>
      <c r="G125" s="131" t="s">
        <v>244</v>
      </c>
      <c r="H125" s="132">
        <v>1266</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226</v>
      </c>
    </row>
    <row r="126" spans="2:65" s="1" customFormat="1" ht="16.5" customHeight="1">
      <c r="B126" s="127"/>
      <c r="C126" s="128">
        <v>6</v>
      </c>
      <c r="D126" s="128" t="s">
        <v>147</v>
      </c>
      <c r="E126" s="129" t="s">
        <v>366</v>
      </c>
      <c r="F126" s="130" t="s">
        <v>367</v>
      </c>
      <c r="G126" s="131" t="s">
        <v>244</v>
      </c>
      <c r="H126" s="132">
        <v>1896</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226</v>
      </c>
    </row>
    <row r="127" spans="2:65" s="1" customFormat="1" ht="16.5" customHeight="1">
      <c r="B127" s="127"/>
      <c r="C127" s="128">
        <v>7</v>
      </c>
      <c r="D127" s="128" t="s">
        <v>147</v>
      </c>
      <c r="E127" s="129" t="s">
        <v>368</v>
      </c>
      <c r="F127" s="130" t="s">
        <v>369</v>
      </c>
      <c r="G127" s="131" t="s">
        <v>244</v>
      </c>
      <c r="H127" s="132">
        <v>1896</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226</v>
      </c>
    </row>
    <row r="128" spans="2:65" s="1" customFormat="1" ht="16.5" customHeight="1">
      <c r="B128" s="127"/>
      <c r="C128" s="128">
        <v>8</v>
      </c>
      <c r="D128" s="128" t="s">
        <v>147</v>
      </c>
      <c r="E128" s="129" t="s">
        <v>370</v>
      </c>
      <c r="F128" s="130" t="s">
        <v>371</v>
      </c>
      <c r="G128" s="131" t="s">
        <v>372</v>
      </c>
      <c r="H128" s="132">
        <v>230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226</v>
      </c>
    </row>
    <row r="129" spans="2:65" s="1" customFormat="1" ht="16.5" customHeight="1">
      <c r="B129" s="127"/>
      <c r="C129" s="128">
        <v>9</v>
      </c>
      <c r="D129" s="128" t="s">
        <v>147</v>
      </c>
      <c r="E129" s="129" t="s">
        <v>373</v>
      </c>
      <c r="F129" s="130" t="s">
        <v>374</v>
      </c>
      <c r="G129" s="131" t="s">
        <v>244</v>
      </c>
      <c r="H129" s="132">
        <v>1896</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226</v>
      </c>
    </row>
    <row r="130" spans="2:65" s="1" customFormat="1" ht="16.5" customHeight="1">
      <c r="B130" s="127"/>
      <c r="C130" s="128">
        <v>10</v>
      </c>
      <c r="D130" s="128" t="s">
        <v>147</v>
      </c>
      <c r="E130" s="129" t="s">
        <v>375</v>
      </c>
      <c r="F130" s="130" t="s">
        <v>376</v>
      </c>
      <c r="G130" s="131" t="s">
        <v>271</v>
      </c>
      <c r="H130" s="132">
        <v>0.03</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226</v>
      </c>
    </row>
    <row r="131" spans="2:65" s="1" customFormat="1" ht="24">
      <c r="B131" s="127"/>
      <c r="C131" s="128">
        <v>11</v>
      </c>
      <c r="D131" s="128" t="s">
        <v>147</v>
      </c>
      <c r="E131" s="129" t="s">
        <v>377</v>
      </c>
      <c r="F131" s="130" t="s">
        <v>378</v>
      </c>
      <c r="G131" s="131" t="s">
        <v>372</v>
      </c>
      <c r="H131" s="132">
        <v>230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226</v>
      </c>
    </row>
    <row r="132" spans="2:65" s="1" customFormat="1" ht="16.5" customHeight="1">
      <c r="B132" s="127"/>
      <c r="C132" s="128">
        <v>12</v>
      </c>
      <c r="D132" s="128" t="s">
        <v>147</v>
      </c>
      <c r="E132" s="129" t="s">
        <v>379</v>
      </c>
      <c r="F132" s="130" t="s">
        <v>380</v>
      </c>
      <c r="G132" s="131" t="s">
        <v>244</v>
      </c>
      <c r="H132" s="132">
        <v>276</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226</v>
      </c>
    </row>
    <row r="133" spans="2:65" s="1" customFormat="1" ht="16.5" customHeight="1">
      <c r="B133" s="127"/>
      <c r="C133" s="128">
        <v>13</v>
      </c>
      <c r="D133" s="128" t="s">
        <v>147</v>
      </c>
      <c r="E133" s="129" t="s">
        <v>381</v>
      </c>
      <c r="F133" s="130" t="s">
        <v>382</v>
      </c>
      <c r="G133" s="131" t="s">
        <v>257</v>
      </c>
      <c r="H133" s="132">
        <v>10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226</v>
      </c>
    </row>
    <row r="134" spans="2:65" s="1" customFormat="1" ht="16.5" customHeight="1">
      <c r="B134" s="127"/>
      <c r="C134" s="128">
        <v>14</v>
      </c>
      <c r="D134" s="128" t="s">
        <v>147</v>
      </c>
      <c r="E134" s="129" t="s">
        <v>383</v>
      </c>
      <c r="F134" s="130" t="s">
        <v>384</v>
      </c>
      <c r="G134" s="131" t="s">
        <v>257</v>
      </c>
      <c r="H134" s="132">
        <v>10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226</v>
      </c>
    </row>
    <row r="135" spans="2:65" s="1" customFormat="1" ht="16.5" customHeight="1">
      <c r="B135" s="127"/>
      <c r="C135" s="128">
        <v>15</v>
      </c>
      <c r="D135" s="128" t="s">
        <v>147</v>
      </c>
      <c r="E135" s="129" t="s">
        <v>385</v>
      </c>
      <c r="F135" s="130" t="s">
        <v>386</v>
      </c>
      <c r="G135" s="131" t="s">
        <v>271</v>
      </c>
      <c r="H135" s="132">
        <v>13.18</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226</v>
      </c>
    </row>
    <row r="136" spans="2:65" s="1" customFormat="1" ht="16.5" customHeight="1">
      <c r="B136" s="127"/>
      <c r="C136" s="128">
        <v>16</v>
      </c>
      <c r="D136" s="128" t="s">
        <v>147</v>
      </c>
      <c r="E136" s="129" t="s">
        <v>148</v>
      </c>
      <c r="F136" s="130" t="s">
        <v>387</v>
      </c>
      <c r="G136" s="131" t="s">
        <v>271</v>
      </c>
      <c r="H136" s="132">
        <v>0.03</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226</v>
      </c>
    </row>
    <row r="137" spans="2:65" s="1" customFormat="1" ht="16.5" customHeight="1">
      <c r="B137" s="127"/>
      <c r="C137" s="128">
        <v>17</v>
      </c>
      <c r="D137" s="128" t="s">
        <v>147</v>
      </c>
      <c r="E137" s="129" t="s">
        <v>152</v>
      </c>
      <c r="F137" s="130" t="s">
        <v>388</v>
      </c>
      <c r="G137" s="131" t="s">
        <v>389</v>
      </c>
      <c r="H137" s="132">
        <v>5</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226</v>
      </c>
    </row>
    <row r="138" spans="2:65" s="1" customFormat="1" ht="16.5" customHeight="1">
      <c r="B138" s="127"/>
      <c r="C138" s="128">
        <v>18</v>
      </c>
      <c r="D138" s="128" t="s">
        <v>147</v>
      </c>
      <c r="E138" s="129" t="s">
        <v>349</v>
      </c>
      <c r="F138" s="130" t="s">
        <v>390</v>
      </c>
      <c r="G138" s="131" t="s">
        <v>391</v>
      </c>
      <c r="H138" s="132">
        <v>40</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226</v>
      </c>
    </row>
    <row r="139" spans="2:65" s="1" customFormat="1" ht="16.5" customHeight="1">
      <c r="B139" s="127"/>
      <c r="C139" s="128">
        <v>19</v>
      </c>
      <c r="D139" s="128" t="s">
        <v>147</v>
      </c>
      <c r="E139" s="129" t="s">
        <v>351</v>
      </c>
      <c r="F139" s="130" t="s">
        <v>392</v>
      </c>
      <c r="G139" s="131" t="s">
        <v>257</v>
      </c>
      <c r="H139" s="132">
        <v>20</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226</v>
      </c>
    </row>
    <row r="140" spans="2:65" s="1" customFormat="1" ht="24">
      <c r="B140" s="127"/>
      <c r="C140" s="128">
        <v>20</v>
      </c>
      <c r="D140" s="128" t="s">
        <v>147</v>
      </c>
      <c r="E140" s="129" t="s">
        <v>352</v>
      </c>
      <c r="F140" s="130" t="s">
        <v>393</v>
      </c>
      <c r="G140" s="131" t="s">
        <v>343</v>
      </c>
      <c r="H140" s="132">
        <v>15</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226</v>
      </c>
    </row>
    <row r="141" spans="2:65" s="12" customFormat="1">
      <c r="B141" s="141"/>
      <c r="D141" s="142" t="s">
        <v>151</v>
      </c>
      <c r="E141" s="143" t="s">
        <v>1</v>
      </c>
      <c r="F141" s="144" t="s">
        <v>404</v>
      </c>
      <c r="H141" s="143" t="s">
        <v>1</v>
      </c>
      <c r="M141" s="141"/>
      <c r="N141" s="145"/>
      <c r="Y141" s="146"/>
      <c r="AT141" s="143" t="s">
        <v>151</v>
      </c>
      <c r="AU141" s="143" t="s">
        <v>86</v>
      </c>
      <c r="AV141" s="12" t="s">
        <v>84</v>
      </c>
      <c r="AW141" s="12" t="s">
        <v>4</v>
      </c>
      <c r="AX141" s="12" t="s">
        <v>76</v>
      </c>
      <c r="AY141" s="143" t="s">
        <v>145</v>
      </c>
    </row>
    <row r="142" spans="2:65" s="1" customFormat="1" ht="12">
      <c r="B142" s="127"/>
      <c r="C142" s="128">
        <v>21</v>
      </c>
      <c r="D142" s="128" t="s">
        <v>147</v>
      </c>
      <c r="E142" s="129" t="s">
        <v>399</v>
      </c>
      <c r="F142" s="130" t="s">
        <v>394</v>
      </c>
      <c r="G142" s="131" t="s">
        <v>343</v>
      </c>
      <c r="H142" s="132">
        <v>15</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226</v>
      </c>
    </row>
    <row r="143" spans="2:65" s="12" customFormat="1">
      <c r="B143" s="141"/>
      <c r="D143" s="142" t="s">
        <v>151</v>
      </c>
      <c r="E143" s="143" t="s">
        <v>1</v>
      </c>
      <c r="F143" s="144" t="s">
        <v>405</v>
      </c>
      <c r="H143" s="143" t="s">
        <v>1</v>
      </c>
      <c r="M143" s="141"/>
      <c r="N143" s="145"/>
      <c r="Y143" s="146"/>
      <c r="AT143" s="143" t="s">
        <v>151</v>
      </c>
      <c r="AU143" s="143" t="s">
        <v>86</v>
      </c>
      <c r="AV143" s="12" t="s">
        <v>84</v>
      </c>
      <c r="AW143" s="12" t="s">
        <v>4</v>
      </c>
      <c r="AX143" s="12" t="s">
        <v>76</v>
      </c>
      <c r="AY143" s="143" t="s">
        <v>145</v>
      </c>
    </row>
    <row r="144" spans="2:65" s="1" customFormat="1" ht="16.5" customHeight="1">
      <c r="B144" s="127"/>
      <c r="C144" s="128">
        <v>22</v>
      </c>
      <c r="D144" s="128" t="s">
        <v>147</v>
      </c>
      <c r="E144" s="129" t="s">
        <v>400</v>
      </c>
      <c r="F144" s="130" t="s">
        <v>395</v>
      </c>
      <c r="G144" s="131" t="s">
        <v>343</v>
      </c>
      <c r="H144" s="132">
        <v>20</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226</v>
      </c>
    </row>
    <row r="145" spans="2:65" s="12" customFormat="1">
      <c r="B145" s="141"/>
      <c r="D145" s="142" t="s">
        <v>151</v>
      </c>
      <c r="E145" s="143" t="s">
        <v>1</v>
      </c>
      <c r="F145" s="144" t="s">
        <v>406</v>
      </c>
      <c r="H145" s="143" t="s">
        <v>1</v>
      </c>
      <c r="M145" s="141"/>
      <c r="N145" s="145"/>
      <c r="Y145" s="146"/>
      <c r="AT145" s="143" t="s">
        <v>151</v>
      </c>
      <c r="AU145" s="143" t="s">
        <v>86</v>
      </c>
      <c r="AV145" s="12" t="s">
        <v>84</v>
      </c>
      <c r="AW145" s="12" t="s">
        <v>4</v>
      </c>
      <c r="AX145" s="12" t="s">
        <v>76</v>
      </c>
      <c r="AY145" s="143" t="s">
        <v>145</v>
      </c>
    </row>
    <row r="146" spans="2:65" s="1" customFormat="1" ht="16.5" customHeight="1">
      <c r="B146" s="127"/>
      <c r="C146" s="128">
        <v>23</v>
      </c>
      <c r="D146" s="128" t="s">
        <v>147</v>
      </c>
      <c r="E146" s="129" t="s">
        <v>401</v>
      </c>
      <c r="F146" s="130" t="s">
        <v>396</v>
      </c>
      <c r="G146" s="131" t="s">
        <v>343</v>
      </c>
      <c r="H146" s="132">
        <v>60</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226</v>
      </c>
    </row>
    <row r="147" spans="2:65" s="12" customFormat="1">
      <c r="B147" s="141"/>
      <c r="D147" s="142" t="s">
        <v>151</v>
      </c>
      <c r="E147" s="143" t="s">
        <v>1</v>
      </c>
      <c r="F147" s="144" t="s">
        <v>407</v>
      </c>
      <c r="H147" s="143" t="s">
        <v>1</v>
      </c>
      <c r="M147" s="141"/>
      <c r="N147" s="145"/>
      <c r="Y147" s="146"/>
      <c r="AT147" s="143" t="s">
        <v>151</v>
      </c>
      <c r="AU147" s="143" t="s">
        <v>86</v>
      </c>
      <c r="AV147" s="12" t="s">
        <v>84</v>
      </c>
      <c r="AW147" s="12" t="s">
        <v>4</v>
      </c>
      <c r="AX147" s="12" t="s">
        <v>76</v>
      </c>
      <c r="AY147" s="143" t="s">
        <v>145</v>
      </c>
    </row>
    <row r="148" spans="2:65" s="1" customFormat="1" ht="16.5" customHeight="1">
      <c r="B148" s="127"/>
      <c r="C148" s="128">
        <v>24</v>
      </c>
      <c r="D148" s="128" t="s">
        <v>147</v>
      </c>
      <c r="E148" s="129" t="s">
        <v>402</v>
      </c>
      <c r="F148" s="130" t="s">
        <v>397</v>
      </c>
      <c r="G148" s="131" t="s">
        <v>343</v>
      </c>
      <c r="H148" s="132">
        <v>60</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86</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226</v>
      </c>
    </row>
    <row r="149" spans="2:65" s="12" customFormat="1">
      <c r="B149" s="141"/>
      <c r="D149" s="142" t="s">
        <v>151</v>
      </c>
      <c r="E149" s="143" t="s">
        <v>1</v>
      </c>
      <c r="F149" s="144" t="s">
        <v>408</v>
      </c>
      <c r="H149" s="143" t="s">
        <v>1</v>
      </c>
      <c r="M149" s="141"/>
      <c r="N149" s="145"/>
      <c r="Y149" s="146"/>
      <c r="AT149" s="143" t="s">
        <v>151</v>
      </c>
      <c r="AU149" s="143" t="s">
        <v>86</v>
      </c>
      <c r="AV149" s="12" t="s">
        <v>84</v>
      </c>
      <c r="AW149" s="12" t="s">
        <v>4</v>
      </c>
      <c r="AX149" s="12" t="s">
        <v>76</v>
      </c>
      <c r="AY149" s="143" t="s">
        <v>145</v>
      </c>
    </row>
    <row r="150" spans="2:65" s="1" customFormat="1" ht="16.5" customHeight="1">
      <c r="B150" s="127"/>
      <c r="C150" s="128">
        <v>25</v>
      </c>
      <c r="D150" s="128" t="s">
        <v>147</v>
      </c>
      <c r="E150" s="129" t="s">
        <v>403</v>
      </c>
      <c r="F150" s="130" t="s">
        <v>398</v>
      </c>
      <c r="G150" s="131" t="s">
        <v>343</v>
      </c>
      <c r="H150" s="132">
        <v>60</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86</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226</v>
      </c>
    </row>
    <row r="151" spans="2:65" s="12" customFormat="1">
      <c r="B151" s="141"/>
      <c r="D151" s="142" t="s">
        <v>151</v>
      </c>
      <c r="E151" s="143" t="s">
        <v>1</v>
      </c>
      <c r="F151" s="144" t="s">
        <v>409</v>
      </c>
      <c r="H151" s="143" t="s">
        <v>1</v>
      </c>
      <c r="M151" s="141"/>
      <c r="N151" s="145"/>
      <c r="Y151" s="146"/>
      <c r="AT151" s="143" t="s">
        <v>151</v>
      </c>
      <c r="AU151" s="143" t="s">
        <v>86</v>
      </c>
      <c r="AV151" s="12" t="s">
        <v>84</v>
      </c>
      <c r="AW151" s="12" t="s">
        <v>4</v>
      </c>
      <c r="AX151" s="12" t="s">
        <v>76</v>
      </c>
      <c r="AY151" s="143" t="s">
        <v>145</v>
      </c>
    </row>
    <row r="152" spans="2:65" s="1" customFormat="1" ht="6.95" customHeight="1">
      <c r="B152" s="38"/>
      <c r="C152" s="39"/>
      <c r="D152" s="39"/>
      <c r="E152" s="39"/>
      <c r="F152" s="39"/>
      <c r="G152" s="39"/>
      <c r="H152" s="39"/>
      <c r="I152" s="39"/>
      <c r="J152" s="39"/>
      <c r="K152" s="39"/>
      <c r="L152" s="39"/>
      <c r="M152" s="26"/>
    </row>
  </sheetData>
  <autoFilter ref="C117:L151" xr:uid="{00000000-0009-0000-0000-000007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5"/>
  <sheetViews>
    <sheetView showGridLines="0" zoomScale="85" zoomScaleNormal="85" workbookViewId="0">
      <selection activeCell="AB149" sqref="AB14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3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56" width="0" hidden="1" customWidth="1"/>
    <col min="57" max="57" width="12.1640625" hidden="1" customWidth="1"/>
    <col min="58" max="62" width="0" hidden="1" customWidth="1"/>
    <col min="63" max="63" width="11.5" hidden="1" customWidth="1"/>
    <col min="64" max="65" width="0" hidden="1" customWidth="1"/>
  </cols>
  <sheetData>
    <row r="2" spans="2:46" ht="36.950000000000003" customHeight="1">
      <c r="M2" s="229" t="s">
        <v>6</v>
      </c>
      <c r="N2" s="222"/>
      <c r="O2" s="222"/>
      <c r="P2" s="222"/>
      <c r="Q2" s="222"/>
      <c r="R2" s="222"/>
      <c r="S2" s="222"/>
      <c r="T2" s="222"/>
      <c r="U2" s="222"/>
      <c r="V2" s="222"/>
      <c r="W2" s="222"/>
      <c r="X2" s="222"/>
      <c r="Y2" s="222"/>
      <c r="Z2" s="222"/>
      <c r="AT2" s="14" t="s">
        <v>107</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16.5" customHeight="1">
      <c r="B9" s="26"/>
      <c r="E9" s="199" t="s">
        <v>227</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ROUND(K121,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ROUND((SUM(BE121:BE154)),  2)</f>
        <v>0</v>
      </c>
      <c r="I35" s="87">
        <v>0.21</v>
      </c>
      <c r="K35" s="85">
        <f>ROUND(((SUM(BE121:BE154))*I35),  2)</f>
        <v>0</v>
      </c>
      <c r="M35" s="26"/>
    </row>
    <row r="36" spans="2:13" s="1" customFormat="1" ht="14.45" customHeight="1">
      <c r="B36" s="26"/>
      <c r="E36" s="23" t="s">
        <v>40</v>
      </c>
      <c r="F36" s="85">
        <f>ROUND((SUM(BF121:BF154)),  2)</f>
        <v>0</v>
      </c>
      <c r="I36" s="87">
        <v>0.15</v>
      </c>
      <c r="K36" s="85">
        <f>ROUND(((SUM(BF121:BF154))*I36),  2)</f>
        <v>0</v>
      </c>
      <c r="M36" s="26"/>
    </row>
    <row r="37" spans="2:13" s="1" customFormat="1" ht="14.45" hidden="1" customHeight="1">
      <c r="B37" s="26"/>
      <c r="E37" s="23" t="s">
        <v>41</v>
      </c>
      <c r="F37" s="85">
        <f>ROUND((SUM(BG121:BG154)),  2)</f>
        <v>0</v>
      </c>
      <c r="I37" s="87">
        <v>0.21</v>
      </c>
      <c r="K37" s="85">
        <f>0</f>
        <v>0</v>
      </c>
      <c r="M37" s="26"/>
    </row>
    <row r="38" spans="2:13" s="1" customFormat="1" ht="14.45" hidden="1" customHeight="1">
      <c r="B38" s="26"/>
      <c r="E38" s="23" t="s">
        <v>42</v>
      </c>
      <c r="F38" s="85">
        <f>ROUND((SUM(BH121:BH154)),  2)</f>
        <v>0</v>
      </c>
      <c r="I38" s="87">
        <v>0.15</v>
      </c>
      <c r="K38" s="85">
        <f>0</f>
        <v>0</v>
      </c>
      <c r="M38" s="26"/>
    </row>
    <row r="39" spans="2:13" s="1" customFormat="1" ht="14.45" hidden="1" customHeight="1">
      <c r="B39" s="26"/>
      <c r="E39" s="23" t="s">
        <v>43</v>
      </c>
      <c r="F39" s="85">
        <f>ROUND((SUM(BI121:BI154)),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16.5" customHeight="1">
      <c r="B87" s="26"/>
      <c r="E87" s="199" t="str">
        <f>E9</f>
        <v xml:space="preserve">SO10 - SO 10 (D.9) – Demolice stávající TS1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Q121</f>
        <v>0</v>
      </c>
      <c r="J96" s="60">
        <f t="shared" si="0"/>
        <v>0</v>
      </c>
      <c r="K96" s="60">
        <f>K121</f>
        <v>0</v>
      </c>
      <c r="M96" s="26"/>
      <c r="AU96" s="14" t="s">
        <v>122</v>
      </c>
    </row>
    <row r="97" spans="2:13" s="8" customFormat="1" ht="24.95" customHeight="1">
      <c r="B97" s="99"/>
      <c r="D97" s="100" t="s">
        <v>123</v>
      </c>
      <c r="E97" s="101"/>
      <c r="F97" s="101"/>
      <c r="G97" s="101"/>
      <c r="H97" s="101"/>
      <c r="I97" s="102">
        <f t="shared" si="0"/>
        <v>0</v>
      </c>
      <c r="J97" s="102">
        <f t="shared" si="0"/>
        <v>0</v>
      </c>
      <c r="K97" s="102">
        <f>K122</f>
        <v>0</v>
      </c>
      <c r="M97" s="99"/>
    </row>
    <row r="98" spans="2:13" s="9" customFormat="1" ht="19.899999999999999" customHeight="1">
      <c r="B98" s="103"/>
      <c r="D98" s="104" t="s">
        <v>124</v>
      </c>
      <c r="E98" s="105"/>
      <c r="F98" s="105"/>
      <c r="G98" s="105"/>
      <c r="H98" s="105"/>
      <c r="I98" s="106">
        <f t="shared" si="0"/>
        <v>0</v>
      </c>
      <c r="J98" s="106">
        <f t="shared" si="0"/>
        <v>0</v>
      </c>
      <c r="K98" s="106">
        <f>K123</f>
        <v>0</v>
      </c>
      <c r="M98" s="103"/>
    </row>
    <row r="99" spans="2:13" s="9" customFormat="1" ht="19.899999999999999" customHeight="1">
      <c r="B99" s="103"/>
      <c r="D99" s="104" t="s">
        <v>318</v>
      </c>
      <c r="E99" s="105"/>
      <c r="F99" s="105"/>
      <c r="G99" s="105"/>
      <c r="H99" s="105"/>
      <c r="I99" s="106">
        <f>Q128</f>
        <v>0</v>
      </c>
      <c r="J99" s="106">
        <f t="shared" ref="J99" si="1">R124</f>
        <v>0</v>
      </c>
      <c r="K99" s="106">
        <f>K128</f>
        <v>0</v>
      </c>
      <c r="M99" s="103"/>
    </row>
    <row r="100" spans="2:13" s="9" customFormat="1" ht="19.899999999999999" customHeight="1">
      <c r="B100" s="103"/>
      <c r="D100" s="104" t="s">
        <v>268</v>
      </c>
      <c r="E100" s="105"/>
      <c r="F100" s="105"/>
      <c r="G100" s="105"/>
      <c r="H100" s="105"/>
      <c r="I100" s="106">
        <f>Q139</f>
        <v>0</v>
      </c>
      <c r="J100" s="106">
        <f t="shared" ref="J100" si="2">R125</f>
        <v>0</v>
      </c>
      <c r="K100" s="106">
        <f>K139</f>
        <v>0</v>
      </c>
      <c r="M100" s="103"/>
    </row>
    <row r="101" spans="2:13" s="9" customFormat="1" ht="19.899999999999999" customHeight="1">
      <c r="B101" s="103"/>
      <c r="D101" s="104" t="s">
        <v>341</v>
      </c>
      <c r="E101" s="105"/>
      <c r="F101" s="105"/>
      <c r="G101" s="105"/>
      <c r="H101" s="105"/>
      <c r="I101" s="106">
        <f>Q144</f>
        <v>0</v>
      </c>
      <c r="J101" s="106">
        <f t="shared" ref="J101" si="3">R126</f>
        <v>0</v>
      </c>
      <c r="K101" s="106">
        <f>K144</f>
        <v>0</v>
      </c>
      <c r="M101" s="103"/>
    </row>
    <row r="102" spans="2:13" s="1" customFormat="1" ht="21.75" customHeight="1">
      <c r="B102" s="26"/>
      <c r="M102" s="26"/>
    </row>
    <row r="103" spans="2:13" s="1" customFormat="1" ht="6.95" customHeight="1">
      <c r="B103" s="38"/>
      <c r="C103" s="39"/>
      <c r="D103" s="39"/>
      <c r="E103" s="39"/>
      <c r="F103" s="39"/>
      <c r="G103" s="39"/>
      <c r="H103" s="39"/>
      <c r="I103" s="39"/>
      <c r="J103" s="39"/>
      <c r="K103" s="39"/>
      <c r="L103" s="39"/>
      <c r="M103" s="26"/>
    </row>
    <row r="107" spans="2:13" s="1" customFormat="1" ht="6.95" customHeight="1">
      <c r="B107" s="40"/>
      <c r="C107" s="41"/>
      <c r="D107" s="41"/>
      <c r="E107" s="41"/>
      <c r="F107" s="41"/>
      <c r="G107" s="41"/>
      <c r="H107" s="41"/>
      <c r="I107" s="41"/>
      <c r="J107" s="41"/>
      <c r="K107" s="41"/>
      <c r="L107" s="41"/>
      <c r="M107" s="26"/>
    </row>
    <row r="108" spans="2:13" s="1" customFormat="1" ht="24.95" customHeight="1">
      <c r="B108" s="26"/>
      <c r="C108" s="18" t="s">
        <v>125</v>
      </c>
      <c r="M108" s="26"/>
    </row>
    <row r="109" spans="2:13" s="1" customFormat="1" ht="6.95" customHeight="1">
      <c r="B109" s="26"/>
      <c r="M109" s="26"/>
    </row>
    <row r="110" spans="2:13" s="1" customFormat="1" ht="12" customHeight="1">
      <c r="B110" s="26"/>
      <c r="C110" s="23" t="s">
        <v>15</v>
      </c>
      <c r="M110" s="26"/>
    </row>
    <row r="111" spans="2:13" s="1" customFormat="1" ht="26.25" customHeight="1">
      <c r="B111" s="26"/>
      <c r="E111" s="235" t="str">
        <f>E7</f>
        <v>Nové energocentrum – Trafostanice TS1 vč. náhradního zdroje elektrické energie</v>
      </c>
      <c r="F111" s="236"/>
      <c r="G111" s="236"/>
      <c r="H111" s="236"/>
      <c r="M111" s="26"/>
    </row>
    <row r="112" spans="2:13" s="1" customFormat="1" ht="12" customHeight="1">
      <c r="B112" s="26"/>
      <c r="C112" s="23" t="s">
        <v>112</v>
      </c>
      <c r="M112" s="26"/>
    </row>
    <row r="113" spans="2:65" s="1" customFormat="1" ht="16.5" customHeight="1">
      <c r="B113" s="26"/>
      <c r="E113" s="199" t="str">
        <f>E9</f>
        <v xml:space="preserve">SO10 - SO 10 (D.9) – Demolice stávající TS1  </v>
      </c>
      <c r="F113" s="234"/>
      <c r="G113" s="234"/>
      <c r="H113" s="234"/>
      <c r="M113" s="26"/>
    </row>
    <row r="114" spans="2:65" s="1" customFormat="1" ht="6.95" customHeight="1">
      <c r="B114" s="26"/>
      <c r="M114" s="26"/>
    </row>
    <row r="115" spans="2:65" s="1" customFormat="1" ht="12" customHeight="1">
      <c r="B115" s="26"/>
      <c r="C115" s="23" t="s">
        <v>19</v>
      </c>
      <c r="F115" s="21" t="str">
        <f>F12</f>
        <v>Nemocnice Chomutov, o.z.</v>
      </c>
      <c r="I115" s="23" t="s">
        <v>21</v>
      </c>
      <c r="J115" s="46" t="str">
        <f>IF(J12="","",J12)</f>
        <v>2. 9. 2022</v>
      </c>
      <c r="M115" s="26"/>
    </row>
    <row r="116" spans="2:65" s="1" customFormat="1" ht="6.95" customHeight="1">
      <c r="B116" s="26"/>
      <c r="M116" s="26"/>
    </row>
    <row r="117" spans="2:65" s="1" customFormat="1" ht="15.2" customHeight="1">
      <c r="B117" s="26"/>
      <c r="C117" s="23" t="s">
        <v>23</v>
      </c>
      <c r="F117" s="21" t="str">
        <f>E15</f>
        <v>Krajská zdravotní, a.s; Sociální péče 3316/12A, 401 13 Ústí nad Labem</v>
      </c>
      <c r="I117" s="23" t="s">
        <v>28</v>
      </c>
      <c r="J117" s="24" t="str">
        <f>E21</f>
        <v xml:space="preserve">ALTRON, a.s. </v>
      </c>
      <c r="M117" s="26"/>
    </row>
    <row r="118" spans="2:65" s="1" customFormat="1" ht="15.2" customHeight="1">
      <c r="B118" s="26"/>
      <c r="C118" s="23" t="s">
        <v>27</v>
      </c>
      <c r="F118" s="21" t="str">
        <f>IF(E18="","",E18)</f>
        <v xml:space="preserve"> </v>
      </c>
      <c r="I118" s="23" t="s">
        <v>32</v>
      </c>
      <c r="J118" s="24" t="str">
        <f>E24</f>
        <v xml:space="preserve"> </v>
      </c>
      <c r="M118" s="26"/>
    </row>
    <row r="119" spans="2:65" s="1" customFormat="1" ht="10.35" customHeight="1">
      <c r="B119" s="26"/>
      <c r="M119" s="26"/>
    </row>
    <row r="120" spans="2:65" s="10" customFormat="1" ht="29.25" customHeight="1">
      <c r="B120" s="107"/>
      <c r="C120" s="108" t="s">
        <v>126</v>
      </c>
      <c r="D120" s="109" t="s">
        <v>59</v>
      </c>
      <c r="E120" s="109" t="s">
        <v>55</v>
      </c>
      <c r="F120" s="109" t="s">
        <v>56</v>
      </c>
      <c r="G120" s="109" t="s">
        <v>127</v>
      </c>
      <c r="H120" s="109" t="s">
        <v>128</v>
      </c>
      <c r="I120" s="109" t="s">
        <v>129</v>
      </c>
      <c r="J120" s="109" t="s">
        <v>130</v>
      </c>
      <c r="K120" s="109" t="s">
        <v>120</v>
      </c>
      <c r="L120" s="110" t="s">
        <v>131</v>
      </c>
      <c r="M120" s="107"/>
      <c r="N120" s="53" t="s">
        <v>1</v>
      </c>
      <c r="O120" s="54" t="s">
        <v>38</v>
      </c>
      <c r="P120" s="54" t="s">
        <v>132</v>
      </c>
      <c r="Q120" s="54" t="s">
        <v>133</v>
      </c>
      <c r="R120" s="54" t="s">
        <v>134</v>
      </c>
      <c r="S120" s="54" t="s">
        <v>135</v>
      </c>
      <c r="T120" s="54" t="s">
        <v>136</v>
      </c>
      <c r="U120" s="54" t="s">
        <v>137</v>
      </c>
      <c r="V120" s="54" t="s">
        <v>138</v>
      </c>
      <c r="W120" s="54" t="s">
        <v>139</v>
      </c>
      <c r="X120" s="54" t="s">
        <v>140</v>
      </c>
      <c r="Y120" s="55" t="s">
        <v>141</v>
      </c>
    </row>
    <row r="121" spans="2:65" s="1" customFormat="1" ht="22.9" customHeight="1">
      <c r="B121" s="26"/>
      <c r="C121" s="58" t="s">
        <v>142</v>
      </c>
      <c r="K121" s="111">
        <f>BK121</f>
        <v>0</v>
      </c>
      <c r="M121" s="26"/>
      <c r="N121" s="56"/>
      <c r="O121" s="47"/>
      <c r="P121" s="47"/>
      <c r="Q121" s="112">
        <f>Q122</f>
        <v>0</v>
      </c>
      <c r="R121" s="112">
        <f>R122</f>
        <v>0</v>
      </c>
      <c r="S121" s="47"/>
      <c r="T121" s="113">
        <f>T122</f>
        <v>0</v>
      </c>
      <c r="U121" s="47"/>
      <c r="V121" s="113">
        <f>V122</f>
        <v>0</v>
      </c>
      <c r="W121" s="47"/>
      <c r="X121" s="113">
        <f>X122</f>
        <v>0</v>
      </c>
      <c r="Y121" s="48"/>
      <c r="AT121" s="14" t="s">
        <v>75</v>
      </c>
      <c r="AU121" s="14" t="s">
        <v>122</v>
      </c>
      <c r="BK121" s="114">
        <f>BK122</f>
        <v>0</v>
      </c>
    </row>
    <row r="122" spans="2:65" s="11" customFormat="1" ht="25.9" customHeight="1">
      <c r="B122" s="115"/>
      <c r="D122" s="116" t="s">
        <v>75</v>
      </c>
      <c r="E122" s="117" t="s">
        <v>143</v>
      </c>
      <c r="F122" s="117" t="s">
        <v>144</v>
      </c>
      <c r="K122" s="118">
        <f>BK122</f>
        <v>0</v>
      </c>
      <c r="M122" s="115"/>
      <c r="N122" s="119"/>
      <c r="Q122" s="120">
        <f>Q123+Q128+Q139+Q144</f>
        <v>0</v>
      </c>
      <c r="R122" s="120">
        <f>R123</f>
        <v>0</v>
      </c>
      <c r="T122" s="121">
        <f>T123</f>
        <v>0</v>
      </c>
      <c r="V122" s="121">
        <f>V123</f>
        <v>0</v>
      </c>
      <c r="X122" s="121">
        <f>X123</f>
        <v>0</v>
      </c>
      <c r="Y122" s="122"/>
      <c r="AR122" s="116" t="s">
        <v>84</v>
      </c>
      <c r="AT122" s="123" t="s">
        <v>75</v>
      </c>
      <c r="AU122" s="123" t="s">
        <v>76</v>
      </c>
      <c r="AY122" s="116" t="s">
        <v>145</v>
      </c>
      <c r="BK122" s="124">
        <f>BK123+BK128+BK139+BK144</f>
        <v>0</v>
      </c>
    </row>
    <row r="123" spans="2:65" s="11" customFormat="1" ht="22.5" customHeight="1">
      <c r="B123" s="115"/>
      <c r="D123" s="116" t="s">
        <v>75</v>
      </c>
      <c r="E123" s="125">
        <v>1</v>
      </c>
      <c r="F123" s="125" t="s">
        <v>146</v>
      </c>
      <c r="K123" s="126">
        <f>BK123</f>
        <v>0</v>
      </c>
      <c r="M123" s="115"/>
      <c r="N123" s="119"/>
      <c r="Q123" s="120">
        <f>SUM(Q124:Q127)</f>
        <v>0</v>
      </c>
      <c r="R123" s="120">
        <f>SUM(R124:R154)</f>
        <v>0</v>
      </c>
      <c r="T123" s="121">
        <f>SUM(T124:T154)</f>
        <v>0</v>
      </c>
      <c r="V123" s="121">
        <f>SUM(V124:V154)</f>
        <v>0</v>
      </c>
      <c r="X123" s="121">
        <f>SUM(X124:X154)</f>
        <v>0</v>
      </c>
      <c r="Y123" s="122"/>
      <c r="AR123" s="116" t="s">
        <v>84</v>
      </c>
      <c r="AT123" s="123" t="s">
        <v>75</v>
      </c>
      <c r="AU123" s="123" t="s">
        <v>84</v>
      </c>
      <c r="AY123" s="116" t="s">
        <v>145</v>
      </c>
      <c r="BK123" s="124">
        <f>SUM(BK124:BK127)</f>
        <v>0</v>
      </c>
    </row>
    <row r="124" spans="2:65" s="1" customFormat="1" ht="16.5" customHeight="1">
      <c r="B124" s="127"/>
      <c r="C124" s="128" t="s">
        <v>84</v>
      </c>
      <c r="D124" s="128" t="s">
        <v>147</v>
      </c>
      <c r="E124" s="129" t="s">
        <v>310</v>
      </c>
      <c r="F124" s="130" t="s">
        <v>311</v>
      </c>
      <c r="G124" s="131" t="s">
        <v>257</v>
      </c>
      <c r="H124" s="132">
        <v>107.322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228</v>
      </c>
    </row>
    <row r="125" spans="2:65" s="12" customFormat="1">
      <c r="B125" s="141"/>
      <c r="D125" s="142" t="s">
        <v>151</v>
      </c>
      <c r="E125" s="143" t="s">
        <v>1</v>
      </c>
      <c r="F125" s="150" t="s">
        <v>312</v>
      </c>
      <c r="H125" s="143" t="s">
        <v>1</v>
      </c>
      <c r="M125" s="141"/>
      <c r="N125" s="145"/>
      <c r="Y125" s="146"/>
      <c r="AT125" s="143" t="s">
        <v>151</v>
      </c>
      <c r="AU125" s="143" t="s">
        <v>86</v>
      </c>
      <c r="AV125" s="12" t="s">
        <v>84</v>
      </c>
      <c r="AW125" s="12" t="s">
        <v>4</v>
      </c>
      <c r="AX125" s="12" t="s">
        <v>76</v>
      </c>
      <c r="AY125" s="143" t="s">
        <v>145</v>
      </c>
    </row>
    <row r="126" spans="2:65" s="1" customFormat="1" ht="16.5" customHeight="1">
      <c r="B126" s="127"/>
      <c r="C126" s="128">
        <v>2</v>
      </c>
      <c r="D126" s="128" t="s">
        <v>147</v>
      </c>
      <c r="E126" s="129" t="s">
        <v>313</v>
      </c>
      <c r="F126" s="130" t="s">
        <v>314</v>
      </c>
      <c r="G126" s="131" t="s">
        <v>257</v>
      </c>
      <c r="H126" s="132">
        <v>107.322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229</v>
      </c>
    </row>
    <row r="127" spans="2:65" s="1" customFormat="1" ht="16.5" customHeight="1">
      <c r="B127" s="127"/>
      <c r="C127" s="128">
        <v>3</v>
      </c>
      <c r="D127" s="128" t="s">
        <v>147</v>
      </c>
      <c r="E127" s="129" t="s">
        <v>315</v>
      </c>
      <c r="F127" s="130" t="s">
        <v>316</v>
      </c>
      <c r="G127" s="131" t="s">
        <v>257</v>
      </c>
      <c r="H127" s="132">
        <v>107.322</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229</v>
      </c>
    </row>
    <row r="128" spans="2:65" s="11" customFormat="1" ht="22.5" customHeight="1">
      <c r="B128" s="115"/>
      <c r="D128" s="116" t="s">
        <v>75</v>
      </c>
      <c r="E128" s="125">
        <v>96</v>
      </c>
      <c r="F128" s="125" t="s">
        <v>317</v>
      </c>
      <c r="K128" s="126">
        <f>BK128</f>
        <v>0</v>
      </c>
      <c r="M128" s="115"/>
      <c r="N128" s="119"/>
      <c r="Q128" s="120">
        <f>SUM(Q129:Q136)</f>
        <v>0</v>
      </c>
      <c r="R128" s="120">
        <f>SUM(R129:R159)</f>
        <v>0</v>
      </c>
      <c r="T128" s="121">
        <f>SUM(T129:T159)</f>
        <v>0</v>
      </c>
      <c r="V128" s="121">
        <f>SUM(V129:V159)</f>
        <v>0</v>
      </c>
      <c r="X128" s="121">
        <f>SUM(X129:X159)</f>
        <v>0</v>
      </c>
      <c r="Y128" s="122"/>
      <c r="AR128" s="116" t="s">
        <v>84</v>
      </c>
      <c r="AT128" s="123" t="s">
        <v>75</v>
      </c>
      <c r="AU128" s="123" t="s">
        <v>84</v>
      </c>
      <c r="AY128" s="116" t="s">
        <v>145</v>
      </c>
      <c r="BK128" s="124">
        <f>SUM(BK129:BK138)</f>
        <v>0</v>
      </c>
    </row>
    <row r="129" spans="2:65" s="1" customFormat="1" ht="16.5" customHeight="1">
      <c r="B129" s="127"/>
      <c r="C129" s="128">
        <v>4</v>
      </c>
      <c r="D129" s="128" t="s">
        <v>147</v>
      </c>
      <c r="E129" s="129" t="s">
        <v>319</v>
      </c>
      <c r="F129" s="130" t="s">
        <v>320</v>
      </c>
      <c r="G129" s="131" t="s">
        <v>257</v>
      </c>
      <c r="H129" s="132">
        <v>46.332000000000001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86</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229</v>
      </c>
    </row>
    <row r="130" spans="2:65" s="12" customFormat="1">
      <c r="B130" s="141"/>
      <c r="D130" s="142" t="s">
        <v>151</v>
      </c>
      <c r="E130" s="143" t="s">
        <v>1</v>
      </c>
      <c r="F130" s="150" t="s">
        <v>321</v>
      </c>
      <c r="H130" s="143" t="s">
        <v>1</v>
      </c>
      <c r="M130" s="141"/>
      <c r="N130" s="145"/>
      <c r="Y130" s="146"/>
      <c r="AT130" s="143" t="s">
        <v>151</v>
      </c>
      <c r="AU130" s="143" t="s">
        <v>86</v>
      </c>
      <c r="AV130" s="12" t="s">
        <v>84</v>
      </c>
      <c r="AW130" s="12" t="s">
        <v>4</v>
      </c>
      <c r="AX130" s="12" t="s">
        <v>76</v>
      </c>
      <c r="AY130" s="143" t="s">
        <v>145</v>
      </c>
    </row>
    <row r="131" spans="2:65" s="1" customFormat="1" ht="16.5" customHeight="1">
      <c r="B131" s="127"/>
      <c r="C131" s="128">
        <v>5</v>
      </c>
      <c r="D131" s="128" t="s">
        <v>147</v>
      </c>
      <c r="E131" s="129" t="s">
        <v>322</v>
      </c>
      <c r="F131" s="130" t="s">
        <v>323</v>
      </c>
      <c r="G131" s="131" t="s">
        <v>257</v>
      </c>
      <c r="H131" s="132">
        <v>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86</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229</v>
      </c>
    </row>
    <row r="132" spans="2:65" s="12" customFormat="1">
      <c r="B132" s="141"/>
      <c r="D132" s="142" t="s">
        <v>151</v>
      </c>
      <c r="E132" s="143" t="s">
        <v>1</v>
      </c>
      <c r="F132" s="150" t="s">
        <v>324</v>
      </c>
      <c r="H132" s="143" t="s">
        <v>1</v>
      </c>
      <c r="M132" s="141"/>
      <c r="N132" s="145"/>
      <c r="Y132" s="146"/>
      <c r="AT132" s="143" t="s">
        <v>151</v>
      </c>
      <c r="AU132" s="143" t="s">
        <v>86</v>
      </c>
      <c r="AV132" s="12" t="s">
        <v>84</v>
      </c>
      <c r="AW132" s="12" t="s">
        <v>4</v>
      </c>
      <c r="AX132" s="12" t="s">
        <v>76</v>
      </c>
      <c r="AY132" s="143" t="s">
        <v>145</v>
      </c>
    </row>
    <row r="133" spans="2:65" s="12" customFormat="1">
      <c r="B133" s="141"/>
      <c r="D133" s="142" t="s">
        <v>151</v>
      </c>
      <c r="E133" s="143" t="s">
        <v>1</v>
      </c>
      <c r="F133" s="150" t="s">
        <v>325</v>
      </c>
      <c r="H133" s="143" t="s">
        <v>1</v>
      </c>
      <c r="M133" s="141"/>
      <c r="N133" s="145"/>
      <c r="Y133" s="146"/>
      <c r="AT133" s="143" t="s">
        <v>151</v>
      </c>
      <c r="AU133" s="143" t="s">
        <v>86</v>
      </c>
      <c r="AV133" s="12" t="s">
        <v>84</v>
      </c>
      <c r="AW133" s="12" t="s">
        <v>4</v>
      </c>
      <c r="AX133" s="12" t="s">
        <v>76</v>
      </c>
      <c r="AY133" s="143" t="s">
        <v>145</v>
      </c>
    </row>
    <row r="134" spans="2:65" s="1" customFormat="1" ht="16.5" customHeight="1">
      <c r="B134" s="127"/>
      <c r="C134" s="128">
        <v>6</v>
      </c>
      <c r="D134" s="128" t="s">
        <v>147</v>
      </c>
      <c r="E134" s="129" t="s">
        <v>326</v>
      </c>
      <c r="F134" s="130" t="s">
        <v>327</v>
      </c>
      <c r="G134" s="131" t="s">
        <v>257</v>
      </c>
      <c r="H134" s="132">
        <v>2431.7600000000002</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229</v>
      </c>
    </row>
    <row r="135" spans="2:65" s="12" customFormat="1">
      <c r="B135" s="141"/>
      <c r="D135" s="142" t="s">
        <v>151</v>
      </c>
      <c r="E135" s="143" t="s">
        <v>1</v>
      </c>
      <c r="F135" s="150" t="s">
        <v>328</v>
      </c>
      <c r="H135" s="143" t="s">
        <v>1</v>
      </c>
      <c r="M135" s="141"/>
      <c r="N135" s="145"/>
      <c r="Y135" s="146"/>
      <c r="AT135" s="143" t="s">
        <v>151</v>
      </c>
      <c r="AU135" s="143" t="s">
        <v>86</v>
      </c>
      <c r="AV135" s="12" t="s">
        <v>84</v>
      </c>
      <c r="AW135" s="12" t="s">
        <v>4</v>
      </c>
      <c r="AX135" s="12" t="s">
        <v>76</v>
      </c>
      <c r="AY135" s="143" t="s">
        <v>145</v>
      </c>
    </row>
    <row r="136" spans="2:65" s="1" customFormat="1" ht="16.5" customHeight="1">
      <c r="B136" s="127"/>
      <c r="C136" s="128">
        <v>7</v>
      </c>
      <c r="D136" s="128" t="s">
        <v>147</v>
      </c>
      <c r="E136" s="129" t="s">
        <v>329</v>
      </c>
      <c r="F136" s="130" t="s">
        <v>330</v>
      </c>
      <c r="G136" s="131" t="s">
        <v>257</v>
      </c>
      <c r="H136" s="132">
        <v>60.99</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229</v>
      </c>
    </row>
    <row r="137" spans="2:65" s="12" customFormat="1">
      <c r="B137" s="141"/>
      <c r="D137" s="142" t="s">
        <v>151</v>
      </c>
      <c r="E137" s="143" t="s">
        <v>1</v>
      </c>
      <c r="F137" s="150" t="s">
        <v>331</v>
      </c>
      <c r="H137" s="143" t="s">
        <v>1</v>
      </c>
      <c r="M137" s="141"/>
      <c r="N137" s="145"/>
      <c r="Y137" s="146"/>
      <c r="AT137" s="143" t="s">
        <v>151</v>
      </c>
      <c r="AU137" s="143" t="s">
        <v>86</v>
      </c>
      <c r="AV137" s="12" t="s">
        <v>84</v>
      </c>
      <c r="AW137" s="12" t="s">
        <v>4</v>
      </c>
      <c r="AX137" s="12" t="s">
        <v>76</v>
      </c>
      <c r="AY137" s="143" t="s">
        <v>145</v>
      </c>
    </row>
    <row r="138" spans="2:65" s="12" customFormat="1">
      <c r="B138" s="141"/>
      <c r="D138" s="142" t="s">
        <v>151</v>
      </c>
      <c r="E138" s="143" t="s">
        <v>1</v>
      </c>
      <c r="F138" s="150" t="s">
        <v>332</v>
      </c>
      <c r="H138" s="143" t="s">
        <v>1</v>
      </c>
      <c r="M138" s="141"/>
      <c r="N138" s="145"/>
      <c r="Y138" s="146"/>
      <c r="AT138" s="143" t="s">
        <v>151</v>
      </c>
      <c r="AU138" s="143" t="s">
        <v>86</v>
      </c>
      <c r="AV138" s="12" t="s">
        <v>84</v>
      </c>
      <c r="AW138" s="12" t="s">
        <v>4</v>
      </c>
      <c r="AX138" s="12" t="s">
        <v>76</v>
      </c>
      <c r="AY138" s="143" t="s">
        <v>145</v>
      </c>
    </row>
    <row r="139" spans="2:65" s="11" customFormat="1" ht="22.5" customHeight="1">
      <c r="B139" s="115"/>
      <c r="D139" s="116" t="s">
        <v>75</v>
      </c>
      <c r="E139" s="125">
        <v>99</v>
      </c>
      <c r="F139" s="125" t="s">
        <v>267</v>
      </c>
      <c r="K139" s="126">
        <f>BK139</f>
        <v>0</v>
      </c>
      <c r="M139" s="115"/>
      <c r="N139" s="119"/>
      <c r="Q139" s="120">
        <f>SUM(Q140:Q143)</f>
        <v>0</v>
      </c>
      <c r="R139" s="120">
        <f>SUM(R140:R170)</f>
        <v>0</v>
      </c>
      <c r="T139" s="121">
        <f>SUM(T140:T170)</f>
        <v>0</v>
      </c>
      <c r="V139" s="121">
        <f>SUM(V140:V170)</f>
        <v>0</v>
      </c>
      <c r="X139" s="121">
        <f>SUM(X140:X170)</f>
        <v>0</v>
      </c>
      <c r="Y139" s="122"/>
      <c r="AR139" s="116" t="s">
        <v>84</v>
      </c>
      <c r="AT139" s="123" t="s">
        <v>75</v>
      </c>
      <c r="AU139" s="123" t="s">
        <v>84</v>
      </c>
      <c r="AY139" s="116" t="s">
        <v>145</v>
      </c>
      <c r="BK139" s="124">
        <f>SUM(BK140:BK143)</f>
        <v>0</v>
      </c>
    </row>
    <row r="140" spans="2:65" s="1" customFormat="1" ht="16.5" customHeight="1">
      <c r="B140" s="127"/>
      <c r="C140" s="128">
        <v>8</v>
      </c>
      <c r="D140" s="128" t="s">
        <v>147</v>
      </c>
      <c r="E140" s="129" t="s">
        <v>333</v>
      </c>
      <c r="F140" s="130" t="s">
        <v>334</v>
      </c>
      <c r="G140" s="131" t="s">
        <v>271</v>
      </c>
      <c r="H140" s="132">
        <v>871.23749999999995</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229</v>
      </c>
    </row>
    <row r="141" spans="2:65" s="1" customFormat="1" ht="16.5" customHeight="1">
      <c r="B141" s="127"/>
      <c r="C141" s="128">
        <v>9</v>
      </c>
      <c r="D141" s="128" t="s">
        <v>147</v>
      </c>
      <c r="E141" s="129" t="s">
        <v>335</v>
      </c>
      <c r="F141" s="130" t="s">
        <v>336</v>
      </c>
      <c r="G141" s="131" t="s">
        <v>271</v>
      </c>
      <c r="H141" s="132">
        <v>16553.512500000001</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229</v>
      </c>
    </row>
    <row r="142" spans="2:65" s="12" customFormat="1">
      <c r="B142" s="141"/>
      <c r="D142" s="142" t="s">
        <v>151</v>
      </c>
      <c r="E142" s="143" t="s">
        <v>1</v>
      </c>
      <c r="F142" s="150" t="s">
        <v>337</v>
      </c>
      <c r="H142" s="143" t="s">
        <v>1</v>
      </c>
      <c r="M142" s="141"/>
      <c r="N142" s="145"/>
      <c r="Y142" s="146"/>
      <c r="AT142" s="143" t="s">
        <v>151</v>
      </c>
      <c r="AU142" s="143" t="s">
        <v>86</v>
      </c>
      <c r="AV142" s="12" t="s">
        <v>84</v>
      </c>
      <c r="AW142" s="12" t="s">
        <v>4</v>
      </c>
      <c r="AX142" s="12" t="s">
        <v>76</v>
      </c>
      <c r="AY142" s="143" t="s">
        <v>145</v>
      </c>
    </row>
    <row r="143" spans="2:65" s="1" customFormat="1" ht="16.5" customHeight="1">
      <c r="B143" s="127"/>
      <c r="C143" s="128">
        <v>10</v>
      </c>
      <c r="D143" s="128" t="s">
        <v>147</v>
      </c>
      <c r="E143" s="129" t="s">
        <v>338</v>
      </c>
      <c r="F143" s="130" t="s">
        <v>339</v>
      </c>
      <c r="G143" s="131" t="s">
        <v>271</v>
      </c>
      <c r="H143" s="132">
        <v>871.23749999999995</v>
      </c>
      <c r="I143" s="133"/>
      <c r="J143" s="133"/>
      <c r="K143" s="133">
        <f>ROUND(P143*H143,2)</f>
        <v>0</v>
      </c>
      <c r="L143" s="130" t="s">
        <v>1</v>
      </c>
      <c r="M143" s="26"/>
      <c r="N143" s="134" t="s">
        <v>1</v>
      </c>
      <c r="O143" s="135" t="s">
        <v>39</v>
      </c>
      <c r="P143" s="136">
        <f>I143+J143</f>
        <v>0</v>
      </c>
      <c r="Q143" s="136">
        <f>ROUND(I143*H143,2)</f>
        <v>0</v>
      </c>
      <c r="R143" s="136">
        <f>ROUND(J143*H143,2)</f>
        <v>0</v>
      </c>
      <c r="S143" s="137">
        <v>0</v>
      </c>
      <c r="T143" s="137">
        <f>S143*H143</f>
        <v>0</v>
      </c>
      <c r="U143" s="137">
        <v>0</v>
      </c>
      <c r="V143" s="137">
        <f>U143*H143</f>
        <v>0</v>
      </c>
      <c r="W143" s="137">
        <v>0</v>
      </c>
      <c r="X143" s="137">
        <f>W143*H143</f>
        <v>0</v>
      </c>
      <c r="Y143" s="138" t="s">
        <v>1</v>
      </c>
      <c r="AR143" s="139" t="s">
        <v>149</v>
      </c>
      <c r="AT143" s="139" t="s">
        <v>147</v>
      </c>
      <c r="AU143" s="139" t="s">
        <v>86</v>
      </c>
      <c r="AY143" s="14" t="s">
        <v>145</v>
      </c>
      <c r="BE143" s="140">
        <f>IF(O143="základní",K143,0)</f>
        <v>0</v>
      </c>
      <c r="BF143" s="140">
        <f>IF(O143="snížená",K143,0)</f>
        <v>0</v>
      </c>
      <c r="BG143" s="140">
        <f>IF(O143="zákl. přenesená",K143,0)</f>
        <v>0</v>
      </c>
      <c r="BH143" s="140">
        <f>IF(O143="sníž. přenesená",K143,0)</f>
        <v>0</v>
      </c>
      <c r="BI143" s="140">
        <f>IF(O143="nulová",K143,0)</f>
        <v>0</v>
      </c>
      <c r="BJ143" s="14" t="s">
        <v>84</v>
      </c>
      <c r="BK143" s="140">
        <f>ROUND(P143*H143,2)</f>
        <v>0</v>
      </c>
      <c r="BL143" s="14" t="s">
        <v>149</v>
      </c>
      <c r="BM143" s="139" t="s">
        <v>229</v>
      </c>
    </row>
    <row r="144" spans="2:65" s="11" customFormat="1" ht="22.5" customHeight="1">
      <c r="B144" s="115"/>
      <c r="D144" s="116" t="s">
        <v>75</v>
      </c>
      <c r="E144" s="125"/>
      <c r="F144" s="125" t="s">
        <v>340</v>
      </c>
      <c r="K144" s="126">
        <f>BK144</f>
        <v>0</v>
      </c>
      <c r="M144" s="115"/>
      <c r="N144" s="119"/>
      <c r="Q144" s="120">
        <f>SUM(Q145:Q154)</f>
        <v>0</v>
      </c>
      <c r="R144" s="120">
        <f>SUM(R145:R175)</f>
        <v>0</v>
      </c>
      <c r="T144" s="121">
        <f>SUM(T145:T175)</f>
        <v>0</v>
      </c>
      <c r="V144" s="121">
        <f>SUM(V145:V175)</f>
        <v>0</v>
      </c>
      <c r="X144" s="121">
        <f>SUM(X145:X175)</f>
        <v>0</v>
      </c>
      <c r="Y144" s="122"/>
      <c r="AR144" s="116" t="s">
        <v>84</v>
      </c>
      <c r="AT144" s="123" t="s">
        <v>75</v>
      </c>
      <c r="AU144" s="123" t="s">
        <v>84</v>
      </c>
      <c r="AY144" s="116" t="s">
        <v>145</v>
      </c>
      <c r="BK144" s="124">
        <f>SUM(BK145:BK154)</f>
        <v>0</v>
      </c>
    </row>
    <row r="145" spans="2:65" s="1" customFormat="1" ht="24">
      <c r="B145" s="127"/>
      <c r="C145" s="128">
        <v>11</v>
      </c>
      <c r="D145" s="128" t="s">
        <v>147</v>
      </c>
      <c r="E145" s="129" t="s">
        <v>148</v>
      </c>
      <c r="F145" s="130" t="s">
        <v>342</v>
      </c>
      <c r="G145" s="131" t="s">
        <v>1077</v>
      </c>
      <c r="H145" s="132">
        <v>40</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86</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229</v>
      </c>
    </row>
    <row r="146" spans="2:65" s="12" customFormat="1" ht="22.5">
      <c r="B146" s="141"/>
      <c r="D146" s="142" t="s">
        <v>151</v>
      </c>
      <c r="E146" s="143" t="s">
        <v>1</v>
      </c>
      <c r="F146" s="150" t="s">
        <v>344</v>
      </c>
      <c r="H146" s="143" t="s">
        <v>1</v>
      </c>
      <c r="M146" s="141"/>
      <c r="N146" s="145"/>
      <c r="Y146" s="146"/>
      <c r="AT146" s="143" t="s">
        <v>151</v>
      </c>
      <c r="AU146" s="143" t="s">
        <v>86</v>
      </c>
      <c r="AV146" s="12" t="s">
        <v>84</v>
      </c>
      <c r="AW146" s="12" t="s">
        <v>4</v>
      </c>
      <c r="AX146" s="12" t="s">
        <v>76</v>
      </c>
      <c r="AY146" s="143" t="s">
        <v>145</v>
      </c>
    </row>
    <row r="147" spans="2:65" s="1" customFormat="1" ht="24">
      <c r="B147" s="127"/>
      <c r="C147" s="128">
        <v>12</v>
      </c>
      <c r="D147" s="128" t="s">
        <v>147</v>
      </c>
      <c r="E147" s="129" t="s">
        <v>152</v>
      </c>
      <c r="F147" s="130" t="s">
        <v>345</v>
      </c>
      <c r="G147" s="131" t="s">
        <v>1077</v>
      </c>
      <c r="H147" s="132">
        <v>24</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229</v>
      </c>
    </row>
    <row r="148" spans="2:65" s="12" customFormat="1" ht="33.75">
      <c r="B148" s="141"/>
      <c r="D148" s="142" t="s">
        <v>151</v>
      </c>
      <c r="E148" s="143" t="s">
        <v>1</v>
      </c>
      <c r="F148" s="150" t="s">
        <v>346</v>
      </c>
      <c r="H148" s="143" t="s">
        <v>1</v>
      </c>
      <c r="M148" s="141"/>
      <c r="N148" s="145"/>
      <c r="Y148" s="146"/>
      <c r="AT148" s="143" t="s">
        <v>151</v>
      </c>
      <c r="AU148" s="143" t="s">
        <v>86</v>
      </c>
      <c r="AV148" s="12" t="s">
        <v>84</v>
      </c>
      <c r="AW148" s="12" t="s">
        <v>4</v>
      </c>
      <c r="AX148" s="12" t="s">
        <v>76</v>
      </c>
      <c r="AY148" s="143" t="s">
        <v>145</v>
      </c>
    </row>
    <row r="149" spans="2:65" s="1" customFormat="1" ht="36">
      <c r="B149" s="127"/>
      <c r="C149" s="128">
        <v>13</v>
      </c>
      <c r="D149" s="128" t="s">
        <v>147</v>
      </c>
      <c r="E149" s="129" t="s">
        <v>349</v>
      </c>
      <c r="F149" s="130" t="s">
        <v>347</v>
      </c>
      <c r="G149" s="131" t="s">
        <v>1077</v>
      </c>
      <c r="H149" s="132">
        <v>80</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229</v>
      </c>
    </row>
    <row r="150" spans="2:65" s="12" customFormat="1" ht="22.5">
      <c r="B150" s="141"/>
      <c r="D150" s="142" t="s">
        <v>151</v>
      </c>
      <c r="E150" s="143" t="s">
        <v>1</v>
      </c>
      <c r="F150" s="150" t="s">
        <v>350</v>
      </c>
      <c r="H150" s="143" t="s">
        <v>1</v>
      </c>
      <c r="M150" s="141"/>
      <c r="N150" s="145"/>
      <c r="Y150" s="146"/>
      <c r="AT150" s="143" t="s">
        <v>151</v>
      </c>
      <c r="AU150" s="143" t="s">
        <v>86</v>
      </c>
      <c r="AV150" s="12" t="s">
        <v>84</v>
      </c>
      <c r="AW150" s="12" t="s">
        <v>4</v>
      </c>
      <c r="AX150" s="12" t="s">
        <v>76</v>
      </c>
      <c r="AY150" s="143" t="s">
        <v>145</v>
      </c>
    </row>
    <row r="151" spans="2:65" s="1" customFormat="1" ht="36">
      <c r="B151" s="127"/>
      <c r="C151" s="128">
        <v>14</v>
      </c>
      <c r="D151" s="128" t="s">
        <v>147</v>
      </c>
      <c r="E151" s="129" t="s">
        <v>351</v>
      </c>
      <c r="F151" s="130" t="s">
        <v>1553</v>
      </c>
      <c r="G151" s="131" t="s">
        <v>1077</v>
      </c>
      <c r="H151" s="132">
        <v>40</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229</v>
      </c>
    </row>
    <row r="152" spans="2:65" s="12" customFormat="1" ht="22.5">
      <c r="B152" s="141"/>
      <c r="D152" s="142" t="s">
        <v>151</v>
      </c>
      <c r="E152" s="143" t="s">
        <v>1</v>
      </c>
      <c r="F152" s="150" t="s">
        <v>350</v>
      </c>
      <c r="H152" s="143" t="s">
        <v>1</v>
      </c>
      <c r="M152" s="141"/>
      <c r="N152" s="145"/>
      <c r="Y152" s="146"/>
      <c r="AT152" s="143" t="s">
        <v>151</v>
      </c>
      <c r="AU152" s="143" t="s">
        <v>86</v>
      </c>
      <c r="AV152" s="12" t="s">
        <v>84</v>
      </c>
      <c r="AW152" s="12" t="s">
        <v>4</v>
      </c>
      <c r="AX152" s="12" t="s">
        <v>76</v>
      </c>
      <c r="AY152" s="143" t="s">
        <v>145</v>
      </c>
    </row>
    <row r="153" spans="2:65" s="1" customFormat="1" ht="36">
      <c r="B153" s="127"/>
      <c r="C153" s="128">
        <v>15</v>
      </c>
      <c r="D153" s="128" t="s">
        <v>147</v>
      </c>
      <c r="E153" s="129" t="s">
        <v>352</v>
      </c>
      <c r="F153" s="130" t="s">
        <v>353</v>
      </c>
      <c r="G153" s="131" t="s">
        <v>1077</v>
      </c>
      <c r="H153" s="132">
        <v>56</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86</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229</v>
      </c>
    </row>
    <row r="154" spans="2:65" s="12" customFormat="1" ht="22.5">
      <c r="B154" s="141"/>
      <c r="D154" s="142" t="s">
        <v>151</v>
      </c>
      <c r="E154" s="143" t="s">
        <v>1</v>
      </c>
      <c r="F154" s="150" t="s">
        <v>354</v>
      </c>
      <c r="H154" s="143" t="s">
        <v>1</v>
      </c>
      <c r="M154" s="141"/>
      <c r="N154" s="145"/>
      <c r="Y154" s="146"/>
      <c r="AT154" s="143" t="s">
        <v>151</v>
      </c>
      <c r="AU154" s="143" t="s">
        <v>86</v>
      </c>
      <c r="AV154" s="12" t="s">
        <v>84</v>
      </c>
      <c r="AW154" s="12" t="s">
        <v>4</v>
      </c>
      <c r="AX154" s="12" t="s">
        <v>76</v>
      </c>
      <c r="AY154" s="143" t="s">
        <v>145</v>
      </c>
    </row>
    <row r="155" spans="2:65" s="1" customFormat="1" ht="6.95" customHeight="1">
      <c r="B155" s="38"/>
      <c r="C155" s="39"/>
      <c r="D155" s="39"/>
      <c r="E155" s="39"/>
      <c r="F155" s="39"/>
      <c r="G155" s="39"/>
      <c r="H155" s="39"/>
      <c r="I155" s="39"/>
      <c r="J155" s="39"/>
      <c r="K155" s="39"/>
      <c r="L155" s="39"/>
      <c r="M155" s="26"/>
    </row>
  </sheetData>
  <autoFilter ref="C120:L154" xr:uid="{00000000-0009-0000-0000-000008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0"/>
  <sheetViews>
    <sheetView showGridLines="0" zoomScale="85" zoomScaleNormal="85" workbookViewId="0">
      <selection activeCell="AD122" sqref="AD12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29" t="s">
        <v>6</v>
      </c>
      <c r="N2" s="222"/>
      <c r="O2" s="222"/>
      <c r="P2" s="222"/>
      <c r="Q2" s="222"/>
      <c r="R2" s="222"/>
      <c r="S2" s="222"/>
      <c r="T2" s="222"/>
      <c r="U2" s="222"/>
      <c r="V2" s="222"/>
      <c r="W2" s="222"/>
      <c r="X2" s="222"/>
      <c r="Y2" s="222"/>
      <c r="Z2" s="222"/>
      <c r="AT2" s="14" t="s">
        <v>110</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35" t="str">
        <f>'Rekapitulace stavby'!K6</f>
        <v>Nové energocentrum – Trafostanice TS1 vč. náhradního zdroje elektrické energie</v>
      </c>
      <c r="F7" s="236"/>
      <c r="G7" s="236"/>
      <c r="H7" s="236"/>
      <c r="M7" s="17"/>
    </row>
    <row r="8" spans="2:46" s="1" customFormat="1" ht="12" customHeight="1">
      <c r="B8" s="26"/>
      <c r="D8" s="23" t="s">
        <v>112</v>
      </c>
      <c r="M8" s="26"/>
    </row>
    <row r="9" spans="2:46" s="1" customFormat="1" ht="16.5" customHeight="1">
      <c r="B9" s="26"/>
      <c r="E9" s="199" t="s">
        <v>230</v>
      </c>
      <c r="F9" s="234"/>
      <c r="G9" s="234"/>
      <c r="H9" s="234"/>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21" t="str">
        <f>'Rekapitulace stavby'!E14</f>
        <v xml:space="preserve"> </v>
      </c>
      <c r="F18" s="221"/>
      <c r="G18" s="221"/>
      <c r="H18" s="221"/>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25" t="s">
        <v>1</v>
      </c>
      <c r="F27" s="225"/>
      <c r="G27" s="225"/>
      <c r="H27" s="225"/>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ROUND(K117,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ROUND((SUM(BE117:BE139)),  2)</f>
        <v>0</v>
      </c>
      <c r="I35" s="87">
        <v>0.21</v>
      </c>
      <c r="K35" s="85">
        <f>ROUND(((SUM(BE117:BE139))*I35),  2)</f>
        <v>0</v>
      </c>
      <c r="M35" s="26"/>
    </row>
    <row r="36" spans="2:13" s="1" customFormat="1" ht="14.45" customHeight="1">
      <c r="B36" s="26"/>
      <c r="E36" s="23" t="s">
        <v>40</v>
      </c>
      <c r="F36" s="85">
        <f>ROUND((SUM(BF117:BF139)),  2)</f>
        <v>0</v>
      </c>
      <c r="I36" s="87">
        <v>0.15</v>
      </c>
      <c r="K36" s="85">
        <f>ROUND(((SUM(BF117:BF139))*I36),  2)</f>
        <v>0</v>
      </c>
      <c r="M36" s="26"/>
    </row>
    <row r="37" spans="2:13" s="1" customFormat="1" ht="14.45" hidden="1" customHeight="1">
      <c r="B37" s="26"/>
      <c r="E37" s="23" t="s">
        <v>41</v>
      </c>
      <c r="F37" s="85">
        <f>ROUND((SUM(BG117:BG139)),  2)</f>
        <v>0</v>
      </c>
      <c r="I37" s="87">
        <v>0.21</v>
      </c>
      <c r="K37" s="85">
        <f>0</f>
        <v>0</v>
      </c>
      <c r="M37" s="26"/>
    </row>
    <row r="38" spans="2:13" s="1" customFormat="1" ht="14.45" hidden="1" customHeight="1">
      <c r="B38" s="26"/>
      <c r="E38" s="23" t="s">
        <v>42</v>
      </c>
      <c r="F38" s="85">
        <f>ROUND((SUM(BH117:BH139)),  2)</f>
        <v>0</v>
      </c>
      <c r="I38" s="87">
        <v>0.15</v>
      </c>
      <c r="K38" s="85">
        <f>0</f>
        <v>0</v>
      </c>
      <c r="M38" s="26"/>
    </row>
    <row r="39" spans="2:13" s="1" customFormat="1" ht="14.45" hidden="1" customHeight="1">
      <c r="B39" s="26"/>
      <c r="E39" s="23" t="s">
        <v>43</v>
      </c>
      <c r="F39" s="85">
        <f>ROUND((SUM(BI117:BI139)),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35" t="str">
        <f>E7</f>
        <v>Nové energocentrum – Trafostanice TS1 vč. náhradního zdroje elektrické energie</v>
      </c>
      <c r="F85" s="236"/>
      <c r="G85" s="236"/>
      <c r="H85" s="236"/>
      <c r="M85" s="26"/>
    </row>
    <row r="86" spans="2:47" s="1" customFormat="1" ht="12" customHeight="1">
      <c r="B86" s="26"/>
      <c r="C86" s="23" t="s">
        <v>112</v>
      </c>
      <c r="M86" s="26"/>
    </row>
    <row r="87" spans="2:47" s="1" customFormat="1" ht="16.5" customHeight="1">
      <c r="B87" s="26"/>
      <c r="E87" s="199" t="str">
        <f>E9</f>
        <v xml:space="preserve">VRN - VRN – vedlejší rozpočtové náklady </v>
      </c>
      <c r="F87" s="234"/>
      <c r="G87" s="234"/>
      <c r="H87" s="234"/>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Q117</f>
        <v>0</v>
      </c>
      <c r="J96" s="60">
        <f>R117</f>
        <v>0</v>
      </c>
      <c r="K96" s="60">
        <f>K117</f>
        <v>0</v>
      </c>
      <c r="M96" s="26"/>
      <c r="AU96" s="14" t="s">
        <v>122</v>
      </c>
    </row>
    <row r="97" spans="2:13" s="8" customFormat="1" ht="24.95" customHeight="1">
      <c r="B97" s="99"/>
      <c r="D97" s="100" t="s">
        <v>231</v>
      </c>
      <c r="E97" s="101"/>
      <c r="F97" s="101"/>
      <c r="G97" s="101"/>
      <c r="H97" s="101"/>
      <c r="I97" s="102">
        <f>Q118</f>
        <v>0</v>
      </c>
      <c r="J97" s="102">
        <f>R118</f>
        <v>0</v>
      </c>
      <c r="K97" s="102">
        <f>K118</f>
        <v>0</v>
      </c>
      <c r="M97" s="99"/>
    </row>
    <row r="98" spans="2:13" s="1" customFormat="1" ht="21.75" customHeight="1">
      <c r="B98" s="26"/>
      <c r="M98" s="26"/>
    </row>
    <row r="99" spans="2:13" s="1" customFormat="1" ht="6.95" customHeight="1">
      <c r="B99" s="38"/>
      <c r="C99" s="39"/>
      <c r="D99" s="39"/>
      <c r="E99" s="39"/>
      <c r="F99" s="39"/>
      <c r="G99" s="39"/>
      <c r="H99" s="39"/>
      <c r="I99" s="39"/>
      <c r="J99" s="39"/>
      <c r="K99" s="39"/>
      <c r="L99" s="39"/>
      <c r="M99" s="26"/>
    </row>
    <row r="103" spans="2:13" s="1" customFormat="1" ht="6.95" customHeight="1">
      <c r="B103" s="40"/>
      <c r="C103" s="41"/>
      <c r="D103" s="41"/>
      <c r="E103" s="41"/>
      <c r="F103" s="41"/>
      <c r="G103" s="41"/>
      <c r="H103" s="41"/>
      <c r="I103" s="41"/>
      <c r="J103" s="41"/>
      <c r="K103" s="41"/>
      <c r="L103" s="41"/>
      <c r="M103" s="26"/>
    </row>
    <row r="104" spans="2:13" s="1" customFormat="1" ht="24.95" customHeight="1">
      <c r="B104" s="26"/>
      <c r="C104" s="18" t="s">
        <v>125</v>
      </c>
      <c r="M104" s="26"/>
    </row>
    <row r="105" spans="2:13" s="1" customFormat="1" ht="6.95" customHeight="1">
      <c r="B105" s="26"/>
      <c r="M105" s="26"/>
    </row>
    <row r="106" spans="2:13" s="1" customFormat="1" ht="12" customHeight="1">
      <c r="B106" s="26"/>
      <c r="C106" s="23" t="s">
        <v>15</v>
      </c>
      <c r="M106" s="26"/>
    </row>
    <row r="107" spans="2:13" s="1" customFormat="1" ht="26.25" customHeight="1">
      <c r="B107" s="26"/>
      <c r="E107" s="235" t="str">
        <f>E7</f>
        <v>Nové energocentrum – Trafostanice TS1 vč. náhradního zdroje elektrické energie</v>
      </c>
      <c r="F107" s="236"/>
      <c r="G107" s="236"/>
      <c r="H107" s="236"/>
      <c r="M107" s="26"/>
    </row>
    <row r="108" spans="2:13" s="1" customFormat="1" ht="12" customHeight="1">
      <c r="B108" s="26"/>
      <c r="C108" s="23" t="s">
        <v>112</v>
      </c>
      <c r="M108" s="26"/>
    </row>
    <row r="109" spans="2:13" s="1" customFormat="1" ht="16.5" customHeight="1">
      <c r="B109" s="26"/>
      <c r="E109" s="199" t="str">
        <f>E9</f>
        <v xml:space="preserve">VRN - VRN – vedlejší rozpočtové náklady </v>
      </c>
      <c r="F109" s="234"/>
      <c r="G109" s="234"/>
      <c r="H109" s="234"/>
      <c r="M109" s="26"/>
    </row>
    <row r="110" spans="2:13" s="1" customFormat="1" ht="6.95" customHeight="1">
      <c r="B110" s="26"/>
      <c r="M110" s="26"/>
    </row>
    <row r="111" spans="2:13" s="1" customFormat="1" ht="12" customHeight="1">
      <c r="B111" s="26"/>
      <c r="C111" s="23" t="s">
        <v>19</v>
      </c>
      <c r="F111" s="21" t="str">
        <f>F12</f>
        <v>Nemocnice Chomutov, o.z.</v>
      </c>
      <c r="I111" s="23" t="s">
        <v>21</v>
      </c>
      <c r="J111" s="46" t="str">
        <f>IF(J12="","",J12)</f>
        <v>2. 9. 2022</v>
      </c>
      <c r="M111" s="26"/>
    </row>
    <row r="112" spans="2:13" s="1" customFormat="1" ht="6.95" customHeight="1">
      <c r="B112" s="26"/>
      <c r="M112" s="26"/>
    </row>
    <row r="113" spans="2:65" s="1" customFormat="1" ht="15.2" customHeight="1">
      <c r="B113" s="26"/>
      <c r="C113" s="23" t="s">
        <v>23</v>
      </c>
      <c r="F113" s="21" t="str">
        <f>E15</f>
        <v>Krajská zdravotní, a.s; Sociální péče 3316/12A, 401 13 Ústí nad Labem</v>
      </c>
      <c r="I113" s="23" t="s">
        <v>28</v>
      </c>
      <c r="J113" s="24" t="str">
        <f>E21</f>
        <v xml:space="preserve">ALTRON, a.s. </v>
      </c>
      <c r="M113" s="26"/>
    </row>
    <row r="114" spans="2:65" s="1" customFormat="1" ht="15.2" customHeight="1">
      <c r="B114" s="26"/>
      <c r="C114" s="23" t="s">
        <v>27</v>
      </c>
      <c r="F114" s="21" t="str">
        <f>IF(E18="","",E18)</f>
        <v xml:space="preserve"> </v>
      </c>
      <c r="I114" s="23" t="s">
        <v>32</v>
      </c>
      <c r="J114" s="24" t="str">
        <f>E24</f>
        <v xml:space="preserve"> </v>
      </c>
      <c r="M114" s="26"/>
    </row>
    <row r="115" spans="2:65" s="1" customFormat="1" ht="10.35" customHeight="1">
      <c r="B115" s="26"/>
      <c r="M115" s="26"/>
    </row>
    <row r="116" spans="2:65" s="10" customFormat="1" ht="29.25" customHeight="1">
      <c r="B116" s="107"/>
      <c r="C116" s="108" t="s">
        <v>126</v>
      </c>
      <c r="D116" s="109" t="s">
        <v>59</v>
      </c>
      <c r="E116" s="109" t="s">
        <v>55</v>
      </c>
      <c r="F116" s="109" t="s">
        <v>56</v>
      </c>
      <c r="G116" s="109" t="s">
        <v>127</v>
      </c>
      <c r="H116" s="109" t="s">
        <v>128</v>
      </c>
      <c r="I116" s="109" t="s">
        <v>129</v>
      </c>
      <c r="J116" s="109" t="s">
        <v>130</v>
      </c>
      <c r="K116" s="109" t="s">
        <v>120</v>
      </c>
      <c r="L116" s="110" t="s">
        <v>131</v>
      </c>
      <c r="M116" s="107"/>
      <c r="N116" s="53" t="s">
        <v>1</v>
      </c>
      <c r="O116" s="54" t="s">
        <v>38</v>
      </c>
      <c r="P116" s="54" t="s">
        <v>132</v>
      </c>
      <c r="Q116" s="54" t="s">
        <v>133</v>
      </c>
      <c r="R116" s="54" t="s">
        <v>134</v>
      </c>
      <c r="S116" s="54" t="s">
        <v>135</v>
      </c>
      <c r="T116" s="54" t="s">
        <v>136</v>
      </c>
      <c r="U116" s="54" t="s">
        <v>137</v>
      </c>
      <c r="V116" s="54" t="s">
        <v>138</v>
      </c>
      <c r="W116" s="54" t="s">
        <v>139</v>
      </c>
      <c r="X116" s="54" t="s">
        <v>140</v>
      </c>
      <c r="Y116" s="55" t="s">
        <v>141</v>
      </c>
    </row>
    <row r="117" spans="2:65" s="1" customFormat="1" ht="22.9" customHeight="1">
      <c r="B117" s="26"/>
      <c r="C117" s="58" t="s">
        <v>142</v>
      </c>
      <c r="K117" s="111">
        <f>BK117</f>
        <v>0</v>
      </c>
      <c r="M117" s="26"/>
      <c r="N117" s="56"/>
      <c r="O117" s="47"/>
      <c r="P117" s="47"/>
      <c r="Q117" s="112">
        <f>Q118</f>
        <v>0</v>
      </c>
      <c r="R117" s="112">
        <f>R118</f>
        <v>0</v>
      </c>
      <c r="S117" s="47"/>
      <c r="T117" s="113">
        <f>T118</f>
        <v>0</v>
      </c>
      <c r="U117" s="47"/>
      <c r="V117" s="113">
        <f>V118</f>
        <v>0</v>
      </c>
      <c r="W117" s="47"/>
      <c r="X117" s="113">
        <f>X118</f>
        <v>0</v>
      </c>
      <c r="Y117" s="48"/>
      <c r="AT117" s="14" t="s">
        <v>75</v>
      </c>
      <c r="AU117" s="14" t="s">
        <v>122</v>
      </c>
      <c r="BK117" s="114">
        <f>BK118</f>
        <v>0</v>
      </c>
    </row>
    <row r="118" spans="2:65" s="11" customFormat="1" ht="25.9" customHeight="1">
      <c r="B118" s="115"/>
      <c r="D118" s="116" t="s">
        <v>75</v>
      </c>
      <c r="E118" s="117" t="s">
        <v>108</v>
      </c>
      <c r="F118" s="117" t="s">
        <v>232</v>
      </c>
      <c r="K118" s="118">
        <f>BK118</f>
        <v>0</v>
      </c>
      <c r="M118" s="115"/>
      <c r="N118" s="119"/>
      <c r="Q118" s="120">
        <f>SUM(Q119:Q139)</f>
        <v>0</v>
      </c>
      <c r="R118" s="120">
        <f>SUM(R119:R139)</f>
        <v>0</v>
      </c>
      <c r="T118" s="121">
        <f>SUM(T119:T139)</f>
        <v>0</v>
      </c>
      <c r="V118" s="121">
        <f>SUM(V119:V139)</f>
        <v>0</v>
      </c>
      <c r="X118" s="121">
        <f>SUM(X119:X139)</f>
        <v>0</v>
      </c>
      <c r="Y118" s="122"/>
      <c r="AR118" s="116" t="s">
        <v>176</v>
      </c>
      <c r="AT118" s="123" t="s">
        <v>75</v>
      </c>
      <c r="AU118" s="123" t="s">
        <v>76</v>
      </c>
      <c r="AY118" s="116" t="s">
        <v>145</v>
      </c>
      <c r="BK118" s="124">
        <f>SUM(BK119:BK139)</f>
        <v>0</v>
      </c>
    </row>
    <row r="119" spans="2:65" s="1" customFormat="1" ht="25.9" customHeight="1">
      <c r="B119" s="127"/>
      <c r="C119" s="128" t="s">
        <v>84</v>
      </c>
      <c r="D119" s="128" t="s">
        <v>147</v>
      </c>
      <c r="E119" s="129" t="s">
        <v>286</v>
      </c>
      <c r="F119" s="130" t="s">
        <v>1545</v>
      </c>
      <c r="G119" s="131" t="s">
        <v>343</v>
      </c>
      <c r="H119" s="132">
        <v>1</v>
      </c>
      <c r="I119" s="133"/>
      <c r="J119" s="133"/>
      <c r="K119" s="133">
        <f>ROUND(P119*H119,2)</f>
        <v>0</v>
      </c>
      <c r="L119" s="130" t="s">
        <v>1</v>
      </c>
      <c r="M119" s="26"/>
      <c r="N119" s="134" t="s">
        <v>1</v>
      </c>
      <c r="O119" s="135" t="s">
        <v>39</v>
      </c>
      <c r="P119" s="136">
        <f>I119+J119</f>
        <v>0</v>
      </c>
      <c r="Q119" s="136">
        <f>ROUND(I119*H119,2)</f>
        <v>0</v>
      </c>
      <c r="R119" s="136">
        <f>ROUND(J119*H119,2)</f>
        <v>0</v>
      </c>
      <c r="S119" s="137">
        <v>0</v>
      </c>
      <c r="T119" s="137">
        <f>S119*H119</f>
        <v>0</v>
      </c>
      <c r="U119" s="137">
        <v>0</v>
      </c>
      <c r="V119" s="137">
        <f>U119*H119</f>
        <v>0</v>
      </c>
      <c r="W119" s="137">
        <v>0</v>
      </c>
      <c r="X119" s="137">
        <f>W119*H119</f>
        <v>0</v>
      </c>
      <c r="Y119" s="138" t="s">
        <v>1</v>
      </c>
      <c r="AR119" s="139" t="s">
        <v>233</v>
      </c>
      <c r="AT119" s="139" t="s">
        <v>147</v>
      </c>
      <c r="AU119" s="139" t="s">
        <v>84</v>
      </c>
      <c r="AY119" s="14" t="s">
        <v>145</v>
      </c>
      <c r="BE119" s="140">
        <f>IF(O119="základní",K119,0)</f>
        <v>0</v>
      </c>
      <c r="BF119" s="140">
        <f>IF(O119="snížená",K119,0)</f>
        <v>0</v>
      </c>
      <c r="BG119" s="140">
        <f>IF(O119="zákl. přenesená",K119,0)</f>
        <v>0</v>
      </c>
      <c r="BH119" s="140">
        <f>IF(O119="sníž. přenesená",K119,0)</f>
        <v>0</v>
      </c>
      <c r="BI119" s="140">
        <f>IF(O119="nulová",K119,0)</f>
        <v>0</v>
      </c>
      <c r="BJ119" s="14" t="s">
        <v>84</v>
      </c>
      <c r="BK119" s="140">
        <f>ROUND(P119*H119,2)</f>
        <v>0</v>
      </c>
      <c r="BL119" s="14" t="s">
        <v>233</v>
      </c>
      <c r="BM119" s="139" t="s">
        <v>234</v>
      </c>
    </row>
    <row r="120" spans="2:65" s="12" customFormat="1">
      <c r="B120" s="141"/>
      <c r="D120" s="142" t="s">
        <v>151</v>
      </c>
      <c r="E120" s="143"/>
      <c r="F120" s="144" t="s">
        <v>1545</v>
      </c>
      <c r="H120" s="143"/>
      <c r="M120" s="141"/>
      <c r="N120" s="145"/>
      <c r="Y120" s="146"/>
      <c r="AT120" s="143" t="s">
        <v>151</v>
      </c>
      <c r="AU120" s="143" t="s">
        <v>86</v>
      </c>
      <c r="AV120" s="12" t="s">
        <v>84</v>
      </c>
      <c r="AW120" s="12" t="s">
        <v>4</v>
      </c>
      <c r="AX120" s="12" t="s">
        <v>76</v>
      </c>
      <c r="AY120" s="143" t="s">
        <v>145</v>
      </c>
    </row>
    <row r="121" spans="2:65" s="1" customFormat="1" ht="25.9" customHeight="1">
      <c r="B121" s="127"/>
      <c r="C121" s="128">
        <v>2</v>
      </c>
      <c r="D121" s="128" t="s">
        <v>147</v>
      </c>
      <c r="E121" s="129" t="s">
        <v>288</v>
      </c>
      <c r="F121" s="130" t="s">
        <v>1546</v>
      </c>
      <c r="G121" s="131" t="s">
        <v>343</v>
      </c>
      <c r="H121" s="132">
        <v>1</v>
      </c>
      <c r="I121" s="133"/>
      <c r="J121" s="133"/>
      <c r="K121" s="133">
        <f>ROUND(P121*H121,2)</f>
        <v>0</v>
      </c>
      <c r="L121" s="130" t="s">
        <v>1</v>
      </c>
      <c r="M121" s="26"/>
      <c r="N121" s="134" t="s">
        <v>1</v>
      </c>
      <c r="O121" s="135" t="s">
        <v>39</v>
      </c>
      <c r="P121" s="136">
        <f>I121+J121</f>
        <v>0</v>
      </c>
      <c r="Q121" s="136">
        <f>ROUND(I121*H121,2)</f>
        <v>0</v>
      </c>
      <c r="R121" s="136">
        <f>ROUND(J121*H121,2)</f>
        <v>0</v>
      </c>
      <c r="S121" s="137">
        <v>0</v>
      </c>
      <c r="T121" s="137">
        <f>S121*H121</f>
        <v>0</v>
      </c>
      <c r="U121" s="137">
        <v>0</v>
      </c>
      <c r="V121" s="137">
        <f>U121*H121</f>
        <v>0</v>
      </c>
      <c r="W121" s="137">
        <v>0</v>
      </c>
      <c r="X121" s="137">
        <f>W121*H121</f>
        <v>0</v>
      </c>
      <c r="Y121" s="138" t="s">
        <v>1</v>
      </c>
      <c r="AR121" s="139" t="s">
        <v>233</v>
      </c>
      <c r="AT121" s="139" t="s">
        <v>147</v>
      </c>
      <c r="AU121" s="139" t="s">
        <v>84</v>
      </c>
      <c r="AY121" s="14" t="s">
        <v>145</v>
      </c>
      <c r="BE121" s="140">
        <f>IF(O121="základní",K121,0)</f>
        <v>0</v>
      </c>
      <c r="BF121" s="140">
        <f>IF(O121="snížená",K121,0)</f>
        <v>0</v>
      </c>
      <c r="BG121" s="140">
        <f>IF(O121="zákl. přenesená",K121,0)</f>
        <v>0</v>
      </c>
      <c r="BH121" s="140">
        <f>IF(O121="sníž. přenesená",K121,0)</f>
        <v>0</v>
      </c>
      <c r="BI121" s="140">
        <f>IF(O121="nulová",K121,0)</f>
        <v>0</v>
      </c>
      <c r="BJ121" s="14" t="s">
        <v>84</v>
      </c>
      <c r="BK121" s="140">
        <f>ROUND(P121*H121,2)</f>
        <v>0</v>
      </c>
      <c r="BL121" s="14" t="s">
        <v>233</v>
      </c>
      <c r="BM121" s="139" t="s">
        <v>234</v>
      </c>
    </row>
    <row r="122" spans="2:65" s="12" customFormat="1" ht="33.75">
      <c r="B122" s="141"/>
      <c r="D122" s="142" t="s">
        <v>151</v>
      </c>
      <c r="E122" s="143"/>
      <c r="F122" s="144" t="s">
        <v>1549</v>
      </c>
      <c r="H122" s="143"/>
      <c r="M122" s="141"/>
      <c r="N122" s="145"/>
      <c r="Y122" s="146"/>
      <c r="AT122" s="143" t="s">
        <v>151</v>
      </c>
      <c r="AU122" s="143" t="s">
        <v>86</v>
      </c>
      <c r="AV122" s="12" t="s">
        <v>84</v>
      </c>
      <c r="AW122" s="12" t="s">
        <v>4</v>
      </c>
      <c r="AX122" s="12" t="s">
        <v>76</v>
      </c>
      <c r="AY122" s="143" t="s">
        <v>145</v>
      </c>
    </row>
    <row r="123" spans="2:65" s="1" customFormat="1" ht="25.9" customHeight="1">
      <c r="B123" s="127"/>
      <c r="C123" s="128">
        <v>3</v>
      </c>
      <c r="D123" s="128" t="s">
        <v>147</v>
      </c>
      <c r="E123" s="129" t="s">
        <v>290</v>
      </c>
      <c r="F123" s="130" t="s">
        <v>1547</v>
      </c>
      <c r="G123" s="131" t="s">
        <v>343</v>
      </c>
      <c r="H123" s="132">
        <v>1</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233</v>
      </c>
      <c r="AT123" s="139" t="s">
        <v>147</v>
      </c>
      <c r="AU123" s="139" t="s">
        <v>84</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233</v>
      </c>
      <c r="BM123" s="139" t="s">
        <v>234</v>
      </c>
    </row>
    <row r="124" spans="2:65" s="12" customFormat="1">
      <c r="B124" s="141"/>
      <c r="D124" s="142" t="s">
        <v>151</v>
      </c>
      <c r="E124" s="143"/>
      <c r="F124" s="144" t="s">
        <v>1548</v>
      </c>
      <c r="H124" s="143"/>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292</v>
      </c>
      <c r="F125" s="130" t="s">
        <v>289</v>
      </c>
      <c r="G125" s="131" t="s">
        <v>287</v>
      </c>
      <c r="H125" s="132">
        <v>1</v>
      </c>
      <c r="I125" s="133"/>
      <c r="J125" s="133"/>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233</v>
      </c>
      <c r="AT125" s="139" t="s">
        <v>147</v>
      </c>
      <c r="AU125" s="139" t="s">
        <v>84</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233</v>
      </c>
      <c r="BM125" s="139" t="s">
        <v>235</v>
      </c>
    </row>
    <row r="126" spans="2:65" s="1" customFormat="1" ht="24">
      <c r="B126" s="127"/>
      <c r="C126" s="128">
        <v>5</v>
      </c>
      <c r="D126" s="128" t="s">
        <v>147</v>
      </c>
      <c r="E126" s="129" t="s">
        <v>293</v>
      </c>
      <c r="F126" s="130" t="s">
        <v>291</v>
      </c>
      <c r="G126" s="131" t="s">
        <v>287</v>
      </c>
      <c r="H126" s="132">
        <v>1</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233</v>
      </c>
      <c r="AT126" s="139" t="s">
        <v>147</v>
      </c>
      <c r="AU126" s="139" t="s">
        <v>84</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233</v>
      </c>
      <c r="BM126" s="139" t="s">
        <v>235</v>
      </c>
    </row>
    <row r="127" spans="2:65" s="12" customFormat="1" ht="22.5">
      <c r="B127" s="141"/>
      <c r="D127" s="142" t="s">
        <v>151</v>
      </c>
      <c r="E127" s="143"/>
      <c r="F127" s="144" t="s">
        <v>297</v>
      </c>
      <c r="H127" s="143"/>
      <c r="M127" s="141"/>
      <c r="N127" s="145"/>
      <c r="Y127" s="146"/>
      <c r="AT127" s="143" t="s">
        <v>151</v>
      </c>
      <c r="AU127" s="143" t="s">
        <v>86</v>
      </c>
      <c r="AV127" s="12" t="s">
        <v>84</v>
      </c>
      <c r="AW127" s="12" t="s">
        <v>4</v>
      </c>
      <c r="AX127" s="12" t="s">
        <v>76</v>
      </c>
      <c r="AY127" s="143" t="s">
        <v>145</v>
      </c>
    </row>
    <row r="128" spans="2:65" s="1" customFormat="1" ht="36">
      <c r="B128" s="127"/>
      <c r="C128" s="128">
        <v>6</v>
      </c>
      <c r="D128" s="128" t="s">
        <v>147</v>
      </c>
      <c r="E128" s="129" t="s">
        <v>294</v>
      </c>
      <c r="F128" s="130" t="s">
        <v>1550</v>
      </c>
      <c r="G128" s="131" t="s">
        <v>287</v>
      </c>
      <c r="H128" s="132">
        <v>1</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233</v>
      </c>
      <c r="AT128" s="139" t="s">
        <v>147</v>
      </c>
      <c r="AU128" s="139" t="s">
        <v>84</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233</v>
      </c>
      <c r="BM128" s="139" t="s">
        <v>235</v>
      </c>
    </row>
    <row r="129" spans="2:65" s="1" customFormat="1" ht="16.5" customHeight="1">
      <c r="B129" s="127"/>
      <c r="C129" s="128">
        <v>7</v>
      </c>
      <c r="D129" s="128" t="s">
        <v>147</v>
      </c>
      <c r="E129" s="129" t="s">
        <v>298</v>
      </c>
      <c r="F129" s="130" t="s">
        <v>295</v>
      </c>
      <c r="G129" s="131" t="s">
        <v>287</v>
      </c>
      <c r="H129" s="132">
        <v>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233</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233</v>
      </c>
      <c r="BM129" s="139" t="s">
        <v>235</v>
      </c>
    </row>
    <row r="130" spans="2:65" s="12" customFormat="1" ht="56.25">
      <c r="B130" s="141"/>
      <c r="D130" s="142" t="s">
        <v>151</v>
      </c>
      <c r="E130" s="143"/>
      <c r="F130" s="144" t="s">
        <v>296</v>
      </c>
      <c r="H130" s="143"/>
      <c r="M130" s="141"/>
      <c r="N130" s="145"/>
      <c r="Y130" s="146"/>
      <c r="AT130" s="143" t="s">
        <v>151</v>
      </c>
      <c r="AU130" s="143" t="s">
        <v>86</v>
      </c>
      <c r="AV130" s="12" t="s">
        <v>84</v>
      </c>
      <c r="AW130" s="12" t="s">
        <v>4</v>
      </c>
      <c r="AX130" s="12" t="s">
        <v>76</v>
      </c>
      <c r="AY130" s="143" t="s">
        <v>145</v>
      </c>
    </row>
    <row r="131" spans="2:65" s="1" customFormat="1" ht="24">
      <c r="B131" s="127"/>
      <c r="C131" s="128">
        <v>8</v>
      </c>
      <c r="D131" s="128" t="s">
        <v>147</v>
      </c>
      <c r="E131" s="129" t="s">
        <v>300</v>
      </c>
      <c r="F131" s="130" t="s">
        <v>1551</v>
      </c>
      <c r="G131" s="131" t="s">
        <v>287</v>
      </c>
      <c r="H131" s="132">
        <v>1</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233</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233</v>
      </c>
      <c r="BM131" s="139" t="s">
        <v>235</v>
      </c>
    </row>
    <row r="132" spans="2:65" s="12" customFormat="1" ht="33.75">
      <c r="B132" s="141"/>
      <c r="D132" s="142" t="s">
        <v>151</v>
      </c>
      <c r="E132" s="143"/>
      <c r="F132" s="144" t="s">
        <v>299</v>
      </c>
      <c r="H132" s="143"/>
      <c r="M132" s="141"/>
      <c r="N132" s="145"/>
      <c r="Y132" s="146"/>
      <c r="AT132" s="143" t="s">
        <v>151</v>
      </c>
      <c r="AU132" s="143" t="s">
        <v>86</v>
      </c>
      <c r="AV132" s="12" t="s">
        <v>84</v>
      </c>
      <c r="AW132" s="12" t="s">
        <v>4</v>
      </c>
      <c r="AX132" s="12" t="s">
        <v>76</v>
      </c>
      <c r="AY132" s="143" t="s">
        <v>145</v>
      </c>
    </row>
    <row r="133" spans="2:65" s="1" customFormat="1" ht="16.5" customHeight="1">
      <c r="B133" s="127"/>
      <c r="C133" s="128">
        <v>9</v>
      </c>
      <c r="D133" s="128" t="s">
        <v>147</v>
      </c>
      <c r="E133" s="129" t="s">
        <v>302</v>
      </c>
      <c r="F133" s="130" t="s">
        <v>301</v>
      </c>
      <c r="G133" s="131" t="s">
        <v>287</v>
      </c>
      <c r="H133" s="132">
        <v>1</v>
      </c>
      <c r="I133" s="133"/>
      <c r="J133" s="133"/>
      <c r="K133" s="133">
        <f>ROUND(P133*H133,2)</f>
        <v>0</v>
      </c>
      <c r="L133" s="130" t="s">
        <v>1</v>
      </c>
      <c r="M133" s="26"/>
      <c r="N133" s="134" t="s">
        <v>1</v>
      </c>
      <c r="O133" s="135" t="s">
        <v>39</v>
      </c>
      <c r="P133" s="136">
        <f>I133+J133</f>
        <v>0</v>
      </c>
      <c r="Q133" s="136">
        <f>ROUND(I133*H133,2)</f>
        <v>0</v>
      </c>
      <c r="R133" s="136">
        <f>ROUND(J133*H133,2)</f>
        <v>0</v>
      </c>
      <c r="S133" s="137">
        <v>0</v>
      </c>
      <c r="T133" s="137">
        <f>S133*H133</f>
        <v>0</v>
      </c>
      <c r="U133" s="137">
        <v>0</v>
      </c>
      <c r="V133" s="137">
        <f>U133*H133</f>
        <v>0</v>
      </c>
      <c r="W133" s="137">
        <v>0</v>
      </c>
      <c r="X133" s="137">
        <f>W133*H133</f>
        <v>0</v>
      </c>
      <c r="Y133" s="138" t="s">
        <v>1</v>
      </c>
      <c r="AR133" s="139" t="s">
        <v>233</v>
      </c>
      <c r="AT133" s="139" t="s">
        <v>147</v>
      </c>
      <c r="AU133" s="139" t="s">
        <v>84</v>
      </c>
      <c r="AY133" s="14" t="s">
        <v>145</v>
      </c>
      <c r="BE133" s="140">
        <f>IF(O133="základní",K133,0)</f>
        <v>0</v>
      </c>
      <c r="BF133" s="140">
        <f>IF(O133="snížená",K133,0)</f>
        <v>0</v>
      </c>
      <c r="BG133" s="140">
        <f>IF(O133="zákl. přenesená",K133,0)</f>
        <v>0</v>
      </c>
      <c r="BH133" s="140">
        <f>IF(O133="sníž. přenesená",K133,0)</f>
        <v>0</v>
      </c>
      <c r="BI133" s="140">
        <f>IF(O133="nulová",K133,0)</f>
        <v>0</v>
      </c>
      <c r="BJ133" s="14" t="s">
        <v>84</v>
      </c>
      <c r="BK133" s="140">
        <f>ROUND(P133*H133,2)</f>
        <v>0</v>
      </c>
      <c r="BL133" s="14" t="s">
        <v>233</v>
      </c>
      <c r="BM133" s="139" t="s">
        <v>235</v>
      </c>
    </row>
    <row r="134" spans="2:65" s="1" customFormat="1" ht="16.5" customHeight="1">
      <c r="B134" s="127"/>
      <c r="C134" s="128">
        <v>10</v>
      </c>
      <c r="D134" s="128" t="s">
        <v>147</v>
      </c>
      <c r="E134" s="129" t="s">
        <v>305</v>
      </c>
      <c r="F134" s="130" t="s">
        <v>303</v>
      </c>
      <c r="G134" s="131" t="s">
        <v>287</v>
      </c>
      <c r="H134" s="132">
        <v>1</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233</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233</v>
      </c>
      <c r="BM134" s="139" t="s">
        <v>235</v>
      </c>
    </row>
    <row r="135" spans="2:65" s="12" customFormat="1" ht="56.25">
      <c r="B135" s="141"/>
      <c r="D135" s="142" t="s">
        <v>151</v>
      </c>
      <c r="E135" s="143"/>
      <c r="F135" s="144" t="s">
        <v>304</v>
      </c>
      <c r="H135" s="143"/>
      <c r="M135" s="141"/>
      <c r="N135" s="145"/>
      <c r="Y135" s="146"/>
      <c r="AT135" s="143" t="s">
        <v>151</v>
      </c>
      <c r="AU135" s="143" t="s">
        <v>86</v>
      </c>
      <c r="AV135" s="12" t="s">
        <v>84</v>
      </c>
      <c r="AW135" s="12" t="s">
        <v>4</v>
      </c>
      <c r="AX135" s="12" t="s">
        <v>76</v>
      </c>
      <c r="AY135" s="143" t="s">
        <v>145</v>
      </c>
    </row>
    <row r="136" spans="2:65" s="1" customFormat="1" ht="16.5" customHeight="1">
      <c r="B136" s="127"/>
      <c r="C136" s="128">
        <v>11</v>
      </c>
      <c r="D136" s="128" t="s">
        <v>147</v>
      </c>
      <c r="E136" s="129" t="s">
        <v>306</v>
      </c>
      <c r="F136" s="130" t="s">
        <v>236</v>
      </c>
      <c r="G136" s="131" t="s">
        <v>287</v>
      </c>
      <c r="H136" s="132">
        <v>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233</v>
      </c>
      <c r="AT136" s="139" t="s">
        <v>147</v>
      </c>
      <c r="AU136" s="139" t="s">
        <v>84</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233</v>
      </c>
      <c r="BM136" s="139" t="s">
        <v>235</v>
      </c>
    </row>
    <row r="137" spans="2:65" s="12" customFormat="1" ht="78.75">
      <c r="B137" s="141"/>
      <c r="D137" s="142" t="s">
        <v>151</v>
      </c>
      <c r="E137" s="143"/>
      <c r="F137" s="144" t="s">
        <v>307</v>
      </c>
      <c r="H137" s="143"/>
      <c r="M137" s="141"/>
      <c r="N137" s="145"/>
      <c r="Y137" s="146"/>
      <c r="AT137" s="143" t="s">
        <v>151</v>
      </c>
      <c r="AU137" s="143" t="s">
        <v>86</v>
      </c>
      <c r="AV137" s="12" t="s">
        <v>84</v>
      </c>
      <c r="AW137" s="12" t="s">
        <v>4</v>
      </c>
      <c r="AX137" s="12" t="s">
        <v>76</v>
      </c>
      <c r="AY137" s="143" t="s">
        <v>145</v>
      </c>
    </row>
    <row r="138" spans="2:65" s="1" customFormat="1" ht="16.5" customHeight="1">
      <c r="B138" s="127"/>
      <c r="C138" s="128">
        <v>12</v>
      </c>
      <c r="D138" s="128" t="s">
        <v>147</v>
      </c>
      <c r="E138" s="129" t="s">
        <v>306</v>
      </c>
      <c r="F138" s="130" t="s">
        <v>1552</v>
      </c>
      <c r="G138" s="131" t="s">
        <v>287</v>
      </c>
      <c r="H138" s="132">
        <v>1</v>
      </c>
      <c r="I138" s="133"/>
      <c r="J138" s="133"/>
      <c r="K138" s="133">
        <f>ROUND(P138*H138,2)</f>
        <v>0</v>
      </c>
      <c r="L138" s="130" t="s">
        <v>1</v>
      </c>
      <c r="M138" s="26"/>
      <c r="N138" s="134" t="s">
        <v>1</v>
      </c>
      <c r="O138" s="135" t="s">
        <v>39</v>
      </c>
      <c r="P138" s="136">
        <f>I138+J138</f>
        <v>0</v>
      </c>
      <c r="Q138" s="136">
        <f>ROUND(I138*H138,2)</f>
        <v>0</v>
      </c>
      <c r="R138" s="136">
        <f>ROUND(J138*H138,2)</f>
        <v>0</v>
      </c>
      <c r="S138" s="137">
        <v>0</v>
      </c>
      <c r="T138" s="137">
        <f>S138*H138</f>
        <v>0</v>
      </c>
      <c r="U138" s="137">
        <v>0</v>
      </c>
      <c r="V138" s="137">
        <f>U138*H138</f>
        <v>0</v>
      </c>
      <c r="W138" s="137">
        <v>0</v>
      </c>
      <c r="X138" s="137">
        <f>W138*H138</f>
        <v>0</v>
      </c>
      <c r="Y138" s="138" t="s">
        <v>1</v>
      </c>
      <c r="AR138" s="139" t="s">
        <v>233</v>
      </c>
      <c r="AT138" s="139" t="s">
        <v>147</v>
      </c>
      <c r="AU138" s="139" t="s">
        <v>84</v>
      </c>
      <c r="AY138" s="14" t="s">
        <v>145</v>
      </c>
      <c r="BE138" s="140">
        <f>IF(O138="základní",K138,0)</f>
        <v>0</v>
      </c>
      <c r="BF138" s="140">
        <f>IF(O138="snížená",K138,0)</f>
        <v>0</v>
      </c>
      <c r="BG138" s="140">
        <f>IF(O138="zákl. přenesená",K138,0)</f>
        <v>0</v>
      </c>
      <c r="BH138" s="140">
        <f>IF(O138="sníž. přenesená",K138,0)</f>
        <v>0</v>
      </c>
      <c r="BI138" s="140">
        <f>IF(O138="nulová",K138,0)</f>
        <v>0</v>
      </c>
      <c r="BJ138" s="14" t="s">
        <v>84</v>
      </c>
      <c r="BK138" s="140">
        <f>ROUND(P138*H138,2)</f>
        <v>0</v>
      </c>
      <c r="BL138" s="14" t="s">
        <v>233</v>
      </c>
      <c r="BM138" s="139" t="s">
        <v>235</v>
      </c>
    </row>
    <row r="139" spans="2:65" s="12" customFormat="1" ht="78.75">
      <c r="B139" s="141"/>
      <c r="D139" s="142" t="s">
        <v>151</v>
      </c>
      <c r="E139" s="143"/>
      <c r="F139" s="144" t="s">
        <v>309</v>
      </c>
      <c r="H139" s="143"/>
      <c r="M139" s="141"/>
      <c r="N139" s="145"/>
      <c r="Y139" s="146"/>
      <c r="AT139" s="143" t="s">
        <v>151</v>
      </c>
      <c r="AU139" s="143" t="s">
        <v>86</v>
      </c>
      <c r="AV139" s="12" t="s">
        <v>84</v>
      </c>
      <c r="AW139" s="12" t="s">
        <v>4</v>
      </c>
      <c r="AX139" s="12" t="s">
        <v>76</v>
      </c>
      <c r="AY139" s="143" t="s">
        <v>145</v>
      </c>
    </row>
    <row r="140" spans="2:65" s="1" customFormat="1" ht="6.95" customHeight="1">
      <c r="B140" s="38"/>
      <c r="C140" s="39"/>
      <c r="D140" s="39"/>
      <c r="E140" s="39"/>
      <c r="F140" s="39"/>
      <c r="G140" s="39"/>
      <c r="H140" s="39"/>
      <c r="I140" s="39"/>
      <c r="J140" s="39"/>
      <c r="K140" s="39"/>
      <c r="L140" s="39"/>
      <c r="M140" s="26"/>
    </row>
  </sheetData>
  <autoFilter ref="C116:L139" xr:uid="{00000000-0009-0000-0000-00000900000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SO01 - SO 01 (D.0) – Příp...</vt:lpstr>
      <vt:lpstr>SO02 - SO 02 (D.1) – Traf...</vt:lpstr>
      <vt:lpstr>SO03 - SO 03 (D.2) – Napo...</vt:lpstr>
      <vt:lpstr>SO05 - SO 05 (D.4) – Areá...</vt:lpstr>
      <vt:lpstr>SO06 - SO 06 (D.5) – Přel...</vt:lpstr>
      <vt:lpstr>SO07 - SO 07 (D.6) – Areá...</vt:lpstr>
      <vt:lpstr>SO09 - SO 09 (D.8) – Návr...</vt:lpstr>
      <vt:lpstr>SO10 - SO 10 (D.9) – Demo...</vt:lpstr>
      <vt:lpstr>VRN - VRN – vedlejší rozp...</vt:lpstr>
      <vt:lpstr>'Rekapitulace stavby'!Názvy_tisku</vt:lpstr>
      <vt:lpstr>'SO01 - SO 01 (D.0) – Příp...'!Názvy_tisku</vt:lpstr>
      <vt:lpstr>'SO02 - SO 02 (D.1) – Traf...'!Názvy_tisku</vt:lpstr>
      <vt:lpstr>'SO03 - SO 03 (D.2) – Napo...'!Názvy_tisku</vt:lpstr>
      <vt:lpstr>'SO05 - SO 05 (D.4) – Areá...'!Názvy_tisku</vt:lpstr>
      <vt:lpstr>'SO06 - SO 06 (D.5) – Přel...'!Názvy_tisku</vt:lpstr>
      <vt:lpstr>'SO07 - SO 07 (D.6) – Areá...'!Názvy_tisku</vt:lpstr>
      <vt:lpstr>'SO09 - SO 09 (D.8) – Návr...'!Názvy_tisku</vt:lpstr>
      <vt:lpstr>'SO10 - SO 10 (D.9) – Demo...'!Názvy_tisku</vt:lpstr>
      <vt:lpstr>'VRN - VRN – vedlejší rozp...'!Názvy_tisku</vt:lpstr>
      <vt:lpstr>'Rekapitulace stavby'!Oblast_tisku</vt:lpstr>
      <vt:lpstr>'SO01 - SO 01 (D.0) – Příp...'!Oblast_tisku</vt:lpstr>
      <vt:lpstr>'SO02 - SO 02 (D.1) – Traf...'!Oblast_tisku</vt:lpstr>
      <vt:lpstr>'SO03 - SO 03 (D.2) – Napo...'!Oblast_tisku</vt:lpstr>
      <vt:lpstr>'SO05 - SO 05 (D.4) – Areá...'!Oblast_tisku</vt:lpstr>
      <vt:lpstr>'SO06 - SO 06 (D.5) – Přel...'!Oblast_tisku</vt:lpstr>
      <vt:lpstr>'SO07 - SO 07 (D.6) – Areá...'!Oblast_tisku</vt:lpstr>
      <vt:lpstr>'SO09 - SO 09 (D.8) – Návr...'!Oblast_tisku</vt:lpstr>
      <vt:lpstr>'SO10 - SO 10 (D.9) – Demo...'!Oblast_tisku</vt:lpstr>
      <vt:lpstr>'VRN - VRN – vedlejší rozp...'!Oblast_tisku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Hübner</dc:creator>
  <cp:lastModifiedBy>NOVOTNÝ Matej</cp:lastModifiedBy>
  <dcterms:created xsi:type="dcterms:W3CDTF">2022-09-02T05:56:02Z</dcterms:created>
  <dcterms:modified xsi:type="dcterms:W3CDTF">2022-10-07T14:20:09Z</dcterms:modified>
</cp:coreProperties>
</file>