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10" windowWidth="27495" windowHeight="14505" activeTab="0"/>
  </bookViews>
  <sheets>
    <sheet name="Rekapitulace stavby" sheetId="1" r:id="rId1"/>
    <sheet name="D1_04-D04 - Původní strav..." sheetId="2" r:id="rId2"/>
    <sheet name="D1_05-D04 - Léčebna dlouh..." sheetId="3" r:id="rId3"/>
    <sheet name="OVN-D01 - Ostatní a vedle..." sheetId="4" r:id="rId4"/>
  </sheets>
  <definedNames>
    <definedName name="_xlnm._FilterDatabase" localSheetId="1" hidden="1">'D1_04-D04 - Původní strav...'!$C$123:$K$228</definedName>
    <definedName name="_xlnm._FilterDatabase" localSheetId="2" hidden="1">'D1_05-D04 - Léčebna dlouh...'!$C$118:$K$160</definedName>
    <definedName name="_xlnm._FilterDatabase" localSheetId="3" hidden="1">'OVN-D01 - Ostatní a vedle...'!$C$120:$K$196</definedName>
    <definedName name="_xlnm.Print_Area" localSheetId="1">'D1_04-D04 - Původní strav...'!$C$4:$J$76,'D1_04-D04 - Původní strav...'!$C$82:$J$105,'D1_04-D04 - Původní strav...'!$C$111:$K$228</definedName>
    <definedName name="_xlnm.Print_Area" localSheetId="2">'D1_05-D04 - Léčebna dlouh...'!$C$4:$J$76,'D1_05-D04 - Léčebna dlouh...'!$C$82:$J$100,'D1_05-D04 - Léčebna dlouh...'!$C$106:$K$160</definedName>
    <definedName name="_xlnm.Print_Area" localSheetId="3">'OVN-D01 - Ostatní a vedle...'!$C$4:$J$76,'OVN-D01 - Ostatní a vedle...'!$C$82:$J$102,'OVN-D01 - Ostatní a vedle...'!$C$108:$K$196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'D1_04-D04 - Původní strav...'!$123:$123</definedName>
    <definedName name="_xlnm.Print_Titles" localSheetId="2">'D1_05-D04 - Léčebna dlouh...'!$118:$118</definedName>
    <definedName name="_xlnm.Print_Titles" localSheetId="3">'OVN-D01 - Ostatní a vedle...'!$120:$120</definedName>
  </definedNames>
  <calcPr calcId="145621"/>
</workbook>
</file>

<file path=xl/sharedStrings.xml><?xml version="1.0" encoding="utf-8"?>
<sst xmlns="http://schemas.openxmlformats.org/spreadsheetml/2006/main" count="2822" uniqueCount="389">
  <si>
    <t>Export Komplet</t>
  </si>
  <si>
    <t/>
  </si>
  <si>
    <t>2.0</t>
  </si>
  <si>
    <t>ZAMOK</t>
  </si>
  <si>
    <t>False</t>
  </si>
  <si>
    <t>{f295e328-3717-48f2-b776-916654cf50d3}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</si>
  <si>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</si>
  <si>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</si>
  <si>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</si>
  <si>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</si>
  <si>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</si>
  <si>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</si>
  <si>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</si>
  <si>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</si>
  <si>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A02-18-BP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</si>
  <si>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</si>
  <si>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</si>
  <si>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pavilon Emergency, COS vč. JIP a nadzemní spoj. koridor se stávajícím pavilonem „D</t>
  </si>
  <si>
    <t>KSO:</t>
  </si>
  <si>
    <t>CC-CZ:</t>
  </si>
  <si>
    <t>Místo:</t>
  </si>
  <si>
    <t>Chomutov</t>
  </si>
  <si>
    <t>Datum:</t>
  </si>
  <si>
    <t>Zadavatel:</t>
  </si>
  <si>
    <t>IČ:</t>
  </si>
  <si>
    <t>Krajská zdravotní a.s, Ústí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</si>
  <si>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</si>
  <si>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</si>
  <si>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</si>
  <si>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</si>
  <si>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</si>
  <si>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</si>
  <si>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</si>
  <si>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</si>
  <si>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</si>
  <si>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</si>
  <si>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</si>
  <si>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</si>
  <si>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</si>
  <si>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</si>
  <si>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</si>
  <si>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</si>
  <si>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</si>
  <si>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</si>
  <si>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</si>
  <si>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</si>
  <si>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</si>
  <si>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</si>
  <si>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</si>
  <si>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</si>
  <si>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</si>
  <si>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</si>
  <si>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</si>
  <si>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</si>
  <si>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</si>
  <si>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</si>
  <si>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</si>
  <si>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</si>
  <si>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</si>
  <si>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</si>
  <si>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</si>
  <si>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</si>
  <si>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</si>
  <si>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</si>
  <si>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</si>
  <si>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</si>
  <si>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</si>
  <si>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</si>
  <si>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</si>
  <si>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</si>
  <si>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</si>
  <si>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</si>
  <si>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</si>
  <si>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</si>
  <si>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</si>
  <si>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</si>
  <si>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</si>
  <si>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</si>
  <si>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</si>
  <si>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</si>
  <si>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D1_04-D04</t>
  </si>
  <si>
    <t>Původní stravovací blok „C - Dotazy 2021-06-24</t>
  </si>
  <si>
    <t>STA</t>
  </si>
  <si>
    <t>1</t>
  </si>
  <si>
    <t>{47c4bc54-71b5-4c4a-911d-4735e2db7781}</t>
  </si>
  <si>
    <t>2</t>
  </si>
  <si>
    <t>D1_05-D04</t>
  </si>
  <si>
    <t>Léčebna dlouhodobě nemocných „L - Dotazy 2021-06-24</t>
  </si>
  <si>
    <t>{1510a300-ac3f-49be-a494-e37446f19fcc}</t>
  </si>
  <si>
    <t>OVN-D01</t>
  </si>
  <si>
    <t>Ostatní a vedlejší náklady - Dotazy 2020_08_04</t>
  </si>
  <si>
    <t>VON</t>
  </si>
  <si>
    <t>{9c85444b-fa77-4ac0-aea0-09112ea66a10}</t>
  </si>
  <si>
    <t>KRYCÍ LIST SOUPISU PRACÍ</t>
  </si>
  <si>
    <t>Objekt:</t>
  </si>
  <si>
    <t>D1_04-D04 - Původní stravovací blok „C - Dotazy 2021-06-24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</si>
  <si>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</si>
  <si>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</si>
  <si>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</si>
  <si>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</si>
  <si>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</si>
  <si>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</si>
  <si>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</si>
  <si>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</si>
  <si>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</si>
  <si>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95 - Různé dokončovací konstrukce a práce pozemních staveb</t>
  </si>
  <si>
    <t xml:space="preserve">    98 - Demolice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</si>
  <si>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</si>
  <si>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</si>
  <si>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</si>
  <si>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</si>
  <si>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</si>
  <si>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</si>
  <si>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</si>
  <si>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</si>
  <si>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</si>
  <si>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</si>
  <si>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</si>
  <si>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</si>
  <si>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</si>
  <si>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</si>
  <si>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</si>
  <si>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</si>
  <si>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</si>
  <si>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</si>
  <si>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</si>
  <si>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</si>
  <si>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119001-R1</t>
  </si>
  <si>
    <t>Odpojení kanalizace, zaslepení přípojek</t>
  </si>
  <si>
    <t>kus</t>
  </si>
  <si>
    <t>vlastní</t>
  </si>
  <si>
    <t>4</t>
  </si>
  <si>
    <t>1155385273</t>
  </si>
  <si>
    <t>VV</t>
  </si>
  <si>
    <t>119001-R2</t>
  </si>
  <si>
    <t>Odpojení vodovodu</t>
  </si>
  <si>
    <t>270955822</t>
  </si>
  <si>
    <t>3</t>
  </si>
  <si>
    <t>119001-R3</t>
  </si>
  <si>
    <t>Odpojení elektroinstalace - slaboproud, silnoproud</t>
  </si>
  <si>
    <t>-300804755</t>
  </si>
  <si>
    <t>119001-R5</t>
  </si>
  <si>
    <t>Odpojení topení</t>
  </si>
  <si>
    <t>1929655864</t>
  </si>
  <si>
    <t>5</t>
  </si>
  <si>
    <t>119001-R6</t>
  </si>
  <si>
    <t>Ochrana stávajících budov, chodníků, silnic atd.</t>
  </si>
  <si>
    <t>-638718541</t>
  </si>
  <si>
    <t>6</t>
  </si>
  <si>
    <t>132301201</t>
  </si>
  <si>
    <t>Hloubení rýh š do 2000 mm v hornině tř. 4 objemu do 100 m3</t>
  </si>
  <si>
    <t>m3</t>
  </si>
  <si>
    <t>CS ÚRS 2019 01</t>
  </si>
  <si>
    <t>1156474253</t>
  </si>
  <si>
    <t>Viz PD - půdorysy, řez A, Techn.zpr.</t>
  </si>
  <si>
    <t>.</t>
  </si>
  <si>
    <t>Podzemní koridor</t>
  </si>
  <si>
    <t>2,0*0,8*(30,3+8,8)</t>
  </si>
  <si>
    <t>7</t>
  </si>
  <si>
    <t>174101_R1</t>
  </si>
  <si>
    <t>Zasypání jámy vhodnou zeminou, D+M</t>
  </si>
  <si>
    <t>347071931</t>
  </si>
  <si>
    <t>pro srovnání terénu</t>
  </si>
  <si>
    <t>"1.PP:" 920,0*0,65</t>
  </si>
  <si>
    <t>"základová deska:" 394,0</t>
  </si>
  <si>
    <t>"základové pasy:" 362,0</t>
  </si>
  <si>
    <t>"koridor:" 62,56+53,763</t>
  </si>
  <si>
    <t>Svislé a kompletní konstrukce</t>
  </si>
  <si>
    <t>8</t>
  </si>
  <si>
    <t>310239211</t>
  </si>
  <si>
    <t>Zazdívka otvorů pl do 4 m2 ve zdivu nadzákladovém cihlami pálenými na MVC</t>
  </si>
  <si>
    <t>987912908</t>
  </si>
  <si>
    <t>1,75*1,5*0,25</t>
  </si>
  <si>
    <t>Úpravy povrchů, podlahy a osazování výplní</t>
  </si>
  <si>
    <t>9</t>
  </si>
  <si>
    <t>612131101</t>
  </si>
  <si>
    <t>Cementový postřik vnitřních stěn nanášený celoplošně ručně</t>
  </si>
  <si>
    <t>m2</t>
  </si>
  <si>
    <t>1378355124</t>
  </si>
  <si>
    <t>1,75*1,5</t>
  </si>
  <si>
    <t>10</t>
  </si>
  <si>
    <t>612321141</t>
  </si>
  <si>
    <t>Vápenocementová omítka štuková dvouvrstvá vnitřních stěn nanášená ručně</t>
  </si>
  <si>
    <t>-1138631664</t>
  </si>
  <si>
    <t>11</t>
  </si>
  <si>
    <t>622131101</t>
  </si>
  <si>
    <t>Cementový postřik vnějších stěn nanášený celoplošně ručně</t>
  </si>
  <si>
    <t>986327174</t>
  </si>
  <si>
    <t>12</t>
  </si>
  <si>
    <t>622321121</t>
  </si>
  <si>
    <t>Vápenocementová omítka hladká jednovrstvá vnějších stěn nanášená ručně</t>
  </si>
  <si>
    <t>324666202</t>
  </si>
  <si>
    <t>95</t>
  </si>
  <si>
    <t>Různé dokončovací konstrukce a práce pozemních staveb</t>
  </si>
  <si>
    <t>13</t>
  </si>
  <si>
    <t>95290_R01</t>
  </si>
  <si>
    <t>Doplnění sedlové střechy, D+M</t>
  </si>
  <si>
    <t>1850628451</t>
  </si>
  <si>
    <t>Doplnění stávající sedlové střechy spojovací chodby po odstranění střechy demolované čáasi objektu (zamezení zatékání)</t>
  </si>
  <si>
    <t>9,2*2,8</t>
  </si>
  <si>
    <t>98</t>
  </si>
  <si>
    <t>Demolice</t>
  </si>
  <si>
    <t>14</t>
  </si>
  <si>
    <t>981011315</t>
  </si>
  <si>
    <t>Demolice budov zděných na MVC podíl konstrukcí do 30 % postupným rozebíráním</t>
  </si>
  <si>
    <t>1397526036</t>
  </si>
  <si>
    <t>5% objemu - u stávajících objektů</t>
  </si>
  <si>
    <t>(19100-962,45)*0,05</t>
  </si>
  <si>
    <t>981013315</t>
  </si>
  <si>
    <t>Demolice budov zděných na MVC podíl konstrukcí do 30 % těžkou mechanizací</t>
  </si>
  <si>
    <t>2024199387</t>
  </si>
  <si>
    <t>(19100-962,45)*0,95</t>
  </si>
  <si>
    <t>16</t>
  </si>
  <si>
    <t>981332111</t>
  </si>
  <si>
    <t>Demolice ocelových konstrukcí hal, technologických zařízení apod.</t>
  </si>
  <si>
    <t>t</t>
  </si>
  <si>
    <t>1953036078</t>
  </si>
  <si>
    <t>Přístřešky ramp:</t>
  </si>
  <si>
    <t>konstrukce z profilů - sloupky, konstr. zastřešení:</t>
  </si>
  <si>
    <t>"odhad:" 10,0</t>
  </si>
  <si>
    <t>Plechová krytina</t>
  </si>
  <si>
    <t>"odhad:" 2,0</t>
  </si>
  <si>
    <t>17</t>
  </si>
  <si>
    <t>981513114</t>
  </si>
  <si>
    <t>Demolice konstrukcí objektů z betonu železového těžkou mechanizací</t>
  </si>
  <si>
    <t>1393092171</t>
  </si>
  <si>
    <t>(1,75*1,5-1,25*1,0)*(30,3+8,8)</t>
  </si>
  <si>
    <t>18</t>
  </si>
  <si>
    <t>981513116</t>
  </si>
  <si>
    <t>Demolice konstrukcí objektů z betonu prostého těžkou mechanizací</t>
  </si>
  <si>
    <t>-1606799698</t>
  </si>
  <si>
    <t>Rampa</t>
  </si>
  <si>
    <t>14,0*2,4*2,0</t>
  </si>
  <si>
    <t>55,7*2,5</t>
  </si>
  <si>
    <t>Základy</t>
  </si>
  <si>
    <t>"deska:" 1576,0*0,25</t>
  </si>
  <si>
    <t>"pásy:" 279,0*1,0+83,0*1,0</t>
  </si>
  <si>
    <t>19</t>
  </si>
  <si>
    <t>997006_R1</t>
  </si>
  <si>
    <t>Roztřídění, recyklace a doprava sutě a její uložení na skládce do vzdalenosti 10 km</t>
  </si>
  <si>
    <t>-1965056272</t>
  </si>
  <si>
    <t>20</t>
  </si>
  <si>
    <t>997006_R2</t>
  </si>
  <si>
    <t>Prodej recyklovaného materiálu</t>
  </si>
  <si>
    <t>-1972156187</t>
  </si>
  <si>
    <t>-12234,612*0,95</t>
  </si>
  <si>
    <t>PSV</t>
  </si>
  <si>
    <t>Práce a dodávky PSV</t>
  </si>
  <si>
    <t>711</t>
  </si>
  <si>
    <t>Izolace proti vodě, vlhkosti a plynům</t>
  </si>
  <si>
    <t>711112002</t>
  </si>
  <si>
    <t>Provedení izolace proti zemní vlhkosti svislé za studena lakem asfaltovým</t>
  </si>
  <si>
    <t>1368377692</t>
  </si>
  <si>
    <t>22</t>
  </si>
  <si>
    <t>M</t>
  </si>
  <si>
    <t>11163152</t>
  </si>
  <si>
    <t>lak hydroizolační asfaltový</t>
  </si>
  <si>
    <t>32</t>
  </si>
  <si>
    <t>673618571</t>
  </si>
  <si>
    <t>2,625*0,00045 'Přepočtené koeficientem množství</t>
  </si>
  <si>
    <t>23</t>
  </si>
  <si>
    <t>711142559</t>
  </si>
  <si>
    <t>Provedení izolace proti zemní vlhkosti pásy přitavením svislé NAIP</t>
  </si>
  <si>
    <t>962525530</t>
  </si>
  <si>
    <t>1,75*1,5*2</t>
  </si>
  <si>
    <t>24</t>
  </si>
  <si>
    <t>62832002</t>
  </si>
  <si>
    <t>pás asfaltový natavitelný oxidovaný tl. 4,2mm typu s vložkou ze skleněné rohože, hrubozrnným posypem</t>
  </si>
  <si>
    <t>-1496660424</t>
  </si>
  <si>
    <t>5,25*1,2 'Přepočtené koeficientem množství</t>
  </si>
  <si>
    <t>25</t>
  </si>
  <si>
    <t>711161215</t>
  </si>
  <si>
    <t>Izolace proti zemní vlhkosti nopovou fólií svislá, nopek v 20,0 mm, tl do 1,0 mm</t>
  </si>
  <si>
    <t>719932595</t>
  </si>
  <si>
    <t>D1_05-D04 - Léčebna dlouhodobě nemocných „L - Dotazy 2021-06-24</t>
  </si>
  <si>
    <t>-1425446165</t>
  </si>
  <si>
    <t>"kanál:" 560,0</t>
  </si>
  <si>
    <t>"záakladové pasy:" 147,2</t>
  </si>
  <si>
    <t>7800,0-(169,6+147,2)-560,0</t>
  </si>
  <si>
    <t>981013716</t>
  </si>
  <si>
    <t>Demolice budov ze železobetonu podíl konstrukcí do 35 % těžkou mechanizací</t>
  </si>
  <si>
    <t>522873298</t>
  </si>
  <si>
    <t>560,0</t>
  </si>
  <si>
    <t>Přístřešek rampy:</t>
  </si>
  <si>
    <t>"odhad:" 0,25</t>
  </si>
  <si>
    <t>"odhad:" 0,1</t>
  </si>
  <si>
    <t>"deska:" 848,0*0,2</t>
  </si>
  <si>
    <t>"pásy:" 184,0*0,8</t>
  </si>
  <si>
    <t>1020725051</t>
  </si>
  <si>
    <t>-600716932</t>
  </si>
  <si>
    <t>-4953,52*0,95</t>
  </si>
  <si>
    <t>OVN-D01 - Ostatní a vedlejší náklady - Dotazy 2020_08_04</t>
  </si>
  <si>
    <t>Krajská zdravotní a.s., Ústí nad Labem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</si>
  <si>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</si>
  <si>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</si>
  <si>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</si>
  <si>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</si>
  <si>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</si>
  <si>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</si>
  <si>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</si>
  <si>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</si>
  <si>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</si>
  <si>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VRN1003-R</t>
  </si>
  <si>
    <t xml:space="preserve">Vytýčení vedení a rozvodů inženýrských sítí. </t>
  </si>
  <si>
    <t>soubor</t>
  </si>
  <si>
    <t>1024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</si>
  <si>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</si>
  <si>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</si>
  <si>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</si>
  <si>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</si>
  <si>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VRN1004-R</t>
  </si>
  <si>
    <t xml:space="preserve">Průzkum výskytu nebezpečných látek </t>
  </si>
  <si>
    <t>-1772688659</t>
  </si>
  <si>
    <t>- konstrukce z nebezpečných materiálů / azbest atd./</t>
  </si>
  <si>
    <t>- konstrukce kontaminované nebezpečnými látkami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</si>
  <si>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</si>
  <si>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</si>
  <si>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</si>
  <si>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</si>
  <si>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</si>
  <si>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</si>
  <si>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</si>
  <si>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</si>
  <si>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</si>
  <si>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</si>
  <si>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</si>
  <si>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</si>
  <si>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</si>
  <si>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</si>
  <si>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</si>
  <si>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</si>
  <si>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</si>
  <si>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</si>
  <si>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</si>
  <si>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</si>
  <si>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</si>
  <si>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</si>
  <si>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</si>
  <si>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</si>
  <si>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</si>
  <si>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</si>
  <si>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</si>
  <si>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</si>
  <si>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</si>
  <si>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</si>
  <si>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</si>
  <si>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</si>
  <si>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</si>
  <si>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</si>
  <si>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</si>
  <si>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</si>
  <si>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</si>
  <si>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</si>
  <si>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</si>
  <si>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</si>
  <si>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</si>
  <si>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</si>
  <si>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</si>
  <si>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</si>
  <si>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</si>
  <si>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</si>
  <si>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</si>
  <si>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</si>
  <si>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</si>
  <si>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</si>
  <si>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</si>
  <si>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</si>
  <si>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</si>
  <si>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</si>
  <si>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</si>
  <si>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</si>
  <si>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</si>
  <si>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</si>
  <si>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</si>
  <si>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</si>
  <si>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</si>
  <si>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</si>
  <si>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</si>
  <si>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</si>
  <si>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</si>
  <si>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</si>
  <si>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</si>
  <si>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</si>
  <si>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</si>
  <si>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</si>
  <si>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</si>
  <si>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</si>
  <si>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</si>
  <si>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24.62021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</si>
</sst>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O8" sqref="AO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6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1"/>
      <c r="AQ5" s="21"/>
      <c r="AR5" s="19"/>
      <c r="BE5" s="23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8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1"/>
      <c r="AQ6" s="21"/>
      <c r="AR6" s="19"/>
      <c r="BE6" s="23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4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388</v>
      </c>
      <c r="AO8" s="21"/>
      <c r="AP8" s="21"/>
      <c r="AQ8" s="21"/>
      <c r="AR8" s="19"/>
      <c r="BE8" s="23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4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34"/>
      <c r="BS10" s="16" t="s">
        <v>6</v>
      </c>
    </row>
    <row r="11" spans="2:71" s="1" customFormat="1" ht="18.4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3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4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34"/>
      <c r="BS13" s="16" t="s">
        <v>6</v>
      </c>
    </row>
    <row r="14" spans="2:71" ht="12.75">
      <c r="B14" s="20"/>
      <c r="C14" s="21"/>
      <c r="D14" s="21"/>
      <c r="E14" s="239" t="s">
        <v>28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3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4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34"/>
      <c r="BS16" s="16" t="s">
        <v>4</v>
      </c>
    </row>
    <row r="17" spans="2:71" s="1" customFormat="1" ht="18.4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34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4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34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34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4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4"/>
    </row>
    <row r="23" spans="2:57" s="1" customFormat="1" ht="16.5" customHeight="1">
      <c r="B23" s="20"/>
      <c r="C23" s="21"/>
      <c r="D23" s="21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1"/>
      <c r="AP23" s="21"/>
      <c r="AQ23" s="21"/>
      <c r="AR23" s="19"/>
      <c r="BE23" s="23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4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2">
        <f>ROUND(AG94,2)</f>
        <v>0</v>
      </c>
      <c r="AL26" s="243"/>
      <c r="AM26" s="243"/>
      <c r="AN26" s="243"/>
      <c r="AO26" s="243"/>
      <c r="AP26" s="35"/>
      <c r="AQ26" s="35"/>
      <c r="AR26" s="38"/>
      <c r="BE26" s="23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4" t="s">
        <v>36</v>
      </c>
      <c r="M28" s="244"/>
      <c r="N28" s="244"/>
      <c r="O28" s="244"/>
      <c r="P28" s="244"/>
      <c r="Q28" s="35"/>
      <c r="R28" s="35"/>
      <c r="S28" s="35"/>
      <c r="T28" s="35"/>
      <c r="U28" s="35"/>
      <c r="V28" s="35"/>
      <c r="W28" s="244" t="s">
        <v>37</v>
      </c>
      <c r="X28" s="244"/>
      <c r="Y28" s="244"/>
      <c r="Z28" s="244"/>
      <c r="AA28" s="244"/>
      <c r="AB28" s="244"/>
      <c r="AC28" s="244"/>
      <c r="AD28" s="244"/>
      <c r="AE28" s="244"/>
      <c r="AF28" s="35"/>
      <c r="AG28" s="35"/>
      <c r="AH28" s="35"/>
      <c r="AI28" s="35"/>
      <c r="AJ28" s="35"/>
      <c r="AK28" s="244" t="s">
        <v>38</v>
      </c>
      <c r="AL28" s="244"/>
      <c r="AM28" s="244"/>
      <c r="AN28" s="244"/>
      <c r="AO28" s="244"/>
      <c r="AP28" s="35"/>
      <c r="AQ28" s="35"/>
      <c r="AR28" s="38"/>
      <c r="BE28" s="234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47">
        <v>0.21</v>
      </c>
      <c r="M29" s="246"/>
      <c r="N29" s="246"/>
      <c r="O29" s="246"/>
      <c r="P29" s="246"/>
      <c r="Q29" s="40"/>
      <c r="R29" s="40"/>
      <c r="S29" s="40"/>
      <c r="T29" s="40"/>
      <c r="U29" s="40"/>
      <c r="V29" s="40"/>
      <c r="W29" s="245">
        <f>ROUND(AZ94,2)</f>
        <v>0</v>
      </c>
      <c r="X29" s="246"/>
      <c r="Y29" s="246"/>
      <c r="Z29" s="246"/>
      <c r="AA29" s="246"/>
      <c r="AB29" s="246"/>
      <c r="AC29" s="246"/>
      <c r="AD29" s="246"/>
      <c r="AE29" s="246"/>
      <c r="AF29" s="40"/>
      <c r="AG29" s="40"/>
      <c r="AH29" s="40"/>
      <c r="AI29" s="40"/>
      <c r="AJ29" s="40"/>
      <c r="AK29" s="245">
        <f>ROUND(AV94,2)</f>
        <v>0</v>
      </c>
      <c r="AL29" s="246"/>
      <c r="AM29" s="246"/>
      <c r="AN29" s="246"/>
      <c r="AO29" s="246"/>
      <c r="AP29" s="40"/>
      <c r="AQ29" s="40"/>
      <c r="AR29" s="41"/>
      <c r="BE29" s="235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47">
        <v>0.15</v>
      </c>
      <c r="M30" s="246"/>
      <c r="N30" s="246"/>
      <c r="O30" s="246"/>
      <c r="P30" s="246"/>
      <c r="Q30" s="40"/>
      <c r="R30" s="40"/>
      <c r="S30" s="40"/>
      <c r="T30" s="40"/>
      <c r="U30" s="40"/>
      <c r="V30" s="40"/>
      <c r="W30" s="245">
        <f>ROUND(BA94,2)</f>
        <v>0</v>
      </c>
      <c r="X30" s="246"/>
      <c r="Y30" s="246"/>
      <c r="Z30" s="246"/>
      <c r="AA30" s="246"/>
      <c r="AB30" s="246"/>
      <c r="AC30" s="246"/>
      <c r="AD30" s="246"/>
      <c r="AE30" s="246"/>
      <c r="AF30" s="40"/>
      <c r="AG30" s="40"/>
      <c r="AH30" s="40"/>
      <c r="AI30" s="40"/>
      <c r="AJ30" s="40"/>
      <c r="AK30" s="245">
        <f>ROUND(AW94,2)</f>
        <v>0</v>
      </c>
      <c r="AL30" s="246"/>
      <c r="AM30" s="246"/>
      <c r="AN30" s="246"/>
      <c r="AO30" s="246"/>
      <c r="AP30" s="40"/>
      <c r="AQ30" s="40"/>
      <c r="AR30" s="41"/>
      <c r="BE30" s="235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47">
        <v>0.21</v>
      </c>
      <c r="M31" s="246"/>
      <c r="N31" s="246"/>
      <c r="O31" s="246"/>
      <c r="P31" s="246"/>
      <c r="Q31" s="40"/>
      <c r="R31" s="40"/>
      <c r="S31" s="40"/>
      <c r="T31" s="40"/>
      <c r="U31" s="40"/>
      <c r="V31" s="40"/>
      <c r="W31" s="245">
        <f>ROUND(BB94,2)</f>
        <v>0</v>
      </c>
      <c r="X31" s="246"/>
      <c r="Y31" s="246"/>
      <c r="Z31" s="246"/>
      <c r="AA31" s="246"/>
      <c r="AB31" s="246"/>
      <c r="AC31" s="246"/>
      <c r="AD31" s="246"/>
      <c r="AE31" s="246"/>
      <c r="AF31" s="40"/>
      <c r="AG31" s="40"/>
      <c r="AH31" s="40"/>
      <c r="AI31" s="40"/>
      <c r="AJ31" s="40"/>
      <c r="AK31" s="245">
        <v>0</v>
      </c>
      <c r="AL31" s="246"/>
      <c r="AM31" s="246"/>
      <c r="AN31" s="246"/>
      <c r="AO31" s="246"/>
      <c r="AP31" s="40"/>
      <c r="AQ31" s="40"/>
      <c r="AR31" s="41"/>
      <c r="BE31" s="235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47">
        <v>0.15</v>
      </c>
      <c r="M32" s="246"/>
      <c r="N32" s="246"/>
      <c r="O32" s="246"/>
      <c r="P32" s="246"/>
      <c r="Q32" s="40"/>
      <c r="R32" s="40"/>
      <c r="S32" s="40"/>
      <c r="T32" s="40"/>
      <c r="U32" s="40"/>
      <c r="V32" s="40"/>
      <c r="W32" s="245">
        <f>ROUND(BC94,2)</f>
        <v>0</v>
      </c>
      <c r="X32" s="246"/>
      <c r="Y32" s="246"/>
      <c r="Z32" s="246"/>
      <c r="AA32" s="246"/>
      <c r="AB32" s="246"/>
      <c r="AC32" s="246"/>
      <c r="AD32" s="246"/>
      <c r="AE32" s="246"/>
      <c r="AF32" s="40"/>
      <c r="AG32" s="40"/>
      <c r="AH32" s="40"/>
      <c r="AI32" s="40"/>
      <c r="AJ32" s="40"/>
      <c r="AK32" s="245">
        <v>0</v>
      </c>
      <c r="AL32" s="246"/>
      <c r="AM32" s="246"/>
      <c r="AN32" s="246"/>
      <c r="AO32" s="246"/>
      <c r="AP32" s="40"/>
      <c r="AQ32" s="40"/>
      <c r="AR32" s="41"/>
      <c r="BE32" s="235"/>
    </row>
    <row r="33" spans="2:57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47">
        <v>0</v>
      </c>
      <c r="M33" s="246"/>
      <c r="N33" s="246"/>
      <c r="O33" s="246"/>
      <c r="P33" s="246"/>
      <c r="Q33" s="40"/>
      <c r="R33" s="40"/>
      <c r="S33" s="40"/>
      <c r="T33" s="40"/>
      <c r="U33" s="40"/>
      <c r="V33" s="40"/>
      <c r="W33" s="245">
        <f>ROUND(BD94,2)</f>
        <v>0</v>
      </c>
      <c r="X33" s="246"/>
      <c r="Y33" s="246"/>
      <c r="Z33" s="246"/>
      <c r="AA33" s="246"/>
      <c r="AB33" s="246"/>
      <c r="AC33" s="246"/>
      <c r="AD33" s="246"/>
      <c r="AE33" s="246"/>
      <c r="AF33" s="40"/>
      <c r="AG33" s="40"/>
      <c r="AH33" s="40"/>
      <c r="AI33" s="40"/>
      <c r="AJ33" s="40"/>
      <c r="AK33" s="245">
        <v>0</v>
      </c>
      <c r="AL33" s="246"/>
      <c r="AM33" s="246"/>
      <c r="AN33" s="246"/>
      <c r="AO33" s="246"/>
      <c r="AP33" s="40"/>
      <c r="AQ33" s="40"/>
      <c r="AR33" s="41"/>
      <c r="BE33" s="23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4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48" t="s">
        <v>47</v>
      </c>
      <c r="Y35" s="249"/>
      <c r="Z35" s="249"/>
      <c r="AA35" s="249"/>
      <c r="AB35" s="249"/>
      <c r="AC35" s="44"/>
      <c r="AD35" s="44"/>
      <c r="AE35" s="44"/>
      <c r="AF35" s="44"/>
      <c r="AG35" s="44"/>
      <c r="AH35" s="44"/>
      <c r="AI35" s="44"/>
      <c r="AJ35" s="44"/>
      <c r="AK35" s="250">
        <f>SUM(AK26:AK33)</f>
        <v>0</v>
      </c>
      <c r="AL35" s="249"/>
      <c r="AM35" s="249"/>
      <c r="AN35" s="249"/>
      <c r="AO35" s="25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A02-18-BP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2" t="str">
        <f>K6</f>
        <v>Nový pavilon Emergency, COS vč. JIP a nadzemní spoj. koridor se stávajícím pavilonem „D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Chomutov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4" t="str">
        <f>IF(AN8="","",AN8)</f>
        <v>24.62021</v>
      </c>
      <c r="AN87" s="254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25.7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Krajská zdravotní a.s, Ústí nad Labem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55" t="str">
        <f>IF(E17="","",E17)</f>
        <v>Atelier Penta v.o.s., Mrštíkova 12, Jihlava</v>
      </c>
      <c r="AN89" s="256"/>
      <c r="AO89" s="256"/>
      <c r="AP89" s="256"/>
      <c r="AQ89" s="35"/>
      <c r="AR89" s="38"/>
      <c r="AS89" s="257" t="s">
        <v>55</v>
      </c>
      <c r="AT89" s="25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55" t="str">
        <f>IF(E20="","",E20)</f>
        <v>Ing. Avuk</v>
      </c>
      <c r="AN90" s="256"/>
      <c r="AO90" s="256"/>
      <c r="AP90" s="256"/>
      <c r="AQ90" s="35"/>
      <c r="AR90" s="38"/>
      <c r="AS90" s="259"/>
      <c r="AT90" s="26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1"/>
      <c r="AT91" s="26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3" t="s">
        <v>56</v>
      </c>
      <c r="D92" s="264"/>
      <c r="E92" s="264"/>
      <c r="F92" s="264"/>
      <c r="G92" s="264"/>
      <c r="H92" s="72"/>
      <c r="I92" s="265" t="s">
        <v>57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6" t="s">
        <v>58</v>
      </c>
      <c r="AH92" s="264"/>
      <c r="AI92" s="264"/>
      <c r="AJ92" s="264"/>
      <c r="AK92" s="264"/>
      <c r="AL92" s="264"/>
      <c r="AM92" s="264"/>
      <c r="AN92" s="265" t="s">
        <v>59</v>
      </c>
      <c r="AO92" s="264"/>
      <c r="AP92" s="267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1">
        <f>ROUND(SUM(AG95:AG97),2)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4" t="s">
        <v>1</v>
      </c>
      <c r="AR94" s="85"/>
      <c r="AS94" s="86">
        <f>ROUND(SUM(AS95:AS97),2)</f>
        <v>0</v>
      </c>
      <c r="AT94" s="87">
        <f>ROUND(SUM(AV94:AW94),2)</f>
        <v>0</v>
      </c>
      <c r="AU94" s="88">
        <f>ROUND(SUM(AU95:AU97),5)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ROUND(SUM(AZ95:AZ97),2)</f>
        <v>0</v>
      </c>
      <c r="BA94" s="87">
        <f>ROUND(SUM(BA95:BA97),2)</f>
        <v>0</v>
      </c>
      <c r="BB94" s="87">
        <f>ROUND(SUM(BB95:BB97),2)</f>
        <v>0</v>
      </c>
      <c r="BC94" s="87">
        <f>ROUND(SUM(BC95:BC97),2)</f>
        <v>0</v>
      </c>
      <c r="BD94" s="89">
        <f>ROUND(SUM(BD95:BD97),2)</f>
        <v>0</v>
      </c>
      <c r="BS94" s="90" t="s">
        <v>74</v>
      </c>
      <c r="BT94" s="90" t="s">
        <v>75</v>
      </c>
      <c r="BU94" s="91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1" s="7" customFormat="1" ht="24.75" customHeight="1">
      <c r="A95" s="92" t="s">
        <v>79</v>
      </c>
      <c r="B95" s="93"/>
      <c r="C95" s="94"/>
      <c r="D95" s="270" t="s">
        <v>80</v>
      </c>
      <c r="E95" s="270"/>
      <c r="F95" s="270"/>
      <c r="G95" s="270"/>
      <c r="H95" s="270"/>
      <c r="I95" s="95"/>
      <c r="J95" s="270" t="s">
        <v>81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68">
        <f>'D1_04-D04 - Původní strav...'!J30</f>
        <v>0</v>
      </c>
      <c r="AH95" s="269"/>
      <c r="AI95" s="269"/>
      <c r="AJ95" s="269"/>
      <c r="AK95" s="269"/>
      <c r="AL95" s="269"/>
      <c r="AM95" s="269"/>
      <c r="AN95" s="268">
        <f>SUM(AG95,AT95)</f>
        <v>0</v>
      </c>
      <c r="AO95" s="269"/>
      <c r="AP95" s="269"/>
      <c r="AQ95" s="96" t="s">
        <v>82</v>
      </c>
      <c r="AR95" s="97"/>
      <c r="AS95" s="98">
        <v>0</v>
      </c>
      <c r="AT95" s="99">
        <f>ROUND(SUM(AV95:AW95),2)</f>
        <v>0</v>
      </c>
      <c r="AU95" s="100">
        <f>'D1_04-D04 - Původní strav...'!P124</f>
        <v>0</v>
      </c>
      <c r="AV95" s="99">
        <f>'D1_04-D04 - Původní strav...'!J33</f>
        <v>0</v>
      </c>
      <c r="AW95" s="99">
        <f>'D1_04-D04 - Původní strav...'!J34</f>
        <v>0</v>
      </c>
      <c r="AX95" s="99">
        <f>'D1_04-D04 - Původní strav...'!J35</f>
        <v>0</v>
      </c>
      <c r="AY95" s="99">
        <f>'D1_04-D04 - Původní strav...'!J36</f>
        <v>0</v>
      </c>
      <c r="AZ95" s="99">
        <f>'D1_04-D04 - Původní strav...'!F33</f>
        <v>0</v>
      </c>
      <c r="BA95" s="99">
        <f>'D1_04-D04 - Původní strav...'!F34</f>
        <v>0</v>
      </c>
      <c r="BB95" s="99">
        <f>'D1_04-D04 - Původní strav...'!F35</f>
        <v>0</v>
      </c>
      <c r="BC95" s="99">
        <f>'D1_04-D04 - Původní strav...'!F36</f>
        <v>0</v>
      </c>
      <c r="BD95" s="101">
        <f>'D1_04-D04 - Původní strav...'!F37</f>
        <v>0</v>
      </c>
      <c r="BT95" s="102" t="s">
        <v>83</v>
      </c>
      <c r="BV95" s="102" t="s">
        <v>77</v>
      </c>
      <c r="BW95" s="102" t="s">
        <v>84</v>
      </c>
      <c r="BX95" s="102" t="s">
        <v>5</v>
      </c>
      <c r="CL95" s="102" t="s">
        <v>1</v>
      </c>
      <c r="CM95" s="102" t="s">
        <v>85</v>
      </c>
    </row>
    <row r="96" spans="1:91" s="7" customFormat="1" ht="24.75" customHeight="1">
      <c r="A96" s="92" t="s">
        <v>79</v>
      </c>
      <c r="B96" s="93"/>
      <c r="C96" s="94"/>
      <c r="D96" s="270" t="s">
        <v>86</v>
      </c>
      <c r="E96" s="270"/>
      <c r="F96" s="270"/>
      <c r="G96" s="270"/>
      <c r="H96" s="270"/>
      <c r="I96" s="95"/>
      <c r="J96" s="270" t="s">
        <v>87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68">
        <f>'D1_05-D04 - Léčebna dlouh...'!J30</f>
        <v>0</v>
      </c>
      <c r="AH96" s="269"/>
      <c r="AI96" s="269"/>
      <c r="AJ96" s="269"/>
      <c r="AK96" s="269"/>
      <c r="AL96" s="269"/>
      <c r="AM96" s="269"/>
      <c r="AN96" s="268">
        <f>SUM(AG96,AT96)</f>
        <v>0</v>
      </c>
      <c r="AO96" s="269"/>
      <c r="AP96" s="269"/>
      <c r="AQ96" s="96" t="s">
        <v>82</v>
      </c>
      <c r="AR96" s="97"/>
      <c r="AS96" s="98">
        <v>0</v>
      </c>
      <c r="AT96" s="99">
        <f>ROUND(SUM(AV96:AW96),2)</f>
        <v>0</v>
      </c>
      <c r="AU96" s="100">
        <f>'D1_05-D04 - Léčebna dlouh...'!P119</f>
        <v>0</v>
      </c>
      <c r="AV96" s="99">
        <f>'D1_05-D04 - Léčebna dlouh...'!J33</f>
        <v>0</v>
      </c>
      <c r="AW96" s="99">
        <f>'D1_05-D04 - Léčebna dlouh...'!J34</f>
        <v>0</v>
      </c>
      <c r="AX96" s="99">
        <f>'D1_05-D04 - Léčebna dlouh...'!J35</f>
        <v>0</v>
      </c>
      <c r="AY96" s="99">
        <f>'D1_05-D04 - Léčebna dlouh...'!J36</f>
        <v>0</v>
      </c>
      <c r="AZ96" s="99">
        <f>'D1_05-D04 - Léčebna dlouh...'!F33</f>
        <v>0</v>
      </c>
      <c r="BA96" s="99">
        <f>'D1_05-D04 - Léčebna dlouh...'!F34</f>
        <v>0</v>
      </c>
      <c r="BB96" s="99">
        <f>'D1_05-D04 - Léčebna dlouh...'!F35</f>
        <v>0</v>
      </c>
      <c r="BC96" s="99">
        <f>'D1_05-D04 - Léčebna dlouh...'!F36</f>
        <v>0</v>
      </c>
      <c r="BD96" s="101">
        <f>'D1_05-D04 - Léčebna dlouh...'!F37</f>
        <v>0</v>
      </c>
      <c r="BT96" s="102" t="s">
        <v>83</v>
      </c>
      <c r="BV96" s="102" t="s">
        <v>77</v>
      </c>
      <c r="BW96" s="102" t="s">
        <v>88</v>
      </c>
      <c r="BX96" s="102" t="s">
        <v>5</v>
      </c>
      <c r="CL96" s="102" t="s">
        <v>1</v>
      </c>
      <c r="CM96" s="102" t="s">
        <v>85</v>
      </c>
    </row>
    <row r="97" spans="1:91" s="7" customFormat="1" ht="24.75" customHeight="1">
      <c r="A97" s="92" t="s">
        <v>79</v>
      </c>
      <c r="B97" s="93"/>
      <c r="C97" s="94"/>
      <c r="D97" s="270" t="s">
        <v>89</v>
      </c>
      <c r="E97" s="270"/>
      <c r="F97" s="270"/>
      <c r="G97" s="270"/>
      <c r="H97" s="270"/>
      <c r="I97" s="95"/>
      <c r="J97" s="270" t="s">
        <v>90</v>
      </c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68">
        <f>'OVN-D01 - Ostatní a vedle...'!J30</f>
        <v>0</v>
      </c>
      <c r="AH97" s="269"/>
      <c r="AI97" s="269"/>
      <c r="AJ97" s="269"/>
      <c r="AK97" s="269"/>
      <c r="AL97" s="269"/>
      <c r="AM97" s="269"/>
      <c r="AN97" s="268">
        <f>SUM(AG97,AT97)</f>
        <v>0</v>
      </c>
      <c r="AO97" s="269"/>
      <c r="AP97" s="269"/>
      <c r="AQ97" s="96" t="s">
        <v>91</v>
      </c>
      <c r="AR97" s="97"/>
      <c r="AS97" s="103">
        <v>0</v>
      </c>
      <c r="AT97" s="104">
        <f>ROUND(SUM(AV97:AW97),2)</f>
        <v>0</v>
      </c>
      <c r="AU97" s="105">
        <f>'OVN-D01 - Ostatní a vedle...'!P121</f>
        <v>0</v>
      </c>
      <c r="AV97" s="104">
        <f>'OVN-D01 - Ostatní a vedle...'!J33</f>
        <v>0</v>
      </c>
      <c r="AW97" s="104">
        <f>'OVN-D01 - Ostatní a vedle...'!J34</f>
        <v>0</v>
      </c>
      <c r="AX97" s="104">
        <f>'OVN-D01 - Ostatní a vedle...'!J35</f>
        <v>0</v>
      </c>
      <c r="AY97" s="104">
        <f>'OVN-D01 - Ostatní a vedle...'!J36</f>
        <v>0</v>
      </c>
      <c r="AZ97" s="104">
        <f>'OVN-D01 - Ostatní a vedle...'!F33</f>
        <v>0</v>
      </c>
      <c r="BA97" s="104">
        <f>'OVN-D01 - Ostatní a vedle...'!F34</f>
        <v>0</v>
      </c>
      <c r="BB97" s="104">
        <f>'OVN-D01 - Ostatní a vedle...'!F35</f>
        <v>0</v>
      </c>
      <c r="BC97" s="104">
        <f>'OVN-D01 - Ostatní a vedle...'!F36</f>
        <v>0</v>
      </c>
      <c r="BD97" s="106">
        <f>'OVN-D01 - Ostatní a vedle...'!F37</f>
        <v>0</v>
      </c>
      <c r="BT97" s="102" t="s">
        <v>83</v>
      </c>
      <c r="BV97" s="102" t="s">
        <v>77</v>
      </c>
      <c r="BW97" s="102" t="s">
        <v>92</v>
      </c>
      <c r="BX97" s="102" t="s">
        <v>5</v>
      </c>
      <c r="CL97" s="102" t="s">
        <v>1</v>
      </c>
      <c r="CM97" s="102" t="s">
        <v>85</v>
      </c>
    </row>
    <row r="98" spans="1:57" s="2" customFormat="1" ht="30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8v1l3NWGBpRtSjAPYBJ1za3abVeF4KBLKVdraEDgSIU/GW3XvTeygld9wC2tq22ku3/xA3vtLLv05V8pkNYDGQ==" saltValue="Hj82Lkqo6Spb5piM4AaYiLHoGOYwtckMHIcgFOB2a5TI1eXlAtAVDR0SzCnuXYpgA/qxSx5UhXGwGzKx8F1li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1_04-D04 - Původní strav...'!C2" display="/"/>
    <hyperlink ref="A96" location="'D1_05-D04 - Léčebna dlouh...'!C2" display="/"/>
    <hyperlink ref="A97" location="'OVN-D01 - Ostatní a ved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84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85</v>
      </c>
    </row>
    <row r="4" spans="2:46" s="1" customFormat="1" ht="24.95" customHeight="1">
      <c r="B4" s="19"/>
      <c r="D4" s="109" t="s">
        <v>93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74" t="str">
        <f>'Rekapitulace stavby'!K6</f>
        <v>Nový pavilon Emergency, COS vč. JIP a nadzemní spoj. koridor se stávajícím pavilonem „D</v>
      </c>
      <c r="F7" s="275"/>
      <c r="G7" s="275"/>
      <c r="H7" s="275"/>
      <c r="L7" s="19"/>
    </row>
    <row r="8" spans="1:31" s="2" customFormat="1" ht="12" customHeight="1">
      <c r="A8" s="33"/>
      <c r="B8" s="38"/>
      <c r="C8" s="33"/>
      <c r="D8" s="111" t="s">
        <v>94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76" t="s">
        <v>95</v>
      </c>
      <c r="F9" s="277"/>
      <c r="G9" s="277"/>
      <c r="H9" s="27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24.62021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25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8" t="str">
        <f>'Rekapitulace stavby'!E14</f>
        <v>Vyplň údaj</v>
      </c>
      <c r="F18" s="279"/>
      <c r="G18" s="279"/>
      <c r="H18" s="279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24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30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33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0" t="s">
        <v>1</v>
      </c>
      <c r="F27" s="280"/>
      <c r="G27" s="280"/>
      <c r="H27" s="28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35</v>
      </c>
      <c r="E30" s="33"/>
      <c r="F30" s="33"/>
      <c r="G30" s="33"/>
      <c r="H30" s="33"/>
      <c r="I30" s="33"/>
      <c r="J30" s="119">
        <f>ROUND(J124,2)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37</v>
      </c>
      <c r="G32" s="33"/>
      <c r="H32" s="33"/>
      <c r="I32" s="120" t="s">
        <v>36</v>
      </c>
      <c r="J32" s="120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39</v>
      </c>
      <c r="E33" s="111" t="s">
        <v>40</v>
      </c>
      <c r="F33" s="122">
        <f>ROUND((SUM(BE124:BE228)),2)</f>
        <v>0</v>
      </c>
      <c r="G33" s="33"/>
      <c r="H33" s="33"/>
      <c r="I33" s="123">
        <v>0.21</v>
      </c>
      <c r="J33" s="122">
        <f>ROUND(((SUM(BE124:BE228))*I33),2)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41</v>
      </c>
      <c r="F34" s="122">
        <f>ROUND((SUM(BF124:BF228)),2)</f>
        <v>0</v>
      </c>
      <c r="G34" s="33"/>
      <c r="H34" s="33"/>
      <c r="I34" s="123">
        <v>0.15</v>
      </c>
      <c r="J34" s="122">
        <f>ROUND(((SUM(BF124:BF228))*I34),2)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42</v>
      </c>
      <c r="F35" s="122">
        <f>ROUND((SUM(BG124:BG228)),2)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43</v>
      </c>
      <c r="F36" s="122">
        <f>ROUND((SUM(BH124:BH228)),2)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44</v>
      </c>
      <c r="F37" s="122">
        <f>ROUND((SUM(BI124:BI228)),2)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45</v>
      </c>
      <c r="E39" s="126"/>
      <c r="F39" s="126"/>
      <c r="G39" s="127" t="s">
        <v>46</v>
      </c>
      <c r="H39" s="128" t="s">
        <v>47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48</v>
      </c>
      <c r="E50" s="132"/>
      <c r="F50" s="132"/>
      <c r="G50" s="131" t="s">
        <v>49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50</v>
      </c>
      <c r="E61" s="134"/>
      <c r="F61" s="135" t="s">
        <v>51</v>
      </c>
      <c r="G61" s="133" t="s">
        <v>50</v>
      </c>
      <c r="H61" s="134"/>
      <c r="I61" s="134"/>
      <c r="J61" s="136" t="s">
        <v>51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52</v>
      </c>
      <c r="E65" s="137"/>
      <c r="F65" s="137"/>
      <c r="G65" s="131" t="s">
        <v>53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50</v>
      </c>
      <c r="E76" s="134"/>
      <c r="F76" s="135" t="s">
        <v>51</v>
      </c>
      <c r="G76" s="133" t="s">
        <v>50</v>
      </c>
      <c r="H76" s="134"/>
      <c r="I76" s="134"/>
      <c r="J76" s="136" t="s">
        <v>51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96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81" t="str">
        <f>E7</f>
        <v>Nový pavilon Emergency, COS vč. JIP a nadzemní spoj. koridor se stávajícím pavilonem „D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94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2" t="str">
        <f>E9</f>
        <v>D1_04-D04 - Původní stravovací blok „C - Dotazy 2021-06-24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Chomutov</v>
      </c>
      <c r="G89" s="35"/>
      <c r="H89" s="35"/>
      <c r="I89" s="28" t="s">
        <v>22</v>
      </c>
      <c r="J89" s="65" t="str">
        <f>IF(J12="","",J12)</f>
        <v>24.62021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5"/>
      <c r="E91" s="35"/>
      <c r="F91" s="26" t="str">
        <f>E15</f>
        <v>Krajská zdravotní a.s, Ústí nad Labem</v>
      </c>
      <c r="G91" s="35"/>
      <c r="H91" s="35"/>
      <c r="I91" s="28" t="s">
        <v>29</v>
      </c>
      <c r="J91" s="31" t="str">
        <f>E21</f>
        <v>Atelier Penta v.o.s., Mrštíkova 12, Jihlava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>Ing. Avuk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97</v>
      </c>
      <c r="D94" s="143"/>
      <c r="E94" s="143"/>
      <c r="F94" s="143"/>
      <c r="G94" s="143"/>
      <c r="H94" s="143"/>
      <c r="I94" s="143"/>
      <c r="J94" s="144" t="s">
        <v>98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99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100</v>
      </c>
    </row>
    <row r="97" spans="2:12" s="9" customFormat="1" ht="24.95" customHeight="1">
      <c r="B97" s="146"/>
      <c r="C97" s="147"/>
      <c r="D97" s="148" t="s">
        <v>101</v>
      </c>
      <c r="E97" s="149"/>
      <c r="F97" s="149"/>
      <c r="G97" s="149"/>
      <c r="H97" s="149"/>
      <c r="I97" s="149"/>
      <c r="J97" s="150">
        <f>J125</f>
        <v>0</v>
      </c>
      <c r="K97" s="147"/>
      <c r="L97" s="151"/>
    </row>
    <row r="98" spans="2:12" s="10" customFormat="1" ht="19.9" customHeight="1">
      <c r="B98" s="152"/>
      <c r="C98" s="153"/>
      <c r="D98" s="154" t="s">
        <v>102</v>
      </c>
      <c r="E98" s="155"/>
      <c r="F98" s="155"/>
      <c r="G98" s="155"/>
      <c r="H98" s="155"/>
      <c r="I98" s="155"/>
      <c r="J98" s="156">
        <f>J126</f>
        <v>0</v>
      </c>
      <c r="K98" s="153"/>
      <c r="L98" s="157"/>
    </row>
    <row r="99" spans="2:12" s="10" customFormat="1" ht="19.9" customHeight="1">
      <c r="B99" s="152"/>
      <c r="C99" s="153"/>
      <c r="D99" s="154" t="s">
        <v>103</v>
      </c>
      <c r="E99" s="155"/>
      <c r="F99" s="155"/>
      <c r="G99" s="155"/>
      <c r="H99" s="155"/>
      <c r="I99" s="155"/>
      <c r="J99" s="156">
        <f>J149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104</v>
      </c>
      <c r="E100" s="155"/>
      <c r="F100" s="155"/>
      <c r="G100" s="155"/>
      <c r="H100" s="155"/>
      <c r="I100" s="155"/>
      <c r="J100" s="156">
        <f>J154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105</v>
      </c>
      <c r="E101" s="155"/>
      <c r="F101" s="155"/>
      <c r="G101" s="155"/>
      <c r="H101" s="155"/>
      <c r="I101" s="155"/>
      <c r="J101" s="156">
        <f>J171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106</v>
      </c>
      <c r="E102" s="155"/>
      <c r="F102" s="155"/>
      <c r="G102" s="155"/>
      <c r="H102" s="155"/>
      <c r="I102" s="155"/>
      <c r="J102" s="156">
        <f>J177</f>
        <v>0</v>
      </c>
      <c r="K102" s="153"/>
      <c r="L102" s="157"/>
    </row>
    <row r="103" spans="2:12" s="9" customFormat="1" ht="24.95" customHeight="1">
      <c r="B103" s="146"/>
      <c r="C103" s="147"/>
      <c r="D103" s="148" t="s">
        <v>107</v>
      </c>
      <c r="E103" s="149"/>
      <c r="F103" s="149"/>
      <c r="G103" s="149"/>
      <c r="H103" s="149"/>
      <c r="I103" s="149"/>
      <c r="J103" s="150">
        <f>J211</f>
        <v>0</v>
      </c>
      <c r="K103" s="147"/>
      <c r="L103" s="151"/>
    </row>
    <row r="104" spans="2:12" s="10" customFormat="1" ht="19.9" customHeight="1">
      <c r="B104" s="152"/>
      <c r="C104" s="153"/>
      <c r="D104" s="154" t="s">
        <v>108</v>
      </c>
      <c r="E104" s="155"/>
      <c r="F104" s="155"/>
      <c r="G104" s="155"/>
      <c r="H104" s="155"/>
      <c r="I104" s="155"/>
      <c r="J104" s="156">
        <f>J212</f>
        <v>0</v>
      </c>
      <c r="K104" s="153"/>
      <c r="L104" s="15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109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25" customHeight="1">
      <c r="A114" s="33"/>
      <c r="B114" s="34"/>
      <c r="C114" s="35"/>
      <c r="D114" s="35"/>
      <c r="E114" s="281" t="str">
        <f>E7</f>
        <v>Nový pavilon Emergency, COS vč. JIP a nadzemní spoj. koridor se stávajícím pavilonem „D</v>
      </c>
      <c r="F114" s="282"/>
      <c r="G114" s="282"/>
      <c r="H114" s="282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94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30" customHeight="1">
      <c r="A116" s="33"/>
      <c r="B116" s="34"/>
      <c r="C116" s="35"/>
      <c r="D116" s="35"/>
      <c r="E116" s="252" t="str">
        <f>E9</f>
        <v>D1_04-D04 - Původní stravovací blok „C - Dotazy 2021-06-24</v>
      </c>
      <c r="F116" s="283"/>
      <c r="G116" s="283"/>
      <c r="H116" s="283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5"/>
      <c r="E118" s="35"/>
      <c r="F118" s="26" t="str">
        <f>F12</f>
        <v>Chomutov</v>
      </c>
      <c r="G118" s="35"/>
      <c r="H118" s="35"/>
      <c r="I118" s="28" t="s">
        <v>22</v>
      </c>
      <c r="J118" s="65" t="str">
        <f>IF(J12="","",J12)</f>
        <v>24.62021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7" customHeight="1">
      <c r="A120" s="33"/>
      <c r="B120" s="34"/>
      <c r="C120" s="28" t="s">
        <v>23</v>
      </c>
      <c r="D120" s="35"/>
      <c r="E120" s="35"/>
      <c r="F120" s="26" t="str">
        <f>E15</f>
        <v>Krajská zdravotní a.s, Ústí nad Labem</v>
      </c>
      <c r="G120" s="35"/>
      <c r="H120" s="35"/>
      <c r="I120" s="28" t="s">
        <v>29</v>
      </c>
      <c r="J120" s="31" t="str">
        <f>E21</f>
        <v>Atelier Penta v.o.s., Mrštíkova 12, Jihlava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27</v>
      </c>
      <c r="D121" s="35"/>
      <c r="E121" s="35"/>
      <c r="F121" s="26" t="str">
        <f>IF(E18="","",E18)</f>
        <v>Vyplň údaj</v>
      </c>
      <c r="G121" s="35"/>
      <c r="H121" s="35"/>
      <c r="I121" s="28" t="s">
        <v>32</v>
      </c>
      <c r="J121" s="31" t="str">
        <f>E24</f>
        <v>Ing. Avuk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58"/>
      <c r="B123" s="159"/>
      <c r="C123" s="160" t="s">
        <v>110</v>
      </c>
      <c r="D123" s="161" t="s">
        <v>60</v>
      </c>
      <c r="E123" s="161" t="s">
        <v>56</v>
      </c>
      <c r="F123" s="161" t="s">
        <v>57</v>
      </c>
      <c r="G123" s="161" t="s">
        <v>111</v>
      </c>
      <c r="H123" s="161" t="s">
        <v>112</v>
      </c>
      <c r="I123" s="161" t="s">
        <v>113</v>
      </c>
      <c r="J123" s="161" t="s">
        <v>98</v>
      </c>
      <c r="K123" s="162" t="s">
        <v>114</v>
      </c>
      <c r="L123" s="163"/>
      <c r="M123" s="74" t="s">
        <v>1</v>
      </c>
      <c r="N123" s="75" t="s">
        <v>39</v>
      </c>
      <c r="O123" s="75" t="s">
        <v>115</v>
      </c>
      <c r="P123" s="75" t="s">
        <v>116</v>
      </c>
      <c r="Q123" s="75" t="s">
        <v>117</v>
      </c>
      <c r="R123" s="75" t="s">
        <v>118</v>
      </c>
      <c r="S123" s="75" t="s">
        <v>119</v>
      </c>
      <c r="T123" s="76" t="s">
        <v>120</v>
      </c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1:63" s="2" customFormat="1" ht="22.9" customHeight="1">
      <c r="A124" s="33"/>
      <c r="B124" s="34"/>
      <c r="C124" s="81" t="s">
        <v>121</v>
      </c>
      <c r="D124" s="35"/>
      <c r="E124" s="35"/>
      <c r="F124" s="35"/>
      <c r="G124" s="35"/>
      <c r="H124" s="35"/>
      <c r="I124" s="35"/>
      <c r="J124" s="164">
        <f>BK124</f>
        <v>0</v>
      </c>
      <c r="K124" s="35"/>
      <c r="L124" s="38"/>
      <c r="M124" s="77"/>
      <c r="N124" s="165"/>
      <c r="O124" s="78"/>
      <c r="P124" s="166">
        <f>P125+P211</f>
        <v>0</v>
      </c>
      <c r="Q124" s="78"/>
      <c r="R124" s="166">
        <f>R125+R211</f>
        <v>2805.7196639999997</v>
      </c>
      <c r="S124" s="78"/>
      <c r="T124" s="167">
        <f>T125+T211</f>
        <v>12234.61188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74</v>
      </c>
      <c r="AU124" s="16" t="s">
        <v>100</v>
      </c>
      <c r="BK124" s="168">
        <f>BK125+BK211</f>
        <v>0</v>
      </c>
    </row>
    <row r="125" spans="2:63" s="12" customFormat="1" ht="25.9" customHeight="1">
      <c r="B125" s="169"/>
      <c r="C125" s="170"/>
      <c r="D125" s="171" t="s">
        <v>74</v>
      </c>
      <c r="E125" s="172" t="s">
        <v>122</v>
      </c>
      <c r="F125" s="172" t="s">
        <v>123</v>
      </c>
      <c r="G125" s="170"/>
      <c r="H125" s="170"/>
      <c r="I125" s="173"/>
      <c r="J125" s="174">
        <f>BK125</f>
        <v>0</v>
      </c>
      <c r="K125" s="170"/>
      <c r="L125" s="175"/>
      <c r="M125" s="176"/>
      <c r="N125" s="177"/>
      <c r="O125" s="177"/>
      <c r="P125" s="178">
        <f>P126+P149+P154+P171+P177</f>
        <v>0</v>
      </c>
      <c r="Q125" s="177"/>
      <c r="R125" s="178">
        <f>R126+R149+R154+R171+R177</f>
        <v>2805.6879725</v>
      </c>
      <c r="S125" s="177"/>
      <c r="T125" s="179">
        <f>T126+T149+T154+T171+T177</f>
        <v>12234.61188</v>
      </c>
      <c r="AR125" s="180" t="s">
        <v>83</v>
      </c>
      <c r="AT125" s="181" t="s">
        <v>74</v>
      </c>
      <c r="AU125" s="181" t="s">
        <v>75</v>
      </c>
      <c r="AY125" s="180" t="s">
        <v>124</v>
      </c>
      <c r="BK125" s="182">
        <f>BK126+BK149+BK154+BK171+BK177</f>
        <v>0</v>
      </c>
    </row>
    <row r="126" spans="2:63" s="12" customFormat="1" ht="22.9" customHeight="1">
      <c r="B126" s="169"/>
      <c r="C126" s="170"/>
      <c r="D126" s="171" t="s">
        <v>74</v>
      </c>
      <c r="E126" s="183" t="s">
        <v>83</v>
      </c>
      <c r="F126" s="183" t="s">
        <v>125</v>
      </c>
      <c r="G126" s="170"/>
      <c r="H126" s="170"/>
      <c r="I126" s="173"/>
      <c r="J126" s="184">
        <f>BK126</f>
        <v>0</v>
      </c>
      <c r="K126" s="170"/>
      <c r="L126" s="175"/>
      <c r="M126" s="176"/>
      <c r="N126" s="177"/>
      <c r="O126" s="177"/>
      <c r="P126" s="178">
        <f>SUM(P127:P148)</f>
        <v>0</v>
      </c>
      <c r="Q126" s="177"/>
      <c r="R126" s="178">
        <f>SUM(R127:R148)</f>
        <v>2793.6571</v>
      </c>
      <c r="S126" s="177"/>
      <c r="T126" s="179">
        <f>SUM(T127:T148)</f>
        <v>0</v>
      </c>
      <c r="AR126" s="180" t="s">
        <v>83</v>
      </c>
      <c r="AT126" s="181" t="s">
        <v>74</v>
      </c>
      <c r="AU126" s="181" t="s">
        <v>83</v>
      </c>
      <c r="AY126" s="180" t="s">
        <v>124</v>
      </c>
      <c r="BK126" s="182">
        <f>SUM(BK127:BK148)</f>
        <v>0</v>
      </c>
    </row>
    <row r="127" spans="1:65" s="2" customFormat="1" ht="16.5" customHeight="1">
      <c r="A127" s="33"/>
      <c r="B127" s="34"/>
      <c r="C127" s="185" t="s">
        <v>83</v>
      </c>
      <c r="D127" s="185" t="s">
        <v>126</v>
      </c>
      <c r="E127" s="186" t="s">
        <v>127</v>
      </c>
      <c r="F127" s="187" t="s">
        <v>128</v>
      </c>
      <c r="G127" s="188" t="s">
        <v>129</v>
      </c>
      <c r="H127" s="189">
        <v>1</v>
      </c>
      <c r="I127" s="190"/>
      <c r="J127" s="191">
        <f>ROUND(I127*H127,2)</f>
        <v>0</v>
      </c>
      <c r="K127" s="187" t="s">
        <v>130</v>
      </c>
      <c r="L127" s="38"/>
      <c r="M127" s="192" t="s">
        <v>1</v>
      </c>
      <c r="N127" s="193" t="s">
        <v>40</v>
      </c>
      <c r="O127" s="70"/>
      <c r="P127" s="194">
        <f>O127*H127</f>
        <v>0</v>
      </c>
      <c r="Q127" s="194">
        <v>0.00868</v>
      </c>
      <c r="R127" s="194">
        <f>Q127*H127</f>
        <v>0.00868</v>
      </c>
      <c r="S127" s="194">
        <v>0</v>
      </c>
      <c r="T127" s="19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6" t="s">
        <v>131</v>
      </c>
      <c r="AT127" s="196" t="s">
        <v>126</v>
      </c>
      <c r="AU127" s="196" t="s">
        <v>85</v>
      </c>
      <c r="AY127" s="16" t="s">
        <v>124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6" t="s">
        <v>83</v>
      </c>
      <c r="BK127" s="197">
        <f>ROUND(I127*H127,2)</f>
        <v>0</v>
      </c>
      <c r="BL127" s="16" t="s">
        <v>131</v>
      </c>
      <c r="BM127" s="196" t="s">
        <v>132</v>
      </c>
    </row>
    <row r="128" spans="2:51" s="13" customFormat="1" ht="11.25">
      <c r="B128" s="198"/>
      <c r="C128" s="199"/>
      <c r="D128" s="200" t="s">
        <v>133</v>
      </c>
      <c r="E128" s="201" t="s">
        <v>1</v>
      </c>
      <c r="F128" s="202" t="s">
        <v>83</v>
      </c>
      <c r="G128" s="199"/>
      <c r="H128" s="203">
        <v>1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133</v>
      </c>
      <c r="AU128" s="209" t="s">
        <v>85</v>
      </c>
      <c r="AV128" s="13" t="s">
        <v>85</v>
      </c>
      <c r="AW128" s="13" t="s">
        <v>31</v>
      </c>
      <c r="AX128" s="13" t="s">
        <v>75</v>
      </c>
      <c r="AY128" s="209" t="s">
        <v>124</v>
      </c>
    </row>
    <row r="129" spans="1:65" s="2" customFormat="1" ht="16.5" customHeight="1">
      <c r="A129" s="33"/>
      <c r="B129" s="34"/>
      <c r="C129" s="185" t="s">
        <v>85</v>
      </c>
      <c r="D129" s="185" t="s">
        <v>126</v>
      </c>
      <c r="E129" s="186" t="s">
        <v>134</v>
      </c>
      <c r="F129" s="187" t="s">
        <v>135</v>
      </c>
      <c r="G129" s="188" t="s">
        <v>129</v>
      </c>
      <c r="H129" s="189">
        <v>1</v>
      </c>
      <c r="I129" s="190"/>
      <c r="J129" s="191">
        <f>ROUND(I129*H129,2)</f>
        <v>0</v>
      </c>
      <c r="K129" s="187" t="s">
        <v>130</v>
      </c>
      <c r="L129" s="38"/>
      <c r="M129" s="192" t="s">
        <v>1</v>
      </c>
      <c r="N129" s="193" t="s">
        <v>40</v>
      </c>
      <c r="O129" s="70"/>
      <c r="P129" s="194">
        <f>O129*H129</f>
        <v>0</v>
      </c>
      <c r="Q129" s="194">
        <v>0.00868</v>
      </c>
      <c r="R129" s="194">
        <f>Q129*H129</f>
        <v>0.00868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131</v>
      </c>
      <c r="AT129" s="196" t="s">
        <v>126</v>
      </c>
      <c r="AU129" s="196" t="s">
        <v>85</v>
      </c>
      <c r="AY129" s="16" t="s">
        <v>124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83</v>
      </c>
      <c r="BK129" s="197">
        <f>ROUND(I129*H129,2)</f>
        <v>0</v>
      </c>
      <c r="BL129" s="16" t="s">
        <v>131</v>
      </c>
      <c r="BM129" s="196" t="s">
        <v>136</v>
      </c>
    </row>
    <row r="130" spans="2:51" s="13" customFormat="1" ht="11.25">
      <c r="B130" s="198"/>
      <c r="C130" s="199"/>
      <c r="D130" s="200" t="s">
        <v>133</v>
      </c>
      <c r="E130" s="201" t="s">
        <v>1</v>
      </c>
      <c r="F130" s="202" t="s">
        <v>83</v>
      </c>
      <c r="G130" s="199"/>
      <c r="H130" s="203">
        <v>1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133</v>
      </c>
      <c r="AU130" s="209" t="s">
        <v>85</v>
      </c>
      <c r="AV130" s="13" t="s">
        <v>85</v>
      </c>
      <c r="AW130" s="13" t="s">
        <v>31</v>
      </c>
      <c r="AX130" s="13" t="s">
        <v>75</v>
      </c>
      <c r="AY130" s="209" t="s">
        <v>124</v>
      </c>
    </row>
    <row r="131" spans="1:65" s="2" customFormat="1" ht="16.5" customHeight="1">
      <c r="A131" s="33"/>
      <c r="B131" s="34"/>
      <c r="C131" s="185" t="s">
        <v>137</v>
      </c>
      <c r="D131" s="185" t="s">
        <v>126</v>
      </c>
      <c r="E131" s="186" t="s">
        <v>138</v>
      </c>
      <c r="F131" s="187" t="s">
        <v>139</v>
      </c>
      <c r="G131" s="188" t="s">
        <v>129</v>
      </c>
      <c r="H131" s="189">
        <v>1</v>
      </c>
      <c r="I131" s="190"/>
      <c r="J131" s="191">
        <f>ROUND(I131*H131,2)</f>
        <v>0</v>
      </c>
      <c r="K131" s="187" t="s">
        <v>130</v>
      </c>
      <c r="L131" s="38"/>
      <c r="M131" s="192" t="s">
        <v>1</v>
      </c>
      <c r="N131" s="193" t="s">
        <v>40</v>
      </c>
      <c r="O131" s="70"/>
      <c r="P131" s="194">
        <f>O131*H131</f>
        <v>0</v>
      </c>
      <c r="Q131" s="194">
        <v>0.00868</v>
      </c>
      <c r="R131" s="194">
        <f>Q131*H131</f>
        <v>0.00868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131</v>
      </c>
      <c r="AT131" s="196" t="s">
        <v>126</v>
      </c>
      <c r="AU131" s="196" t="s">
        <v>85</v>
      </c>
      <c r="AY131" s="16" t="s">
        <v>124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83</v>
      </c>
      <c r="BK131" s="197">
        <f>ROUND(I131*H131,2)</f>
        <v>0</v>
      </c>
      <c r="BL131" s="16" t="s">
        <v>131</v>
      </c>
      <c r="BM131" s="196" t="s">
        <v>140</v>
      </c>
    </row>
    <row r="132" spans="2:51" s="13" customFormat="1" ht="11.25">
      <c r="B132" s="198"/>
      <c r="C132" s="199"/>
      <c r="D132" s="200" t="s">
        <v>133</v>
      </c>
      <c r="E132" s="201" t="s">
        <v>1</v>
      </c>
      <c r="F132" s="202" t="s">
        <v>83</v>
      </c>
      <c r="G132" s="199"/>
      <c r="H132" s="203">
        <v>1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133</v>
      </c>
      <c r="AU132" s="209" t="s">
        <v>85</v>
      </c>
      <c r="AV132" s="13" t="s">
        <v>85</v>
      </c>
      <c r="AW132" s="13" t="s">
        <v>31</v>
      </c>
      <c r="AX132" s="13" t="s">
        <v>75</v>
      </c>
      <c r="AY132" s="209" t="s">
        <v>124</v>
      </c>
    </row>
    <row r="133" spans="1:65" s="2" customFormat="1" ht="16.5" customHeight="1">
      <c r="A133" s="33"/>
      <c r="B133" s="34"/>
      <c r="C133" s="185" t="s">
        <v>131</v>
      </c>
      <c r="D133" s="185" t="s">
        <v>126</v>
      </c>
      <c r="E133" s="186" t="s">
        <v>141</v>
      </c>
      <c r="F133" s="187" t="s">
        <v>142</v>
      </c>
      <c r="G133" s="188" t="s">
        <v>129</v>
      </c>
      <c r="H133" s="189">
        <v>1</v>
      </c>
      <c r="I133" s="190"/>
      <c r="J133" s="191">
        <f>ROUND(I133*H133,2)</f>
        <v>0</v>
      </c>
      <c r="K133" s="187" t="s">
        <v>130</v>
      </c>
      <c r="L133" s="38"/>
      <c r="M133" s="192" t="s">
        <v>1</v>
      </c>
      <c r="N133" s="193" t="s">
        <v>40</v>
      </c>
      <c r="O133" s="70"/>
      <c r="P133" s="194">
        <f>O133*H133</f>
        <v>0</v>
      </c>
      <c r="Q133" s="194">
        <v>0.00868</v>
      </c>
      <c r="R133" s="194">
        <f>Q133*H133</f>
        <v>0.00868</v>
      </c>
      <c r="S133" s="194">
        <v>0</v>
      </c>
      <c r="T133" s="19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131</v>
      </c>
      <c r="AT133" s="196" t="s">
        <v>126</v>
      </c>
      <c r="AU133" s="196" t="s">
        <v>85</v>
      </c>
      <c r="AY133" s="16" t="s">
        <v>124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6" t="s">
        <v>83</v>
      </c>
      <c r="BK133" s="197">
        <f>ROUND(I133*H133,2)</f>
        <v>0</v>
      </c>
      <c r="BL133" s="16" t="s">
        <v>131</v>
      </c>
      <c r="BM133" s="196" t="s">
        <v>143</v>
      </c>
    </row>
    <row r="134" spans="2:51" s="13" customFormat="1" ht="11.25">
      <c r="B134" s="198"/>
      <c r="C134" s="199"/>
      <c r="D134" s="200" t="s">
        <v>133</v>
      </c>
      <c r="E134" s="201" t="s">
        <v>1</v>
      </c>
      <c r="F134" s="202" t="s">
        <v>83</v>
      </c>
      <c r="G134" s="199"/>
      <c r="H134" s="203">
        <v>1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133</v>
      </c>
      <c r="AU134" s="209" t="s">
        <v>85</v>
      </c>
      <c r="AV134" s="13" t="s">
        <v>85</v>
      </c>
      <c r="AW134" s="13" t="s">
        <v>31</v>
      </c>
      <c r="AX134" s="13" t="s">
        <v>75</v>
      </c>
      <c r="AY134" s="209" t="s">
        <v>124</v>
      </c>
    </row>
    <row r="135" spans="1:65" s="2" customFormat="1" ht="16.5" customHeight="1">
      <c r="A135" s="33"/>
      <c r="B135" s="34"/>
      <c r="C135" s="185" t="s">
        <v>144</v>
      </c>
      <c r="D135" s="185" t="s">
        <v>126</v>
      </c>
      <c r="E135" s="186" t="s">
        <v>145</v>
      </c>
      <c r="F135" s="187" t="s">
        <v>146</v>
      </c>
      <c r="G135" s="188" t="s">
        <v>129</v>
      </c>
      <c r="H135" s="189">
        <v>1</v>
      </c>
      <c r="I135" s="190"/>
      <c r="J135" s="191">
        <f>ROUND(I135*H135,2)</f>
        <v>0</v>
      </c>
      <c r="K135" s="187" t="s">
        <v>130</v>
      </c>
      <c r="L135" s="38"/>
      <c r="M135" s="192" t="s">
        <v>1</v>
      </c>
      <c r="N135" s="193" t="s">
        <v>40</v>
      </c>
      <c r="O135" s="70"/>
      <c r="P135" s="194">
        <f>O135*H135</f>
        <v>0</v>
      </c>
      <c r="Q135" s="194">
        <v>0.00868</v>
      </c>
      <c r="R135" s="194">
        <f>Q135*H135</f>
        <v>0.00868</v>
      </c>
      <c r="S135" s="194">
        <v>0</v>
      </c>
      <c r="T135" s="19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6" t="s">
        <v>131</v>
      </c>
      <c r="AT135" s="196" t="s">
        <v>126</v>
      </c>
      <c r="AU135" s="196" t="s">
        <v>85</v>
      </c>
      <c r="AY135" s="16" t="s">
        <v>124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6" t="s">
        <v>83</v>
      </c>
      <c r="BK135" s="197">
        <f>ROUND(I135*H135,2)</f>
        <v>0</v>
      </c>
      <c r="BL135" s="16" t="s">
        <v>131</v>
      </c>
      <c r="BM135" s="196" t="s">
        <v>147</v>
      </c>
    </row>
    <row r="136" spans="2:51" s="13" customFormat="1" ht="11.25">
      <c r="B136" s="198"/>
      <c r="C136" s="199"/>
      <c r="D136" s="200" t="s">
        <v>133</v>
      </c>
      <c r="E136" s="201" t="s">
        <v>1</v>
      </c>
      <c r="F136" s="202" t="s">
        <v>83</v>
      </c>
      <c r="G136" s="199"/>
      <c r="H136" s="203">
        <v>1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133</v>
      </c>
      <c r="AU136" s="209" t="s">
        <v>85</v>
      </c>
      <c r="AV136" s="13" t="s">
        <v>85</v>
      </c>
      <c r="AW136" s="13" t="s">
        <v>31</v>
      </c>
      <c r="AX136" s="13" t="s">
        <v>75</v>
      </c>
      <c r="AY136" s="209" t="s">
        <v>124</v>
      </c>
    </row>
    <row r="137" spans="1:65" s="2" customFormat="1" ht="24">
      <c r="A137" s="33"/>
      <c r="B137" s="34"/>
      <c r="C137" s="185" t="s">
        <v>148</v>
      </c>
      <c r="D137" s="185" t="s">
        <v>126</v>
      </c>
      <c r="E137" s="186" t="s">
        <v>149</v>
      </c>
      <c r="F137" s="187" t="s">
        <v>150</v>
      </c>
      <c r="G137" s="188" t="s">
        <v>151</v>
      </c>
      <c r="H137" s="189">
        <v>62.56</v>
      </c>
      <c r="I137" s="190"/>
      <c r="J137" s="191">
        <f>ROUND(I137*H137,2)</f>
        <v>0</v>
      </c>
      <c r="K137" s="187" t="s">
        <v>152</v>
      </c>
      <c r="L137" s="38"/>
      <c r="M137" s="192" t="s">
        <v>1</v>
      </c>
      <c r="N137" s="193" t="s">
        <v>40</v>
      </c>
      <c r="O137" s="70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6" t="s">
        <v>131</v>
      </c>
      <c r="AT137" s="196" t="s">
        <v>126</v>
      </c>
      <c r="AU137" s="196" t="s">
        <v>85</v>
      </c>
      <c r="AY137" s="16" t="s">
        <v>124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6" t="s">
        <v>83</v>
      </c>
      <c r="BK137" s="197">
        <f>ROUND(I137*H137,2)</f>
        <v>0</v>
      </c>
      <c r="BL137" s="16" t="s">
        <v>131</v>
      </c>
      <c r="BM137" s="196" t="s">
        <v>153</v>
      </c>
    </row>
    <row r="138" spans="2:51" s="14" customFormat="1" ht="11.25">
      <c r="B138" s="210"/>
      <c r="C138" s="211"/>
      <c r="D138" s="200" t="s">
        <v>133</v>
      </c>
      <c r="E138" s="212" t="s">
        <v>1</v>
      </c>
      <c r="F138" s="213" t="s">
        <v>154</v>
      </c>
      <c r="G138" s="211"/>
      <c r="H138" s="212" t="s">
        <v>1</v>
      </c>
      <c r="I138" s="214"/>
      <c r="J138" s="211"/>
      <c r="K138" s="211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133</v>
      </c>
      <c r="AU138" s="219" t="s">
        <v>85</v>
      </c>
      <c r="AV138" s="14" t="s">
        <v>83</v>
      </c>
      <c r="AW138" s="14" t="s">
        <v>31</v>
      </c>
      <c r="AX138" s="14" t="s">
        <v>75</v>
      </c>
      <c r="AY138" s="219" t="s">
        <v>124</v>
      </c>
    </row>
    <row r="139" spans="2:51" s="14" customFormat="1" ht="11.25">
      <c r="B139" s="210"/>
      <c r="C139" s="211"/>
      <c r="D139" s="200" t="s">
        <v>133</v>
      </c>
      <c r="E139" s="212" t="s">
        <v>1</v>
      </c>
      <c r="F139" s="213" t="s">
        <v>155</v>
      </c>
      <c r="G139" s="211"/>
      <c r="H139" s="212" t="s">
        <v>1</v>
      </c>
      <c r="I139" s="214"/>
      <c r="J139" s="211"/>
      <c r="K139" s="211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133</v>
      </c>
      <c r="AU139" s="219" t="s">
        <v>85</v>
      </c>
      <c r="AV139" s="14" t="s">
        <v>83</v>
      </c>
      <c r="AW139" s="14" t="s">
        <v>31</v>
      </c>
      <c r="AX139" s="14" t="s">
        <v>75</v>
      </c>
      <c r="AY139" s="219" t="s">
        <v>124</v>
      </c>
    </row>
    <row r="140" spans="2:51" s="14" customFormat="1" ht="11.25">
      <c r="B140" s="210"/>
      <c r="C140" s="211"/>
      <c r="D140" s="200" t="s">
        <v>133</v>
      </c>
      <c r="E140" s="212" t="s">
        <v>1</v>
      </c>
      <c r="F140" s="213" t="s">
        <v>156</v>
      </c>
      <c r="G140" s="211"/>
      <c r="H140" s="212" t="s">
        <v>1</v>
      </c>
      <c r="I140" s="214"/>
      <c r="J140" s="211"/>
      <c r="K140" s="211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133</v>
      </c>
      <c r="AU140" s="219" t="s">
        <v>85</v>
      </c>
      <c r="AV140" s="14" t="s">
        <v>83</v>
      </c>
      <c r="AW140" s="14" t="s">
        <v>31</v>
      </c>
      <c r="AX140" s="14" t="s">
        <v>75</v>
      </c>
      <c r="AY140" s="219" t="s">
        <v>124</v>
      </c>
    </row>
    <row r="141" spans="2:51" s="13" customFormat="1" ht="11.25">
      <c r="B141" s="198"/>
      <c r="C141" s="199"/>
      <c r="D141" s="200" t="s">
        <v>133</v>
      </c>
      <c r="E141" s="201" t="s">
        <v>1</v>
      </c>
      <c r="F141" s="202" t="s">
        <v>157</v>
      </c>
      <c r="G141" s="199"/>
      <c r="H141" s="203">
        <v>62.56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133</v>
      </c>
      <c r="AU141" s="209" t="s">
        <v>85</v>
      </c>
      <c r="AV141" s="13" t="s">
        <v>85</v>
      </c>
      <c r="AW141" s="13" t="s">
        <v>31</v>
      </c>
      <c r="AX141" s="13" t="s">
        <v>75</v>
      </c>
      <c r="AY141" s="209" t="s">
        <v>124</v>
      </c>
    </row>
    <row r="142" spans="1:65" s="2" customFormat="1" ht="16.5" customHeight="1">
      <c r="A142" s="33"/>
      <c r="B142" s="34"/>
      <c r="C142" s="185" t="s">
        <v>158</v>
      </c>
      <c r="D142" s="185" t="s">
        <v>126</v>
      </c>
      <c r="E142" s="186" t="s">
        <v>159</v>
      </c>
      <c r="F142" s="187" t="s">
        <v>160</v>
      </c>
      <c r="G142" s="188" t="s">
        <v>151</v>
      </c>
      <c r="H142" s="189">
        <v>1470.323</v>
      </c>
      <c r="I142" s="190"/>
      <c r="J142" s="191">
        <f>ROUND(I142*H142,2)</f>
        <v>0</v>
      </c>
      <c r="K142" s="187" t="s">
        <v>130</v>
      </c>
      <c r="L142" s="38"/>
      <c r="M142" s="192" t="s">
        <v>1</v>
      </c>
      <c r="N142" s="193" t="s">
        <v>40</v>
      </c>
      <c r="O142" s="70"/>
      <c r="P142" s="194">
        <f>O142*H142</f>
        <v>0</v>
      </c>
      <c r="Q142" s="194">
        <v>1.9</v>
      </c>
      <c r="R142" s="194">
        <f>Q142*H142</f>
        <v>2793.6137</v>
      </c>
      <c r="S142" s="194">
        <v>0</v>
      </c>
      <c r="T142" s="19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131</v>
      </c>
      <c r="AT142" s="196" t="s">
        <v>126</v>
      </c>
      <c r="AU142" s="196" t="s">
        <v>85</v>
      </c>
      <c r="AY142" s="16" t="s">
        <v>124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83</v>
      </c>
      <c r="BK142" s="197">
        <f>ROUND(I142*H142,2)</f>
        <v>0</v>
      </c>
      <c r="BL142" s="16" t="s">
        <v>131</v>
      </c>
      <c r="BM142" s="196" t="s">
        <v>161</v>
      </c>
    </row>
    <row r="143" spans="2:51" s="14" customFormat="1" ht="11.25">
      <c r="B143" s="210"/>
      <c r="C143" s="211"/>
      <c r="D143" s="200" t="s">
        <v>133</v>
      </c>
      <c r="E143" s="212" t="s">
        <v>1</v>
      </c>
      <c r="F143" s="213" t="s">
        <v>162</v>
      </c>
      <c r="G143" s="211"/>
      <c r="H143" s="212" t="s">
        <v>1</v>
      </c>
      <c r="I143" s="214"/>
      <c r="J143" s="211"/>
      <c r="K143" s="211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133</v>
      </c>
      <c r="AU143" s="219" t="s">
        <v>85</v>
      </c>
      <c r="AV143" s="14" t="s">
        <v>83</v>
      </c>
      <c r="AW143" s="14" t="s">
        <v>31</v>
      </c>
      <c r="AX143" s="14" t="s">
        <v>75</v>
      </c>
      <c r="AY143" s="219" t="s">
        <v>124</v>
      </c>
    </row>
    <row r="144" spans="2:51" s="14" customFormat="1" ht="11.25">
      <c r="B144" s="210"/>
      <c r="C144" s="211"/>
      <c r="D144" s="200" t="s">
        <v>133</v>
      </c>
      <c r="E144" s="212" t="s">
        <v>1</v>
      </c>
      <c r="F144" s="213" t="s">
        <v>155</v>
      </c>
      <c r="G144" s="211"/>
      <c r="H144" s="212" t="s">
        <v>1</v>
      </c>
      <c r="I144" s="214"/>
      <c r="J144" s="211"/>
      <c r="K144" s="211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133</v>
      </c>
      <c r="AU144" s="219" t="s">
        <v>85</v>
      </c>
      <c r="AV144" s="14" t="s">
        <v>83</v>
      </c>
      <c r="AW144" s="14" t="s">
        <v>31</v>
      </c>
      <c r="AX144" s="14" t="s">
        <v>75</v>
      </c>
      <c r="AY144" s="219" t="s">
        <v>124</v>
      </c>
    </row>
    <row r="145" spans="2:51" s="13" customFormat="1" ht="11.25">
      <c r="B145" s="198"/>
      <c r="C145" s="199"/>
      <c r="D145" s="200" t="s">
        <v>133</v>
      </c>
      <c r="E145" s="201" t="s">
        <v>1</v>
      </c>
      <c r="F145" s="202" t="s">
        <v>163</v>
      </c>
      <c r="G145" s="199"/>
      <c r="H145" s="203">
        <v>598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133</v>
      </c>
      <c r="AU145" s="209" t="s">
        <v>85</v>
      </c>
      <c r="AV145" s="13" t="s">
        <v>85</v>
      </c>
      <c r="AW145" s="13" t="s">
        <v>31</v>
      </c>
      <c r="AX145" s="13" t="s">
        <v>75</v>
      </c>
      <c r="AY145" s="209" t="s">
        <v>124</v>
      </c>
    </row>
    <row r="146" spans="2:51" s="13" customFormat="1" ht="11.25">
      <c r="B146" s="198"/>
      <c r="C146" s="199"/>
      <c r="D146" s="200" t="s">
        <v>133</v>
      </c>
      <c r="E146" s="201" t="s">
        <v>1</v>
      </c>
      <c r="F146" s="202" t="s">
        <v>164</v>
      </c>
      <c r="G146" s="199"/>
      <c r="H146" s="203">
        <v>394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133</v>
      </c>
      <c r="AU146" s="209" t="s">
        <v>85</v>
      </c>
      <c r="AV146" s="13" t="s">
        <v>85</v>
      </c>
      <c r="AW146" s="13" t="s">
        <v>31</v>
      </c>
      <c r="AX146" s="13" t="s">
        <v>75</v>
      </c>
      <c r="AY146" s="209" t="s">
        <v>124</v>
      </c>
    </row>
    <row r="147" spans="2:51" s="13" customFormat="1" ht="11.25">
      <c r="B147" s="198"/>
      <c r="C147" s="199"/>
      <c r="D147" s="200" t="s">
        <v>133</v>
      </c>
      <c r="E147" s="201" t="s">
        <v>1</v>
      </c>
      <c r="F147" s="202" t="s">
        <v>165</v>
      </c>
      <c r="G147" s="199"/>
      <c r="H147" s="203">
        <v>362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133</v>
      </c>
      <c r="AU147" s="209" t="s">
        <v>85</v>
      </c>
      <c r="AV147" s="13" t="s">
        <v>85</v>
      </c>
      <c r="AW147" s="13" t="s">
        <v>31</v>
      </c>
      <c r="AX147" s="13" t="s">
        <v>75</v>
      </c>
      <c r="AY147" s="209" t="s">
        <v>124</v>
      </c>
    </row>
    <row r="148" spans="2:51" s="13" customFormat="1" ht="11.25">
      <c r="B148" s="198"/>
      <c r="C148" s="199"/>
      <c r="D148" s="200" t="s">
        <v>133</v>
      </c>
      <c r="E148" s="201" t="s">
        <v>1</v>
      </c>
      <c r="F148" s="202" t="s">
        <v>166</v>
      </c>
      <c r="G148" s="199"/>
      <c r="H148" s="203">
        <v>116.323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133</v>
      </c>
      <c r="AU148" s="209" t="s">
        <v>85</v>
      </c>
      <c r="AV148" s="13" t="s">
        <v>85</v>
      </c>
      <c r="AW148" s="13" t="s">
        <v>31</v>
      </c>
      <c r="AX148" s="13" t="s">
        <v>75</v>
      </c>
      <c r="AY148" s="209" t="s">
        <v>124</v>
      </c>
    </row>
    <row r="149" spans="2:63" s="12" customFormat="1" ht="22.9" customHeight="1">
      <c r="B149" s="169"/>
      <c r="C149" s="170"/>
      <c r="D149" s="171" t="s">
        <v>74</v>
      </c>
      <c r="E149" s="183" t="s">
        <v>137</v>
      </c>
      <c r="F149" s="183" t="s">
        <v>167</v>
      </c>
      <c r="G149" s="170"/>
      <c r="H149" s="170"/>
      <c r="I149" s="173"/>
      <c r="J149" s="184">
        <f>BK149</f>
        <v>0</v>
      </c>
      <c r="K149" s="170"/>
      <c r="L149" s="175"/>
      <c r="M149" s="176"/>
      <c r="N149" s="177"/>
      <c r="O149" s="177"/>
      <c r="P149" s="178">
        <f>SUM(P150:P153)</f>
        <v>0</v>
      </c>
      <c r="Q149" s="177"/>
      <c r="R149" s="178">
        <f>SUM(R150:R153)</f>
        <v>1.23164</v>
      </c>
      <c r="S149" s="177"/>
      <c r="T149" s="179">
        <f>SUM(T150:T153)</f>
        <v>0</v>
      </c>
      <c r="AR149" s="180" t="s">
        <v>83</v>
      </c>
      <c r="AT149" s="181" t="s">
        <v>74</v>
      </c>
      <c r="AU149" s="181" t="s">
        <v>83</v>
      </c>
      <c r="AY149" s="180" t="s">
        <v>124</v>
      </c>
      <c r="BK149" s="182">
        <f>SUM(BK150:BK153)</f>
        <v>0</v>
      </c>
    </row>
    <row r="150" spans="1:65" s="2" customFormat="1" ht="24">
      <c r="A150" s="33"/>
      <c r="B150" s="34"/>
      <c r="C150" s="185" t="s">
        <v>168</v>
      </c>
      <c r="D150" s="185" t="s">
        <v>126</v>
      </c>
      <c r="E150" s="186" t="s">
        <v>169</v>
      </c>
      <c r="F150" s="187" t="s">
        <v>170</v>
      </c>
      <c r="G150" s="188" t="s">
        <v>151</v>
      </c>
      <c r="H150" s="189">
        <v>0.656</v>
      </c>
      <c r="I150" s="190"/>
      <c r="J150" s="191">
        <f>ROUND(I150*H150,2)</f>
        <v>0</v>
      </c>
      <c r="K150" s="187" t="s">
        <v>152</v>
      </c>
      <c r="L150" s="38"/>
      <c r="M150" s="192" t="s">
        <v>1</v>
      </c>
      <c r="N150" s="193" t="s">
        <v>40</v>
      </c>
      <c r="O150" s="70"/>
      <c r="P150" s="194">
        <f>O150*H150</f>
        <v>0</v>
      </c>
      <c r="Q150" s="194">
        <v>1.8775</v>
      </c>
      <c r="R150" s="194">
        <f>Q150*H150</f>
        <v>1.23164</v>
      </c>
      <c r="S150" s="194">
        <v>0</v>
      </c>
      <c r="T150" s="19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6" t="s">
        <v>131</v>
      </c>
      <c r="AT150" s="196" t="s">
        <v>126</v>
      </c>
      <c r="AU150" s="196" t="s">
        <v>85</v>
      </c>
      <c r="AY150" s="16" t="s">
        <v>124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6" t="s">
        <v>83</v>
      </c>
      <c r="BK150" s="197">
        <f>ROUND(I150*H150,2)</f>
        <v>0</v>
      </c>
      <c r="BL150" s="16" t="s">
        <v>131</v>
      </c>
      <c r="BM150" s="196" t="s">
        <v>171</v>
      </c>
    </row>
    <row r="151" spans="2:51" s="14" customFormat="1" ht="11.25">
      <c r="B151" s="210"/>
      <c r="C151" s="211"/>
      <c r="D151" s="200" t="s">
        <v>133</v>
      </c>
      <c r="E151" s="212" t="s">
        <v>1</v>
      </c>
      <c r="F151" s="213" t="s">
        <v>154</v>
      </c>
      <c r="G151" s="211"/>
      <c r="H151" s="212" t="s">
        <v>1</v>
      </c>
      <c r="I151" s="214"/>
      <c r="J151" s="211"/>
      <c r="K151" s="211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133</v>
      </c>
      <c r="AU151" s="219" t="s">
        <v>85</v>
      </c>
      <c r="AV151" s="14" t="s">
        <v>83</v>
      </c>
      <c r="AW151" s="14" t="s">
        <v>31</v>
      </c>
      <c r="AX151" s="14" t="s">
        <v>75</v>
      </c>
      <c r="AY151" s="219" t="s">
        <v>124</v>
      </c>
    </row>
    <row r="152" spans="2:51" s="14" customFormat="1" ht="11.25">
      <c r="B152" s="210"/>
      <c r="C152" s="211"/>
      <c r="D152" s="200" t="s">
        <v>133</v>
      </c>
      <c r="E152" s="212" t="s">
        <v>1</v>
      </c>
      <c r="F152" s="213" t="s">
        <v>155</v>
      </c>
      <c r="G152" s="211"/>
      <c r="H152" s="212" t="s">
        <v>1</v>
      </c>
      <c r="I152" s="214"/>
      <c r="J152" s="211"/>
      <c r="K152" s="211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133</v>
      </c>
      <c r="AU152" s="219" t="s">
        <v>85</v>
      </c>
      <c r="AV152" s="14" t="s">
        <v>83</v>
      </c>
      <c r="AW152" s="14" t="s">
        <v>31</v>
      </c>
      <c r="AX152" s="14" t="s">
        <v>75</v>
      </c>
      <c r="AY152" s="219" t="s">
        <v>124</v>
      </c>
    </row>
    <row r="153" spans="2:51" s="13" customFormat="1" ht="11.25">
      <c r="B153" s="198"/>
      <c r="C153" s="199"/>
      <c r="D153" s="200" t="s">
        <v>133</v>
      </c>
      <c r="E153" s="201" t="s">
        <v>1</v>
      </c>
      <c r="F153" s="202" t="s">
        <v>172</v>
      </c>
      <c r="G153" s="199"/>
      <c r="H153" s="203">
        <v>0.656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133</v>
      </c>
      <c r="AU153" s="209" t="s">
        <v>85</v>
      </c>
      <c r="AV153" s="13" t="s">
        <v>85</v>
      </c>
      <c r="AW153" s="13" t="s">
        <v>31</v>
      </c>
      <c r="AX153" s="13" t="s">
        <v>75</v>
      </c>
      <c r="AY153" s="209" t="s">
        <v>124</v>
      </c>
    </row>
    <row r="154" spans="2:63" s="12" customFormat="1" ht="22.9" customHeight="1">
      <c r="B154" s="169"/>
      <c r="C154" s="170"/>
      <c r="D154" s="171" t="s">
        <v>74</v>
      </c>
      <c r="E154" s="183" t="s">
        <v>148</v>
      </c>
      <c r="F154" s="183" t="s">
        <v>173</v>
      </c>
      <c r="G154" s="170"/>
      <c r="H154" s="170"/>
      <c r="I154" s="173"/>
      <c r="J154" s="184">
        <f>BK154</f>
        <v>0</v>
      </c>
      <c r="K154" s="170"/>
      <c r="L154" s="175"/>
      <c r="M154" s="176"/>
      <c r="N154" s="177"/>
      <c r="O154" s="177"/>
      <c r="P154" s="178">
        <f>SUM(P155:P170)</f>
        <v>0</v>
      </c>
      <c r="Q154" s="177"/>
      <c r="R154" s="178">
        <f>SUM(R155:R170)</f>
        <v>0.1474725</v>
      </c>
      <c r="S154" s="177"/>
      <c r="T154" s="179">
        <f>SUM(T155:T170)</f>
        <v>0</v>
      </c>
      <c r="AR154" s="180" t="s">
        <v>83</v>
      </c>
      <c r="AT154" s="181" t="s">
        <v>74</v>
      </c>
      <c r="AU154" s="181" t="s">
        <v>83</v>
      </c>
      <c r="AY154" s="180" t="s">
        <v>124</v>
      </c>
      <c r="BK154" s="182">
        <f>SUM(BK155:BK170)</f>
        <v>0</v>
      </c>
    </row>
    <row r="155" spans="1:65" s="2" customFormat="1" ht="24">
      <c r="A155" s="33"/>
      <c r="B155" s="34"/>
      <c r="C155" s="185" t="s">
        <v>174</v>
      </c>
      <c r="D155" s="185" t="s">
        <v>126</v>
      </c>
      <c r="E155" s="186" t="s">
        <v>175</v>
      </c>
      <c r="F155" s="187" t="s">
        <v>176</v>
      </c>
      <c r="G155" s="188" t="s">
        <v>177</v>
      </c>
      <c r="H155" s="189">
        <v>2.625</v>
      </c>
      <c r="I155" s="190"/>
      <c r="J155" s="191">
        <f>ROUND(I155*H155,2)</f>
        <v>0</v>
      </c>
      <c r="K155" s="187" t="s">
        <v>152</v>
      </c>
      <c r="L155" s="38"/>
      <c r="M155" s="192" t="s">
        <v>1</v>
      </c>
      <c r="N155" s="193" t="s">
        <v>40</v>
      </c>
      <c r="O155" s="70"/>
      <c r="P155" s="194">
        <f>O155*H155</f>
        <v>0</v>
      </c>
      <c r="Q155" s="194">
        <v>0.00735</v>
      </c>
      <c r="R155" s="194">
        <f>Q155*H155</f>
        <v>0.01929375</v>
      </c>
      <c r="S155" s="194">
        <v>0</v>
      </c>
      <c r="T155" s="19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6" t="s">
        <v>131</v>
      </c>
      <c r="AT155" s="196" t="s">
        <v>126</v>
      </c>
      <c r="AU155" s="196" t="s">
        <v>85</v>
      </c>
      <c r="AY155" s="16" t="s">
        <v>124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6" t="s">
        <v>83</v>
      </c>
      <c r="BK155" s="197">
        <f>ROUND(I155*H155,2)</f>
        <v>0</v>
      </c>
      <c r="BL155" s="16" t="s">
        <v>131</v>
      </c>
      <c r="BM155" s="196" t="s">
        <v>178</v>
      </c>
    </row>
    <row r="156" spans="2:51" s="14" customFormat="1" ht="11.25">
      <c r="B156" s="210"/>
      <c r="C156" s="211"/>
      <c r="D156" s="200" t="s">
        <v>133</v>
      </c>
      <c r="E156" s="212" t="s">
        <v>1</v>
      </c>
      <c r="F156" s="213" t="s">
        <v>154</v>
      </c>
      <c r="G156" s="211"/>
      <c r="H156" s="212" t="s">
        <v>1</v>
      </c>
      <c r="I156" s="214"/>
      <c r="J156" s="211"/>
      <c r="K156" s="211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133</v>
      </c>
      <c r="AU156" s="219" t="s">
        <v>85</v>
      </c>
      <c r="AV156" s="14" t="s">
        <v>83</v>
      </c>
      <c r="AW156" s="14" t="s">
        <v>31</v>
      </c>
      <c r="AX156" s="14" t="s">
        <v>75</v>
      </c>
      <c r="AY156" s="219" t="s">
        <v>124</v>
      </c>
    </row>
    <row r="157" spans="2:51" s="14" customFormat="1" ht="11.25">
      <c r="B157" s="210"/>
      <c r="C157" s="211"/>
      <c r="D157" s="200" t="s">
        <v>133</v>
      </c>
      <c r="E157" s="212" t="s">
        <v>1</v>
      </c>
      <c r="F157" s="213" t="s">
        <v>155</v>
      </c>
      <c r="G157" s="211"/>
      <c r="H157" s="212" t="s">
        <v>1</v>
      </c>
      <c r="I157" s="214"/>
      <c r="J157" s="211"/>
      <c r="K157" s="211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133</v>
      </c>
      <c r="AU157" s="219" t="s">
        <v>85</v>
      </c>
      <c r="AV157" s="14" t="s">
        <v>83</v>
      </c>
      <c r="AW157" s="14" t="s">
        <v>31</v>
      </c>
      <c r="AX157" s="14" t="s">
        <v>75</v>
      </c>
      <c r="AY157" s="219" t="s">
        <v>124</v>
      </c>
    </row>
    <row r="158" spans="2:51" s="13" customFormat="1" ht="11.25">
      <c r="B158" s="198"/>
      <c r="C158" s="199"/>
      <c r="D158" s="200" t="s">
        <v>133</v>
      </c>
      <c r="E158" s="201" t="s">
        <v>1</v>
      </c>
      <c r="F158" s="202" t="s">
        <v>179</v>
      </c>
      <c r="G158" s="199"/>
      <c r="H158" s="203">
        <v>2.625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133</v>
      </c>
      <c r="AU158" s="209" t="s">
        <v>85</v>
      </c>
      <c r="AV158" s="13" t="s">
        <v>85</v>
      </c>
      <c r="AW158" s="13" t="s">
        <v>31</v>
      </c>
      <c r="AX158" s="13" t="s">
        <v>75</v>
      </c>
      <c r="AY158" s="209" t="s">
        <v>124</v>
      </c>
    </row>
    <row r="159" spans="1:65" s="2" customFormat="1" ht="24">
      <c r="A159" s="33"/>
      <c r="B159" s="34"/>
      <c r="C159" s="185" t="s">
        <v>180</v>
      </c>
      <c r="D159" s="185" t="s">
        <v>126</v>
      </c>
      <c r="E159" s="186" t="s">
        <v>181</v>
      </c>
      <c r="F159" s="187" t="s">
        <v>182</v>
      </c>
      <c r="G159" s="188" t="s">
        <v>177</v>
      </c>
      <c r="H159" s="189">
        <v>2.625</v>
      </c>
      <c r="I159" s="190"/>
      <c r="J159" s="191">
        <f>ROUND(I159*H159,2)</f>
        <v>0</v>
      </c>
      <c r="K159" s="187" t="s">
        <v>152</v>
      </c>
      <c r="L159" s="38"/>
      <c r="M159" s="192" t="s">
        <v>1</v>
      </c>
      <c r="N159" s="193" t="s">
        <v>40</v>
      </c>
      <c r="O159" s="70"/>
      <c r="P159" s="194">
        <f>O159*H159</f>
        <v>0</v>
      </c>
      <c r="Q159" s="194">
        <v>0.01838</v>
      </c>
      <c r="R159" s="194">
        <f>Q159*H159</f>
        <v>0.0482475</v>
      </c>
      <c r="S159" s="194">
        <v>0</v>
      </c>
      <c r="T159" s="19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6" t="s">
        <v>131</v>
      </c>
      <c r="AT159" s="196" t="s">
        <v>126</v>
      </c>
      <c r="AU159" s="196" t="s">
        <v>85</v>
      </c>
      <c r="AY159" s="16" t="s">
        <v>124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6" t="s">
        <v>83</v>
      </c>
      <c r="BK159" s="197">
        <f>ROUND(I159*H159,2)</f>
        <v>0</v>
      </c>
      <c r="BL159" s="16" t="s">
        <v>131</v>
      </c>
      <c r="BM159" s="196" t="s">
        <v>183</v>
      </c>
    </row>
    <row r="160" spans="2:51" s="14" customFormat="1" ht="11.25">
      <c r="B160" s="210"/>
      <c r="C160" s="211"/>
      <c r="D160" s="200" t="s">
        <v>133</v>
      </c>
      <c r="E160" s="212" t="s">
        <v>1</v>
      </c>
      <c r="F160" s="213" t="s">
        <v>154</v>
      </c>
      <c r="G160" s="211"/>
      <c r="H160" s="212" t="s">
        <v>1</v>
      </c>
      <c r="I160" s="214"/>
      <c r="J160" s="211"/>
      <c r="K160" s="211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133</v>
      </c>
      <c r="AU160" s="219" t="s">
        <v>85</v>
      </c>
      <c r="AV160" s="14" t="s">
        <v>83</v>
      </c>
      <c r="AW160" s="14" t="s">
        <v>31</v>
      </c>
      <c r="AX160" s="14" t="s">
        <v>75</v>
      </c>
      <c r="AY160" s="219" t="s">
        <v>124</v>
      </c>
    </row>
    <row r="161" spans="2:51" s="14" customFormat="1" ht="11.25">
      <c r="B161" s="210"/>
      <c r="C161" s="211"/>
      <c r="D161" s="200" t="s">
        <v>133</v>
      </c>
      <c r="E161" s="212" t="s">
        <v>1</v>
      </c>
      <c r="F161" s="213" t="s">
        <v>155</v>
      </c>
      <c r="G161" s="211"/>
      <c r="H161" s="212" t="s">
        <v>1</v>
      </c>
      <c r="I161" s="214"/>
      <c r="J161" s="211"/>
      <c r="K161" s="211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133</v>
      </c>
      <c r="AU161" s="219" t="s">
        <v>85</v>
      </c>
      <c r="AV161" s="14" t="s">
        <v>83</v>
      </c>
      <c r="AW161" s="14" t="s">
        <v>31</v>
      </c>
      <c r="AX161" s="14" t="s">
        <v>75</v>
      </c>
      <c r="AY161" s="219" t="s">
        <v>124</v>
      </c>
    </row>
    <row r="162" spans="2:51" s="13" customFormat="1" ht="11.25">
      <c r="B162" s="198"/>
      <c r="C162" s="199"/>
      <c r="D162" s="200" t="s">
        <v>133</v>
      </c>
      <c r="E162" s="201" t="s">
        <v>1</v>
      </c>
      <c r="F162" s="202" t="s">
        <v>179</v>
      </c>
      <c r="G162" s="199"/>
      <c r="H162" s="203">
        <v>2.625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133</v>
      </c>
      <c r="AU162" s="209" t="s">
        <v>85</v>
      </c>
      <c r="AV162" s="13" t="s">
        <v>85</v>
      </c>
      <c r="AW162" s="13" t="s">
        <v>31</v>
      </c>
      <c r="AX162" s="13" t="s">
        <v>75</v>
      </c>
      <c r="AY162" s="209" t="s">
        <v>124</v>
      </c>
    </row>
    <row r="163" spans="1:65" s="2" customFormat="1" ht="24">
      <c r="A163" s="33"/>
      <c r="B163" s="34"/>
      <c r="C163" s="185" t="s">
        <v>184</v>
      </c>
      <c r="D163" s="185" t="s">
        <v>126</v>
      </c>
      <c r="E163" s="186" t="s">
        <v>185</v>
      </c>
      <c r="F163" s="187" t="s">
        <v>186</v>
      </c>
      <c r="G163" s="188" t="s">
        <v>177</v>
      </c>
      <c r="H163" s="189">
        <v>2.625</v>
      </c>
      <c r="I163" s="190"/>
      <c r="J163" s="191">
        <f>ROUND(I163*H163,2)</f>
        <v>0</v>
      </c>
      <c r="K163" s="187" t="s">
        <v>152</v>
      </c>
      <c r="L163" s="38"/>
      <c r="M163" s="192" t="s">
        <v>1</v>
      </c>
      <c r="N163" s="193" t="s">
        <v>40</v>
      </c>
      <c r="O163" s="70"/>
      <c r="P163" s="194">
        <f>O163*H163</f>
        <v>0</v>
      </c>
      <c r="Q163" s="194">
        <v>0.00735</v>
      </c>
      <c r="R163" s="194">
        <f>Q163*H163</f>
        <v>0.01929375</v>
      </c>
      <c r="S163" s="194">
        <v>0</v>
      </c>
      <c r="T163" s="19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6" t="s">
        <v>131</v>
      </c>
      <c r="AT163" s="196" t="s">
        <v>126</v>
      </c>
      <c r="AU163" s="196" t="s">
        <v>85</v>
      </c>
      <c r="AY163" s="16" t="s">
        <v>124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6" t="s">
        <v>83</v>
      </c>
      <c r="BK163" s="197">
        <f>ROUND(I163*H163,2)</f>
        <v>0</v>
      </c>
      <c r="BL163" s="16" t="s">
        <v>131</v>
      </c>
      <c r="BM163" s="196" t="s">
        <v>187</v>
      </c>
    </row>
    <row r="164" spans="2:51" s="14" customFormat="1" ht="11.25">
      <c r="B164" s="210"/>
      <c r="C164" s="211"/>
      <c r="D164" s="200" t="s">
        <v>133</v>
      </c>
      <c r="E164" s="212" t="s">
        <v>1</v>
      </c>
      <c r="F164" s="213" t="s">
        <v>154</v>
      </c>
      <c r="G164" s="211"/>
      <c r="H164" s="212" t="s">
        <v>1</v>
      </c>
      <c r="I164" s="214"/>
      <c r="J164" s="211"/>
      <c r="K164" s="211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133</v>
      </c>
      <c r="AU164" s="219" t="s">
        <v>85</v>
      </c>
      <c r="AV164" s="14" t="s">
        <v>83</v>
      </c>
      <c r="AW164" s="14" t="s">
        <v>31</v>
      </c>
      <c r="AX164" s="14" t="s">
        <v>75</v>
      </c>
      <c r="AY164" s="219" t="s">
        <v>124</v>
      </c>
    </row>
    <row r="165" spans="2:51" s="14" customFormat="1" ht="11.25">
      <c r="B165" s="210"/>
      <c r="C165" s="211"/>
      <c r="D165" s="200" t="s">
        <v>133</v>
      </c>
      <c r="E165" s="212" t="s">
        <v>1</v>
      </c>
      <c r="F165" s="213" t="s">
        <v>155</v>
      </c>
      <c r="G165" s="211"/>
      <c r="H165" s="212" t="s">
        <v>1</v>
      </c>
      <c r="I165" s="214"/>
      <c r="J165" s="211"/>
      <c r="K165" s="211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133</v>
      </c>
      <c r="AU165" s="219" t="s">
        <v>85</v>
      </c>
      <c r="AV165" s="14" t="s">
        <v>83</v>
      </c>
      <c r="AW165" s="14" t="s">
        <v>31</v>
      </c>
      <c r="AX165" s="14" t="s">
        <v>75</v>
      </c>
      <c r="AY165" s="219" t="s">
        <v>124</v>
      </c>
    </row>
    <row r="166" spans="2:51" s="13" customFormat="1" ht="11.25">
      <c r="B166" s="198"/>
      <c r="C166" s="199"/>
      <c r="D166" s="200" t="s">
        <v>133</v>
      </c>
      <c r="E166" s="201" t="s">
        <v>1</v>
      </c>
      <c r="F166" s="202" t="s">
        <v>179</v>
      </c>
      <c r="G166" s="199"/>
      <c r="H166" s="203">
        <v>2.625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133</v>
      </c>
      <c r="AU166" s="209" t="s">
        <v>85</v>
      </c>
      <c r="AV166" s="13" t="s">
        <v>85</v>
      </c>
      <c r="AW166" s="13" t="s">
        <v>31</v>
      </c>
      <c r="AX166" s="13" t="s">
        <v>75</v>
      </c>
      <c r="AY166" s="209" t="s">
        <v>124</v>
      </c>
    </row>
    <row r="167" spans="1:65" s="2" customFormat="1" ht="24">
      <c r="A167" s="33"/>
      <c r="B167" s="34"/>
      <c r="C167" s="185" t="s">
        <v>188</v>
      </c>
      <c r="D167" s="185" t="s">
        <v>126</v>
      </c>
      <c r="E167" s="186" t="s">
        <v>189</v>
      </c>
      <c r="F167" s="187" t="s">
        <v>190</v>
      </c>
      <c r="G167" s="188" t="s">
        <v>177</v>
      </c>
      <c r="H167" s="189">
        <v>2.625</v>
      </c>
      <c r="I167" s="190"/>
      <c r="J167" s="191">
        <f>ROUND(I167*H167,2)</f>
        <v>0</v>
      </c>
      <c r="K167" s="187" t="s">
        <v>152</v>
      </c>
      <c r="L167" s="38"/>
      <c r="M167" s="192" t="s">
        <v>1</v>
      </c>
      <c r="N167" s="193" t="s">
        <v>40</v>
      </c>
      <c r="O167" s="70"/>
      <c r="P167" s="194">
        <f>O167*H167</f>
        <v>0</v>
      </c>
      <c r="Q167" s="194">
        <v>0.0231</v>
      </c>
      <c r="R167" s="194">
        <f>Q167*H167</f>
        <v>0.0606375</v>
      </c>
      <c r="S167" s="194">
        <v>0</v>
      </c>
      <c r="T167" s="19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6" t="s">
        <v>131</v>
      </c>
      <c r="AT167" s="196" t="s">
        <v>126</v>
      </c>
      <c r="AU167" s="196" t="s">
        <v>85</v>
      </c>
      <c r="AY167" s="16" t="s">
        <v>124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6" t="s">
        <v>83</v>
      </c>
      <c r="BK167" s="197">
        <f>ROUND(I167*H167,2)</f>
        <v>0</v>
      </c>
      <c r="BL167" s="16" t="s">
        <v>131</v>
      </c>
      <c r="BM167" s="196" t="s">
        <v>191</v>
      </c>
    </row>
    <row r="168" spans="2:51" s="14" customFormat="1" ht="11.25">
      <c r="B168" s="210"/>
      <c r="C168" s="211"/>
      <c r="D168" s="200" t="s">
        <v>133</v>
      </c>
      <c r="E168" s="212" t="s">
        <v>1</v>
      </c>
      <c r="F168" s="213" t="s">
        <v>154</v>
      </c>
      <c r="G168" s="211"/>
      <c r="H168" s="212" t="s">
        <v>1</v>
      </c>
      <c r="I168" s="214"/>
      <c r="J168" s="211"/>
      <c r="K168" s="211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133</v>
      </c>
      <c r="AU168" s="219" t="s">
        <v>85</v>
      </c>
      <c r="AV168" s="14" t="s">
        <v>83</v>
      </c>
      <c r="AW168" s="14" t="s">
        <v>31</v>
      </c>
      <c r="AX168" s="14" t="s">
        <v>75</v>
      </c>
      <c r="AY168" s="219" t="s">
        <v>124</v>
      </c>
    </row>
    <row r="169" spans="2:51" s="14" customFormat="1" ht="11.25">
      <c r="B169" s="210"/>
      <c r="C169" s="211"/>
      <c r="D169" s="200" t="s">
        <v>133</v>
      </c>
      <c r="E169" s="212" t="s">
        <v>1</v>
      </c>
      <c r="F169" s="213" t="s">
        <v>155</v>
      </c>
      <c r="G169" s="211"/>
      <c r="H169" s="212" t="s">
        <v>1</v>
      </c>
      <c r="I169" s="214"/>
      <c r="J169" s="211"/>
      <c r="K169" s="211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133</v>
      </c>
      <c r="AU169" s="219" t="s">
        <v>85</v>
      </c>
      <c r="AV169" s="14" t="s">
        <v>83</v>
      </c>
      <c r="AW169" s="14" t="s">
        <v>31</v>
      </c>
      <c r="AX169" s="14" t="s">
        <v>75</v>
      </c>
      <c r="AY169" s="219" t="s">
        <v>124</v>
      </c>
    </row>
    <row r="170" spans="2:51" s="13" customFormat="1" ht="11.25">
      <c r="B170" s="198"/>
      <c r="C170" s="199"/>
      <c r="D170" s="200" t="s">
        <v>133</v>
      </c>
      <c r="E170" s="201" t="s">
        <v>1</v>
      </c>
      <c r="F170" s="202" t="s">
        <v>179</v>
      </c>
      <c r="G170" s="199"/>
      <c r="H170" s="203">
        <v>2.625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133</v>
      </c>
      <c r="AU170" s="209" t="s">
        <v>85</v>
      </c>
      <c r="AV170" s="13" t="s">
        <v>85</v>
      </c>
      <c r="AW170" s="13" t="s">
        <v>31</v>
      </c>
      <c r="AX170" s="13" t="s">
        <v>75</v>
      </c>
      <c r="AY170" s="209" t="s">
        <v>124</v>
      </c>
    </row>
    <row r="171" spans="2:63" s="12" customFormat="1" ht="22.9" customHeight="1">
      <c r="B171" s="169"/>
      <c r="C171" s="170"/>
      <c r="D171" s="171" t="s">
        <v>74</v>
      </c>
      <c r="E171" s="183" t="s">
        <v>192</v>
      </c>
      <c r="F171" s="183" t="s">
        <v>193</v>
      </c>
      <c r="G171" s="170"/>
      <c r="H171" s="170"/>
      <c r="I171" s="173"/>
      <c r="J171" s="184">
        <f>BK171</f>
        <v>0</v>
      </c>
      <c r="K171" s="170"/>
      <c r="L171" s="175"/>
      <c r="M171" s="176"/>
      <c r="N171" s="177"/>
      <c r="O171" s="177"/>
      <c r="P171" s="178">
        <f>SUM(P172:P176)</f>
        <v>0</v>
      </c>
      <c r="Q171" s="177"/>
      <c r="R171" s="178">
        <f>SUM(R172:R176)</f>
        <v>10.65176</v>
      </c>
      <c r="S171" s="177"/>
      <c r="T171" s="179">
        <f>SUM(T172:T176)</f>
        <v>0</v>
      </c>
      <c r="AR171" s="180" t="s">
        <v>83</v>
      </c>
      <c r="AT171" s="181" t="s">
        <v>74</v>
      </c>
      <c r="AU171" s="181" t="s">
        <v>83</v>
      </c>
      <c r="AY171" s="180" t="s">
        <v>124</v>
      </c>
      <c r="BK171" s="182">
        <f>SUM(BK172:BK176)</f>
        <v>0</v>
      </c>
    </row>
    <row r="172" spans="1:65" s="2" customFormat="1" ht="16.5" customHeight="1">
      <c r="A172" s="33"/>
      <c r="B172" s="34"/>
      <c r="C172" s="185" t="s">
        <v>194</v>
      </c>
      <c r="D172" s="185" t="s">
        <v>126</v>
      </c>
      <c r="E172" s="186" t="s">
        <v>195</v>
      </c>
      <c r="F172" s="187" t="s">
        <v>196</v>
      </c>
      <c r="G172" s="188" t="s">
        <v>177</v>
      </c>
      <c r="H172" s="189">
        <v>25.76</v>
      </c>
      <c r="I172" s="190"/>
      <c r="J172" s="191">
        <f>ROUND(I172*H172,2)</f>
        <v>0</v>
      </c>
      <c r="K172" s="187" t="s">
        <v>130</v>
      </c>
      <c r="L172" s="38"/>
      <c r="M172" s="192" t="s">
        <v>1</v>
      </c>
      <c r="N172" s="193" t="s">
        <v>40</v>
      </c>
      <c r="O172" s="70"/>
      <c r="P172" s="194">
        <f>O172*H172</f>
        <v>0</v>
      </c>
      <c r="Q172" s="194">
        <v>0.4135</v>
      </c>
      <c r="R172" s="194">
        <f>Q172*H172</f>
        <v>10.65176</v>
      </c>
      <c r="S172" s="194">
        <v>0</v>
      </c>
      <c r="T172" s="19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6" t="s">
        <v>131</v>
      </c>
      <c r="AT172" s="196" t="s">
        <v>126</v>
      </c>
      <c r="AU172" s="196" t="s">
        <v>85</v>
      </c>
      <c r="AY172" s="16" t="s">
        <v>124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6" t="s">
        <v>83</v>
      </c>
      <c r="BK172" s="197">
        <f>ROUND(I172*H172,2)</f>
        <v>0</v>
      </c>
      <c r="BL172" s="16" t="s">
        <v>131</v>
      </c>
      <c r="BM172" s="196" t="s">
        <v>197</v>
      </c>
    </row>
    <row r="173" spans="2:51" s="14" customFormat="1" ht="11.25">
      <c r="B173" s="210"/>
      <c r="C173" s="211"/>
      <c r="D173" s="200" t="s">
        <v>133</v>
      </c>
      <c r="E173" s="212" t="s">
        <v>1</v>
      </c>
      <c r="F173" s="213" t="s">
        <v>154</v>
      </c>
      <c r="G173" s="211"/>
      <c r="H173" s="212" t="s">
        <v>1</v>
      </c>
      <c r="I173" s="214"/>
      <c r="J173" s="211"/>
      <c r="K173" s="211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133</v>
      </c>
      <c r="AU173" s="219" t="s">
        <v>85</v>
      </c>
      <c r="AV173" s="14" t="s">
        <v>83</v>
      </c>
      <c r="AW173" s="14" t="s">
        <v>31</v>
      </c>
      <c r="AX173" s="14" t="s">
        <v>75</v>
      </c>
      <c r="AY173" s="219" t="s">
        <v>124</v>
      </c>
    </row>
    <row r="174" spans="2:51" s="14" customFormat="1" ht="11.25">
      <c r="B174" s="210"/>
      <c r="C174" s="211"/>
      <c r="D174" s="200" t="s">
        <v>133</v>
      </c>
      <c r="E174" s="212" t="s">
        <v>1</v>
      </c>
      <c r="F174" s="213" t="s">
        <v>155</v>
      </c>
      <c r="G174" s="211"/>
      <c r="H174" s="212" t="s">
        <v>1</v>
      </c>
      <c r="I174" s="214"/>
      <c r="J174" s="211"/>
      <c r="K174" s="211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133</v>
      </c>
      <c r="AU174" s="219" t="s">
        <v>85</v>
      </c>
      <c r="AV174" s="14" t="s">
        <v>83</v>
      </c>
      <c r="AW174" s="14" t="s">
        <v>31</v>
      </c>
      <c r="AX174" s="14" t="s">
        <v>75</v>
      </c>
      <c r="AY174" s="219" t="s">
        <v>124</v>
      </c>
    </row>
    <row r="175" spans="2:51" s="14" customFormat="1" ht="33.75">
      <c r="B175" s="210"/>
      <c r="C175" s="211"/>
      <c r="D175" s="200" t="s">
        <v>133</v>
      </c>
      <c r="E175" s="212" t="s">
        <v>1</v>
      </c>
      <c r="F175" s="213" t="s">
        <v>198</v>
      </c>
      <c r="G175" s="211"/>
      <c r="H175" s="212" t="s">
        <v>1</v>
      </c>
      <c r="I175" s="214"/>
      <c r="J175" s="211"/>
      <c r="K175" s="211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133</v>
      </c>
      <c r="AU175" s="219" t="s">
        <v>85</v>
      </c>
      <c r="AV175" s="14" t="s">
        <v>83</v>
      </c>
      <c r="AW175" s="14" t="s">
        <v>31</v>
      </c>
      <c r="AX175" s="14" t="s">
        <v>75</v>
      </c>
      <c r="AY175" s="219" t="s">
        <v>124</v>
      </c>
    </row>
    <row r="176" spans="2:51" s="13" customFormat="1" ht="11.25">
      <c r="B176" s="198"/>
      <c r="C176" s="199"/>
      <c r="D176" s="200" t="s">
        <v>133</v>
      </c>
      <c r="E176" s="201" t="s">
        <v>1</v>
      </c>
      <c r="F176" s="202" t="s">
        <v>199</v>
      </c>
      <c r="G176" s="199"/>
      <c r="H176" s="203">
        <v>25.76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133</v>
      </c>
      <c r="AU176" s="209" t="s">
        <v>85</v>
      </c>
      <c r="AV176" s="13" t="s">
        <v>85</v>
      </c>
      <c r="AW176" s="13" t="s">
        <v>31</v>
      </c>
      <c r="AX176" s="13" t="s">
        <v>75</v>
      </c>
      <c r="AY176" s="209" t="s">
        <v>124</v>
      </c>
    </row>
    <row r="177" spans="2:63" s="12" customFormat="1" ht="22.9" customHeight="1">
      <c r="B177" s="169"/>
      <c r="C177" s="170"/>
      <c r="D177" s="171" t="s">
        <v>74</v>
      </c>
      <c r="E177" s="183" t="s">
        <v>200</v>
      </c>
      <c r="F177" s="183" t="s">
        <v>201</v>
      </c>
      <c r="G177" s="170"/>
      <c r="H177" s="170"/>
      <c r="I177" s="173"/>
      <c r="J177" s="184">
        <f>BK177</f>
        <v>0</v>
      </c>
      <c r="K177" s="170"/>
      <c r="L177" s="175"/>
      <c r="M177" s="176"/>
      <c r="N177" s="177"/>
      <c r="O177" s="177"/>
      <c r="P177" s="178">
        <f>SUM(P178:P210)</f>
        <v>0</v>
      </c>
      <c r="Q177" s="177"/>
      <c r="R177" s="178">
        <f>SUM(R178:R210)</f>
        <v>0</v>
      </c>
      <c r="S177" s="177"/>
      <c r="T177" s="179">
        <f>SUM(T178:T210)</f>
        <v>12234.61188</v>
      </c>
      <c r="AR177" s="180" t="s">
        <v>83</v>
      </c>
      <c r="AT177" s="181" t="s">
        <v>74</v>
      </c>
      <c r="AU177" s="181" t="s">
        <v>83</v>
      </c>
      <c r="AY177" s="180" t="s">
        <v>124</v>
      </c>
      <c r="BK177" s="182">
        <f>SUM(BK178:BK210)</f>
        <v>0</v>
      </c>
    </row>
    <row r="178" spans="1:65" s="2" customFormat="1" ht="24">
      <c r="A178" s="33"/>
      <c r="B178" s="34"/>
      <c r="C178" s="185" t="s">
        <v>202</v>
      </c>
      <c r="D178" s="185" t="s">
        <v>126</v>
      </c>
      <c r="E178" s="186" t="s">
        <v>203</v>
      </c>
      <c r="F178" s="187" t="s">
        <v>204</v>
      </c>
      <c r="G178" s="188" t="s">
        <v>151</v>
      </c>
      <c r="H178" s="189">
        <v>906.878</v>
      </c>
      <c r="I178" s="190"/>
      <c r="J178" s="191">
        <f>ROUND(I178*H178,2)</f>
        <v>0</v>
      </c>
      <c r="K178" s="187" t="s">
        <v>152</v>
      </c>
      <c r="L178" s="38"/>
      <c r="M178" s="192" t="s">
        <v>1</v>
      </c>
      <c r="N178" s="193" t="s">
        <v>40</v>
      </c>
      <c r="O178" s="70"/>
      <c r="P178" s="194">
        <f>O178*H178</f>
        <v>0</v>
      </c>
      <c r="Q178" s="194">
        <v>0</v>
      </c>
      <c r="R178" s="194">
        <f>Q178*H178</f>
        <v>0</v>
      </c>
      <c r="S178" s="194">
        <v>0.55</v>
      </c>
      <c r="T178" s="195">
        <f>S178*H178</f>
        <v>498.78290000000004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6" t="s">
        <v>131</v>
      </c>
      <c r="AT178" s="196" t="s">
        <v>126</v>
      </c>
      <c r="AU178" s="196" t="s">
        <v>85</v>
      </c>
      <c r="AY178" s="16" t="s">
        <v>124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6" t="s">
        <v>83</v>
      </c>
      <c r="BK178" s="197">
        <f>ROUND(I178*H178,2)</f>
        <v>0</v>
      </c>
      <c r="BL178" s="16" t="s">
        <v>131</v>
      </c>
      <c r="BM178" s="196" t="s">
        <v>205</v>
      </c>
    </row>
    <row r="179" spans="2:51" s="14" customFormat="1" ht="11.25">
      <c r="B179" s="210"/>
      <c r="C179" s="211"/>
      <c r="D179" s="200" t="s">
        <v>133</v>
      </c>
      <c r="E179" s="212" t="s">
        <v>1</v>
      </c>
      <c r="F179" s="213" t="s">
        <v>154</v>
      </c>
      <c r="G179" s="211"/>
      <c r="H179" s="212" t="s">
        <v>1</v>
      </c>
      <c r="I179" s="214"/>
      <c r="J179" s="211"/>
      <c r="K179" s="211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133</v>
      </c>
      <c r="AU179" s="219" t="s">
        <v>85</v>
      </c>
      <c r="AV179" s="14" t="s">
        <v>83</v>
      </c>
      <c r="AW179" s="14" t="s">
        <v>31</v>
      </c>
      <c r="AX179" s="14" t="s">
        <v>75</v>
      </c>
      <c r="AY179" s="219" t="s">
        <v>124</v>
      </c>
    </row>
    <row r="180" spans="2:51" s="14" customFormat="1" ht="11.25">
      <c r="B180" s="210"/>
      <c r="C180" s="211"/>
      <c r="D180" s="200" t="s">
        <v>133</v>
      </c>
      <c r="E180" s="212" t="s">
        <v>1</v>
      </c>
      <c r="F180" s="213" t="s">
        <v>155</v>
      </c>
      <c r="G180" s="211"/>
      <c r="H180" s="212" t="s">
        <v>1</v>
      </c>
      <c r="I180" s="214"/>
      <c r="J180" s="211"/>
      <c r="K180" s="211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133</v>
      </c>
      <c r="AU180" s="219" t="s">
        <v>85</v>
      </c>
      <c r="AV180" s="14" t="s">
        <v>83</v>
      </c>
      <c r="AW180" s="14" t="s">
        <v>31</v>
      </c>
      <c r="AX180" s="14" t="s">
        <v>75</v>
      </c>
      <c r="AY180" s="219" t="s">
        <v>124</v>
      </c>
    </row>
    <row r="181" spans="2:51" s="14" customFormat="1" ht="11.25">
      <c r="B181" s="210"/>
      <c r="C181" s="211"/>
      <c r="D181" s="200" t="s">
        <v>133</v>
      </c>
      <c r="E181" s="212" t="s">
        <v>1</v>
      </c>
      <c r="F181" s="213" t="s">
        <v>206</v>
      </c>
      <c r="G181" s="211"/>
      <c r="H181" s="212" t="s">
        <v>1</v>
      </c>
      <c r="I181" s="214"/>
      <c r="J181" s="211"/>
      <c r="K181" s="211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133</v>
      </c>
      <c r="AU181" s="219" t="s">
        <v>85</v>
      </c>
      <c r="AV181" s="14" t="s">
        <v>83</v>
      </c>
      <c r="AW181" s="14" t="s">
        <v>31</v>
      </c>
      <c r="AX181" s="14" t="s">
        <v>75</v>
      </c>
      <c r="AY181" s="219" t="s">
        <v>124</v>
      </c>
    </row>
    <row r="182" spans="2:51" s="13" customFormat="1" ht="11.25">
      <c r="B182" s="198"/>
      <c r="C182" s="199"/>
      <c r="D182" s="200" t="s">
        <v>133</v>
      </c>
      <c r="E182" s="201" t="s">
        <v>1</v>
      </c>
      <c r="F182" s="202" t="s">
        <v>207</v>
      </c>
      <c r="G182" s="199"/>
      <c r="H182" s="203">
        <v>906.878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133</v>
      </c>
      <c r="AU182" s="209" t="s">
        <v>85</v>
      </c>
      <c r="AV182" s="13" t="s">
        <v>85</v>
      </c>
      <c r="AW182" s="13" t="s">
        <v>31</v>
      </c>
      <c r="AX182" s="13" t="s">
        <v>75</v>
      </c>
      <c r="AY182" s="209" t="s">
        <v>124</v>
      </c>
    </row>
    <row r="183" spans="1:65" s="2" customFormat="1" ht="24">
      <c r="A183" s="33"/>
      <c r="B183" s="34"/>
      <c r="C183" s="185" t="s">
        <v>8</v>
      </c>
      <c r="D183" s="185" t="s">
        <v>126</v>
      </c>
      <c r="E183" s="186" t="s">
        <v>208</v>
      </c>
      <c r="F183" s="187" t="s">
        <v>209</v>
      </c>
      <c r="G183" s="188" t="s">
        <v>151</v>
      </c>
      <c r="H183" s="189">
        <v>17230.673</v>
      </c>
      <c r="I183" s="190"/>
      <c r="J183" s="191">
        <f>ROUND(I183*H183,2)</f>
        <v>0</v>
      </c>
      <c r="K183" s="187" t="s">
        <v>152</v>
      </c>
      <c r="L183" s="38"/>
      <c r="M183" s="192" t="s">
        <v>1</v>
      </c>
      <c r="N183" s="193" t="s">
        <v>40</v>
      </c>
      <c r="O183" s="70"/>
      <c r="P183" s="194">
        <f>O183*H183</f>
        <v>0</v>
      </c>
      <c r="Q183" s="194">
        <v>0</v>
      </c>
      <c r="R183" s="194">
        <f>Q183*H183</f>
        <v>0</v>
      </c>
      <c r="S183" s="194">
        <v>0.55</v>
      </c>
      <c r="T183" s="195">
        <f>S183*H183</f>
        <v>9476.87015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6" t="s">
        <v>131</v>
      </c>
      <c r="AT183" s="196" t="s">
        <v>126</v>
      </c>
      <c r="AU183" s="196" t="s">
        <v>85</v>
      </c>
      <c r="AY183" s="16" t="s">
        <v>124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6" t="s">
        <v>83</v>
      </c>
      <c r="BK183" s="197">
        <f>ROUND(I183*H183,2)</f>
        <v>0</v>
      </c>
      <c r="BL183" s="16" t="s">
        <v>131</v>
      </c>
      <c r="BM183" s="196" t="s">
        <v>210</v>
      </c>
    </row>
    <row r="184" spans="2:51" s="14" customFormat="1" ht="11.25">
      <c r="B184" s="210"/>
      <c r="C184" s="211"/>
      <c r="D184" s="200" t="s">
        <v>133</v>
      </c>
      <c r="E184" s="212" t="s">
        <v>1</v>
      </c>
      <c r="F184" s="213" t="s">
        <v>154</v>
      </c>
      <c r="G184" s="211"/>
      <c r="H184" s="212" t="s">
        <v>1</v>
      </c>
      <c r="I184" s="214"/>
      <c r="J184" s="211"/>
      <c r="K184" s="211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133</v>
      </c>
      <c r="AU184" s="219" t="s">
        <v>85</v>
      </c>
      <c r="AV184" s="14" t="s">
        <v>83</v>
      </c>
      <c r="AW184" s="14" t="s">
        <v>31</v>
      </c>
      <c r="AX184" s="14" t="s">
        <v>75</v>
      </c>
      <c r="AY184" s="219" t="s">
        <v>124</v>
      </c>
    </row>
    <row r="185" spans="2:51" s="14" customFormat="1" ht="11.25">
      <c r="B185" s="210"/>
      <c r="C185" s="211"/>
      <c r="D185" s="200" t="s">
        <v>133</v>
      </c>
      <c r="E185" s="212" t="s">
        <v>1</v>
      </c>
      <c r="F185" s="213" t="s">
        <v>155</v>
      </c>
      <c r="G185" s="211"/>
      <c r="H185" s="212" t="s">
        <v>1</v>
      </c>
      <c r="I185" s="214"/>
      <c r="J185" s="211"/>
      <c r="K185" s="211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133</v>
      </c>
      <c r="AU185" s="219" t="s">
        <v>85</v>
      </c>
      <c r="AV185" s="14" t="s">
        <v>83</v>
      </c>
      <c r="AW185" s="14" t="s">
        <v>31</v>
      </c>
      <c r="AX185" s="14" t="s">
        <v>75</v>
      </c>
      <c r="AY185" s="219" t="s">
        <v>124</v>
      </c>
    </row>
    <row r="186" spans="2:51" s="14" customFormat="1" ht="11.25">
      <c r="B186" s="210"/>
      <c r="C186" s="211"/>
      <c r="D186" s="200" t="s">
        <v>133</v>
      </c>
      <c r="E186" s="212" t="s">
        <v>1</v>
      </c>
      <c r="F186" s="213" t="s">
        <v>206</v>
      </c>
      <c r="G186" s="211"/>
      <c r="H186" s="212" t="s">
        <v>1</v>
      </c>
      <c r="I186" s="214"/>
      <c r="J186" s="211"/>
      <c r="K186" s="211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133</v>
      </c>
      <c r="AU186" s="219" t="s">
        <v>85</v>
      </c>
      <c r="AV186" s="14" t="s">
        <v>83</v>
      </c>
      <c r="AW186" s="14" t="s">
        <v>31</v>
      </c>
      <c r="AX186" s="14" t="s">
        <v>75</v>
      </c>
      <c r="AY186" s="219" t="s">
        <v>124</v>
      </c>
    </row>
    <row r="187" spans="2:51" s="13" customFormat="1" ht="11.25">
      <c r="B187" s="198"/>
      <c r="C187" s="199"/>
      <c r="D187" s="200" t="s">
        <v>133</v>
      </c>
      <c r="E187" s="201" t="s">
        <v>1</v>
      </c>
      <c r="F187" s="202" t="s">
        <v>211</v>
      </c>
      <c r="G187" s="199"/>
      <c r="H187" s="203">
        <v>17230.673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133</v>
      </c>
      <c r="AU187" s="209" t="s">
        <v>85</v>
      </c>
      <c r="AV187" s="13" t="s">
        <v>85</v>
      </c>
      <c r="AW187" s="13" t="s">
        <v>31</v>
      </c>
      <c r="AX187" s="13" t="s">
        <v>75</v>
      </c>
      <c r="AY187" s="209" t="s">
        <v>124</v>
      </c>
    </row>
    <row r="188" spans="1:65" s="2" customFormat="1" ht="24">
      <c r="A188" s="33"/>
      <c r="B188" s="34"/>
      <c r="C188" s="185" t="s">
        <v>212</v>
      </c>
      <c r="D188" s="185" t="s">
        <v>126</v>
      </c>
      <c r="E188" s="186" t="s">
        <v>213</v>
      </c>
      <c r="F188" s="187" t="s">
        <v>214</v>
      </c>
      <c r="G188" s="188" t="s">
        <v>215</v>
      </c>
      <c r="H188" s="189">
        <v>12</v>
      </c>
      <c r="I188" s="190"/>
      <c r="J188" s="191">
        <f>ROUND(I188*H188,2)</f>
        <v>0</v>
      </c>
      <c r="K188" s="187" t="s">
        <v>152</v>
      </c>
      <c r="L188" s="38"/>
      <c r="M188" s="192" t="s">
        <v>1</v>
      </c>
      <c r="N188" s="193" t="s">
        <v>40</v>
      </c>
      <c r="O188" s="70"/>
      <c r="P188" s="194">
        <f>O188*H188</f>
        <v>0</v>
      </c>
      <c r="Q188" s="194">
        <v>0</v>
      </c>
      <c r="R188" s="194">
        <f>Q188*H188</f>
        <v>0</v>
      </c>
      <c r="S188" s="194">
        <v>1</v>
      </c>
      <c r="T188" s="195">
        <f>S188*H188</f>
        <v>12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6" t="s">
        <v>131</v>
      </c>
      <c r="AT188" s="196" t="s">
        <v>126</v>
      </c>
      <c r="AU188" s="196" t="s">
        <v>85</v>
      </c>
      <c r="AY188" s="16" t="s">
        <v>124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6" t="s">
        <v>83</v>
      </c>
      <c r="BK188" s="197">
        <f>ROUND(I188*H188,2)</f>
        <v>0</v>
      </c>
      <c r="BL188" s="16" t="s">
        <v>131</v>
      </c>
      <c r="BM188" s="196" t="s">
        <v>216</v>
      </c>
    </row>
    <row r="189" spans="2:51" s="14" customFormat="1" ht="11.25">
      <c r="B189" s="210"/>
      <c r="C189" s="211"/>
      <c r="D189" s="200" t="s">
        <v>133</v>
      </c>
      <c r="E189" s="212" t="s">
        <v>1</v>
      </c>
      <c r="F189" s="213" t="s">
        <v>217</v>
      </c>
      <c r="G189" s="211"/>
      <c r="H189" s="212" t="s">
        <v>1</v>
      </c>
      <c r="I189" s="214"/>
      <c r="J189" s="211"/>
      <c r="K189" s="211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133</v>
      </c>
      <c r="AU189" s="219" t="s">
        <v>85</v>
      </c>
      <c r="AV189" s="14" t="s">
        <v>83</v>
      </c>
      <c r="AW189" s="14" t="s">
        <v>31</v>
      </c>
      <c r="AX189" s="14" t="s">
        <v>75</v>
      </c>
      <c r="AY189" s="219" t="s">
        <v>124</v>
      </c>
    </row>
    <row r="190" spans="2:51" s="14" customFormat="1" ht="11.25">
      <c r="B190" s="210"/>
      <c r="C190" s="211"/>
      <c r="D190" s="200" t="s">
        <v>133</v>
      </c>
      <c r="E190" s="212" t="s">
        <v>1</v>
      </c>
      <c r="F190" s="213" t="s">
        <v>218</v>
      </c>
      <c r="G190" s="211"/>
      <c r="H190" s="212" t="s">
        <v>1</v>
      </c>
      <c r="I190" s="214"/>
      <c r="J190" s="211"/>
      <c r="K190" s="211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133</v>
      </c>
      <c r="AU190" s="219" t="s">
        <v>85</v>
      </c>
      <c r="AV190" s="14" t="s">
        <v>83</v>
      </c>
      <c r="AW190" s="14" t="s">
        <v>31</v>
      </c>
      <c r="AX190" s="14" t="s">
        <v>75</v>
      </c>
      <c r="AY190" s="219" t="s">
        <v>124</v>
      </c>
    </row>
    <row r="191" spans="2:51" s="13" customFormat="1" ht="11.25">
      <c r="B191" s="198"/>
      <c r="C191" s="199"/>
      <c r="D191" s="200" t="s">
        <v>133</v>
      </c>
      <c r="E191" s="201" t="s">
        <v>1</v>
      </c>
      <c r="F191" s="202" t="s">
        <v>219</v>
      </c>
      <c r="G191" s="199"/>
      <c r="H191" s="203">
        <v>10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133</v>
      </c>
      <c r="AU191" s="209" t="s">
        <v>85</v>
      </c>
      <c r="AV191" s="13" t="s">
        <v>85</v>
      </c>
      <c r="AW191" s="13" t="s">
        <v>31</v>
      </c>
      <c r="AX191" s="13" t="s">
        <v>75</v>
      </c>
      <c r="AY191" s="209" t="s">
        <v>124</v>
      </c>
    </row>
    <row r="192" spans="2:51" s="14" customFormat="1" ht="11.25">
      <c r="B192" s="210"/>
      <c r="C192" s="211"/>
      <c r="D192" s="200" t="s">
        <v>133</v>
      </c>
      <c r="E192" s="212" t="s">
        <v>1</v>
      </c>
      <c r="F192" s="213" t="s">
        <v>220</v>
      </c>
      <c r="G192" s="211"/>
      <c r="H192" s="212" t="s">
        <v>1</v>
      </c>
      <c r="I192" s="214"/>
      <c r="J192" s="211"/>
      <c r="K192" s="211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133</v>
      </c>
      <c r="AU192" s="219" t="s">
        <v>85</v>
      </c>
      <c r="AV192" s="14" t="s">
        <v>83</v>
      </c>
      <c r="AW192" s="14" t="s">
        <v>31</v>
      </c>
      <c r="AX192" s="14" t="s">
        <v>75</v>
      </c>
      <c r="AY192" s="219" t="s">
        <v>124</v>
      </c>
    </row>
    <row r="193" spans="2:51" s="13" customFormat="1" ht="11.25">
      <c r="B193" s="198"/>
      <c r="C193" s="199"/>
      <c r="D193" s="200" t="s">
        <v>133</v>
      </c>
      <c r="E193" s="201" t="s">
        <v>1</v>
      </c>
      <c r="F193" s="202" t="s">
        <v>221</v>
      </c>
      <c r="G193" s="199"/>
      <c r="H193" s="203">
        <v>2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133</v>
      </c>
      <c r="AU193" s="209" t="s">
        <v>85</v>
      </c>
      <c r="AV193" s="13" t="s">
        <v>85</v>
      </c>
      <c r="AW193" s="13" t="s">
        <v>31</v>
      </c>
      <c r="AX193" s="13" t="s">
        <v>75</v>
      </c>
      <c r="AY193" s="209" t="s">
        <v>124</v>
      </c>
    </row>
    <row r="194" spans="1:65" s="2" customFormat="1" ht="24">
      <c r="A194" s="33"/>
      <c r="B194" s="34"/>
      <c r="C194" s="185" t="s">
        <v>222</v>
      </c>
      <c r="D194" s="185" t="s">
        <v>126</v>
      </c>
      <c r="E194" s="186" t="s">
        <v>223</v>
      </c>
      <c r="F194" s="187" t="s">
        <v>224</v>
      </c>
      <c r="G194" s="188" t="s">
        <v>151</v>
      </c>
      <c r="H194" s="189">
        <v>53.763</v>
      </c>
      <c r="I194" s="190"/>
      <c r="J194" s="191">
        <f>ROUND(I194*H194,2)</f>
        <v>0</v>
      </c>
      <c r="K194" s="187" t="s">
        <v>152</v>
      </c>
      <c r="L194" s="38"/>
      <c r="M194" s="192" t="s">
        <v>1</v>
      </c>
      <c r="N194" s="193" t="s">
        <v>40</v>
      </c>
      <c r="O194" s="70"/>
      <c r="P194" s="194">
        <f>O194*H194</f>
        <v>0</v>
      </c>
      <c r="Q194" s="194">
        <v>0</v>
      </c>
      <c r="R194" s="194">
        <f>Q194*H194</f>
        <v>0</v>
      </c>
      <c r="S194" s="194">
        <v>2.41</v>
      </c>
      <c r="T194" s="195">
        <f>S194*H194</f>
        <v>129.56883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6" t="s">
        <v>131</v>
      </c>
      <c r="AT194" s="196" t="s">
        <v>126</v>
      </c>
      <c r="AU194" s="196" t="s">
        <v>85</v>
      </c>
      <c r="AY194" s="16" t="s">
        <v>124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6" t="s">
        <v>83</v>
      </c>
      <c r="BK194" s="197">
        <f>ROUND(I194*H194,2)</f>
        <v>0</v>
      </c>
      <c r="BL194" s="16" t="s">
        <v>131</v>
      </c>
      <c r="BM194" s="196" t="s">
        <v>225</v>
      </c>
    </row>
    <row r="195" spans="2:51" s="14" customFormat="1" ht="11.25">
      <c r="B195" s="210"/>
      <c r="C195" s="211"/>
      <c r="D195" s="200" t="s">
        <v>133</v>
      </c>
      <c r="E195" s="212" t="s">
        <v>1</v>
      </c>
      <c r="F195" s="213" t="s">
        <v>154</v>
      </c>
      <c r="G195" s="211"/>
      <c r="H195" s="212" t="s">
        <v>1</v>
      </c>
      <c r="I195" s="214"/>
      <c r="J195" s="211"/>
      <c r="K195" s="211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133</v>
      </c>
      <c r="AU195" s="219" t="s">
        <v>85</v>
      </c>
      <c r="AV195" s="14" t="s">
        <v>83</v>
      </c>
      <c r="AW195" s="14" t="s">
        <v>31</v>
      </c>
      <c r="AX195" s="14" t="s">
        <v>75</v>
      </c>
      <c r="AY195" s="219" t="s">
        <v>124</v>
      </c>
    </row>
    <row r="196" spans="2:51" s="14" customFormat="1" ht="11.25">
      <c r="B196" s="210"/>
      <c r="C196" s="211"/>
      <c r="D196" s="200" t="s">
        <v>133</v>
      </c>
      <c r="E196" s="212" t="s">
        <v>1</v>
      </c>
      <c r="F196" s="213" t="s">
        <v>155</v>
      </c>
      <c r="G196" s="211"/>
      <c r="H196" s="212" t="s">
        <v>1</v>
      </c>
      <c r="I196" s="214"/>
      <c r="J196" s="211"/>
      <c r="K196" s="211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133</v>
      </c>
      <c r="AU196" s="219" t="s">
        <v>85</v>
      </c>
      <c r="AV196" s="14" t="s">
        <v>83</v>
      </c>
      <c r="AW196" s="14" t="s">
        <v>31</v>
      </c>
      <c r="AX196" s="14" t="s">
        <v>75</v>
      </c>
      <c r="AY196" s="219" t="s">
        <v>124</v>
      </c>
    </row>
    <row r="197" spans="2:51" s="14" customFormat="1" ht="11.25">
      <c r="B197" s="210"/>
      <c r="C197" s="211"/>
      <c r="D197" s="200" t="s">
        <v>133</v>
      </c>
      <c r="E197" s="212" t="s">
        <v>1</v>
      </c>
      <c r="F197" s="213" t="s">
        <v>156</v>
      </c>
      <c r="G197" s="211"/>
      <c r="H197" s="212" t="s">
        <v>1</v>
      </c>
      <c r="I197" s="214"/>
      <c r="J197" s="211"/>
      <c r="K197" s="211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133</v>
      </c>
      <c r="AU197" s="219" t="s">
        <v>85</v>
      </c>
      <c r="AV197" s="14" t="s">
        <v>83</v>
      </c>
      <c r="AW197" s="14" t="s">
        <v>31</v>
      </c>
      <c r="AX197" s="14" t="s">
        <v>75</v>
      </c>
      <c r="AY197" s="219" t="s">
        <v>124</v>
      </c>
    </row>
    <row r="198" spans="2:51" s="13" customFormat="1" ht="11.25">
      <c r="B198" s="198"/>
      <c r="C198" s="199"/>
      <c r="D198" s="200" t="s">
        <v>133</v>
      </c>
      <c r="E198" s="201" t="s">
        <v>1</v>
      </c>
      <c r="F198" s="202" t="s">
        <v>226</v>
      </c>
      <c r="G198" s="199"/>
      <c r="H198" s="203">
        <v>53.763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133</v>
      </c>
      <c r="AU198" s="209" t="s">
        <v>85</v>
      </c>
      <c r="AV198" s="13" t="s">
        <v>85</v>
      </c>
      <c r="AW198" s="13" t="s">
        <v>31</v>
      </c>
      <c r="AX198" s="13" t="s">
        <v>75</v>
      </c>
      <c r="AY198" s="209" t="s">
        <v>124</v>
      </c>
    </row>
    <row r="199" spans="1:65" s="2" customFormat="1" ht="24">
      <c r="A199" s="33"/>
      <c r="B199" s="34"/>
      <c r="C199" s="185" t="s">
        <v>227</v>
      </c>
      <c r="D199" s="185" t="s">
        <v>126</v>
      </c>
      <c r="E199" s="186" t="s">
        <v>228</v>
      </c>
      <c r="F199" s="187" t="s">
        <v>229</v>
      </c>
      <c r="G199" s="188" t="s">
        <v>151</v>
      </c>
      <c r="H199" s="189">
        <v>962.45</v>
      </c>
      <c r="I199" s="190"/>
      <c r="J199" s="191">
        <f>ROUND(I199*H199,2)</f>
        <v>0</v>
      </c>
      <c r="K199" s="187" t="s">
        <v>152</v>
      </c>
      <c r="L199" s="38"/>
      <c r="M199" s="192" t="s">
        <v>1</v>
      </c>
      <c r="N199" s="193" t="s">
        <v>40</v>
      </c>
      <c r="O199" s="70"/>
      <c r="P199" s="194">
        <f>O199*H199</f>
        <v>0</v>
      </c>
      <c r="Q199" s="194">
        <v>0</v>
      </c>
      <c r="R199" s="194">
        <f>Q199*H199</f>
        <v>0</v>
      </c>
      <c r="S199" s="194">
        <v>2.2</v>
      </c>
      <c r="T199" s="195">
        <f>S199*H199</f>
        <v>2117.3900000000003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6" t="s">
        <v>131</v>
      </c>
      <c r="AT199" s="196" t="s">
        <v>126</v>
      </c>
      <c r="AU199" s="196" t="s">
        <v>85</v>
      </c>
      <c r="AY199" s="16" t="s">
        <v>124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6" t="s">
        <v>83</v>
      </c>
      <c r="BK199" s="197">
        <f>ROUND(I199*H199,2)</f>
        <v>0</v>
      </c>
      <c r="BL199" s="16" t="s">
        <v>131</v>
      </c>
      <c r="BM199" s="196" t="s">
        <v>230</v>
      </c>
    </row>
    <row r="200" spans="2:51" s="14" customFormat="1" ht="11.25">
      <c r="B200" s="210"/>
      <c r="C200" s="211"/>
      <c r="D200" s="200" t="s">
        <v>133</v>
      </c>
      <c r="E200" s="212" t="s">
        <v>1</v>
      </c>
      <c r="F200" s="213" t="s">
        <v>154</v>
      </c>
      <c r="G200" s="211"/>
      <c r="H200" s="212" t="s">
        <v>1</v>
      </c>
      <c r="I200" s="214"/>
      <c r="J200" s="211"/>
      <c r="K200" s="211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133</v>
      </c>
      <c r="AU200" s="219" t="s">
        <v>85</v>
      </c>
      <c r="AV200" s="14" t="s">
        <v>83</v>
      </c>
      <c r="AW200" s="14" t="s">
        <v>31</v>
      </c>
      <c r="AX200" s="14" t="s">
        <v>75</v>
      </c>
      <c r="AY200" s="219" t="s">
        <v>124</v>
      </c>
    </row>
    <row r="201" spans="2:51" s="14" customFormat="1" ht="11.25">
      <c r="B201" s="210"/>
      <c r="C201" s="211"/>
      <c r="D201" s="200" t="s">
        <v>133</v>
      </c>
      <c r="E201" s="212" t="s">
        <v>1</v>
      </c>
      <c r="F201" s="213" t="s">
        <v>155</v>
      </c>
      <c r="G201" s="211"/>
      <c r="H201" s="212" t="s">
        <v>1</v>
      </c>
      <c r="I201" s="214"/>
      <c r="J201" s="211"/>
      <c r="K201" s="211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133</v>
      </c>
      <c r="AU201" s="219" t="s">
        <v>85</v>
      </c>
      <c r="AV201" s="14" t="s">
        <v>83</v>
      </c>
      <c r="AW201" s="14" t="s">
        <v>31</v>
      </c>
      <c r="AX201" s="14" t="s">
        <v>75</v>
      </c>
      <c r="AY201" s="219" t="s">
        <v>124</v>
      </c>
    </row>
    <row r="202" spans="2:51" s="14" customFormat="1" ht="11.25">
      <c r="B202" s="210"/>
      <c r="C202" s="211"/>
      <c r="D202" s="200" t="s">
        <v>133</v>
      </c>
      <c r="E202" s="212" t="s">
        <v>1</v>
      </c>
      <c r="F202" s="213" t="s">
        <v>231</v>
      </c>
      <c r="G202" s="211"/>
      <c r="H202" s="212" t="s">
        <v>1</v>
      </c>
      <c r="I202" s="214"/>
      <c r="J202" s="211"/>
      <c r="K202" s="211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133</v>
      </c>
      <c r="AU202" s="219" t="s">
        <v>85</v>
      </c>
      <c r="AV202" s="14" t="s">
        <v>83</v>
      </c>
      <c r="AW202" s="14" t="s">
        <v>31</v>
      </c>
      <c r="AX202" s="14" t="s">
        <v>75</v>
      </c>
      <c r="AY202" s="219" t="s">
        <v>124</v>
      </c>
    </row>
    <row r="203" spans="2:51" s="13" customFormat="1" ht="11.25">
      <c r="B203" s="198"/>
      <c r="C203" s="199"/>
      <c r="D203" s="200" t="s">
        <v>133</v>
      </c>
      <c r="E203" s="201" t="s">
        <v>1</v>
      </c>
      <c r="F203" s="202" t="s">
        <v>232</v>
      </c>
      <c r="G203" s="199"/>
      <c r="H203" s="203">
        <v>67.2</v>
      </c>
      <c r="I203" s="204"/>
      <c r="J203" s="199"/>
      <c r="K203" s="199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133</v>
      </c>
      <c r="AU203" s="209" t="s">
        <v>85</v>
      </c>
      <c r="AV203" s="13" t="s">
        <v>85</v>
      </c>
      <c r="AW203" s="13" t="s">
        <v>31</v>
      </c>
      <c r="AX203" s="13" t="s">
        <v>75</v>
      </c>
      <c r="AY203" s="209" t="s">
        <v>124</v>
      </c>
    </row>
    <row r="204" spans="2:51" s="13" customFormat="1" ht="11.25">
      <c r="B204" s="198"/>
      <c r="C204" s="199"/>
      <c r="D204" s="200" t="s">
        <v>133</v>
      </c>
      <c r="E204" s="201" t="s">
        <v>1</v>
      </c>
      <c r="F204" s="202" t="s">
        <v>233</v>
      </c>
      <c r="G204" s="199"/>
      <c r="H204" s="203">
        <v>139.25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133</v>
      </c>
      <c r="AU204" s="209" t="s">
        <v>85</v>
      </c>
      <c r="AV204" s="13" t="s">
        <v>85</v>
      </c>
      <c r="AW204" s="13" t="s">
        <v>31</v>
      </c>
      <c r="AX204" s="13" t="s">
        <v>75</v>
      </c>
      <c r="AY204" s="209" t="s">
        <v>124</v>
      </c>
    </row>
    <row r="205" spans="2:51" s="14" customFormat="1" ht="11.25">
      <c r="B205" s="210"/>
      <c r="C205" s="211"/>
      <c r="D205" s="200" t="s">
        <v>133</v>
      </c>
      <c r="E205" s="212" t="s">
        <v>1</v>
      </c>
      <c r="F205" s="213" t="s">
        <v>234</v>
      </c>
      <c r="G205" s="211"/>
      <c r="H205" s="212" t="s">
        <v>1</v>
      </c>
      <c r="I205" s="214"/>
      <c r="J205" s="211"/>
      <c r="K205" s="211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133</v>
      </c>
      <c r="AU205" s="219" t="s">
        <v>85</v>
      </c>
      <c r="AV205" s="14" t="s">
        <v>83</v>
      </c>
      <c r="AW205" s="14" t="s">
        <v>31</v>
      </c>
      <c r="AX205" s="14" t="s">
        <v>75</v>
      </c>
      <c r="AY205" s="219" t="s">
        <v>124</v>
      </c>
    </row>
    <row r="206" spans="2:51" s="13" customFormat="1" ht="11.25">
      <c r="B206" s="198"/>
      <c r="C206" s="199"/>
      <c r="D206" s="200" t="s">
        <v>133</v>
      </c>
      <c r="E206" s="201" t="s">
        <v>1</v>
      </c>
      <c r="F206" s="202" t="s">
        <v>235</v>
      </c>
      <c r="G206" s="199"/>
      <c r="H206" s="203">
        <v>394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133</v>
      </c>
      <c r="AU206" s="209" t="s">
        <v>85</v>
      </c>
      <c r="AV206" s="13" t="s">
        <v>85</v>
      </c>
      <c r="AW206" s="13" t="s">
        <v>31</v>
      </c>
      <c r="AX206" s="13" t="s">
        <v>75</v>
      </c>
      <c r="AY206" s="209" t="s">
        <v>124</v>
      </c>
    </row>
    <row r="207" spans="2:51" s="13" customFormat="1" ht="11.25">
      <c r="B207" s="198"/>
      <c r="C207" s="199"/>
      <c r="D207" s="200" t="s">
        <v>133</v>
      </c>
      <c r="E207" s="201" t="s">
        <v>1</v>
      </c>
      <c r="F207" s="202" t="s">
        <v>236</v>
      </c>
      <c r="G207" s="199"/>
      <c r="H207" s="203">
        <v>362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133</v>
      </c>
      <c r="AU207" s="209" t="s">
        <v>85</v>
      </c>
      <c r="AV207" s="13" t="s">
        <v>85</v>
      </c>
      <c r="AW207" s="13" t="s">
        <v>31</v>
      </c>
      <c r="AX207" s="13" t="s">
        <v>75</v>
      </c>
      <c r="AY207" s="209" t="s">
        <v>124</v>
      </c>
    </row>
    <row r="208" spans="1:65" s="2" customFormat="1" ht="24">
      <c r="A208" s="33"/>
      <c r="B208" s="34"/>
      <c r="C208" s="185" t="s">
        <v>237</v>
      </c>
      <c r="D208" s="185" t="s">
        <v>126</v>
      </c>
      <c r="E208" s="186" t="s">
        <v>238</v>
      </c>
      <c r="F208" s="187" t="s">
        <v>239</v>
      </c>
      <c r="G208" s="188" t="s">
        <v>215</v>
      </c>
      <c r="H208" s="189">
        <v>12234.612</v>
      </c>
      <c r="I208" s="190"/>
      <c r="J208" s="191">
        <f>ROUND(I208*H208,2)</f>
        <v>0</v>
      </c>
      <c r="K208" s="187" t="s">
        <v>130</v>
      </c>
      <c r="L208" s="38"/>
      <c r="M208" s="192" t="s">
        <v>1</v>
      </c>
      <c r="N208" s="193" t="s">
        <v>40</v>
      </c>
      <c r="O208" s="70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6" t="s">
        <v>131</v>
      </c>
      <c r="AT208" s="196" t="s">
        <v>126</v>
      </c>
      <c r="AU208" s="196" t="s">
        <v>85</v>
      </c>
      <c r="AY208" s="16" t="s">
        <v>124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6" t="s">
        <v>83</v>
      </c>
      <c r="BK208" s="197">
        <f>ROUND(I208*H208,2)</f>
        <v>0</v>
      </c>
      <c r="BL208" s="16" t="s">
        <v>131</v>
      </c>
      <c r="BM208" s="196" t="s">
        <v>240</v>
      </c>
    </row>
    <row r="209" spans="1:65" s="2" customFormat="1" ht="16.5" customHeight="1">
      <c r="A209" s="33"/>
      <c r="B209" s="34"/>
      <c r="C209" s="185" t="s">
        <v>241</v>
      </c>
      <c r="D209" s="185" t="s">
        <v>126</v>
      </c>
      <c r="E209" s="186" t="s">
        <v>242</v>
      </c>
      <c r="F209" s="187" t="s">
        <v>243</v>
      </c>
      <c r="G209" s="188" t="s">
        <v>215</v>
      </c>
      <c r="H209" s="189">
        <v>-11622.881</v>
      </c>
      <c r="I209" s="190"/>
      <c r="J209" s="191">
        <f>ROUND(I209*H209,2)</f>
        <v>0</v>
      </c>
      <c r="K209" s="187" t="s">
        <v>130</v>
      </c>
      <c r="L209" s="38"/>
      <c r="M209" s="192" t="s">
        <v>1</v>
      </c>
      <c r="N209" s="193" t="s">
        <v>40</v>
      </c>
      <c r="O209" s="70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6" t="s">
        <v>131</v>
      </c>
      <c r="AT209" s="196" t="s">
        <v>126</v>
      </c>
      <c r="AU209" s="196" t="s">
        <v>85</v>
      </c>
      <c r="AY209" s="16" t="s">
        <v>124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6" t="s">
        <v>83</v>
      </c>
      <c r="BK209" s="197">
        <f>ROUND(I209*H209,2)</f>
        <v>0</v>
      </c>
      <c r="BL209" s="16" t="s">
        <v>131</v>
      </c>
      <c r="BM209" s="196" t="s">
        <v>244</v>
      </c>
    </row>
    <row r="210" spans="2:51" s="13" customFormat="1" ht="11.25">
      <c r="B210" s="198"/>
      <c r="C210" s="199"/>
      <c r="D210" s="200" t="s">
        <v>133</v>
      </c>
      <c r="E210" s="201" t="s">
        <v>1</v>
      </c>
      <c r="F210" s="202" t="s">
        <v>245</v>
      </c>
      <c r="G210" s="199"/>
      <c r="H210" s="203">
        <v>-11622.881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133</v>
      </c>
      <c r="AU210" s="209" t="s">
        <v>85</v>
      </c>
      <c r="AV210" s="13" t="s">
        <v>85</v>
      </c>
      <c r="AW210" s="13" t="s">
        <v>31</v>
      </c>
      <c r="AX210" s="13" t="s">
        <v>75</v>
      </c>
      <c r="AY210" s="209" t="s">
        <v>124</v>
      </c>
    </row>
    <row r="211" spans="2:63" s="12" customFormat="1" ht="25.9" customHeight="1">
      <c r="B211" s="169"/>
      <c r="C211" s="170"/>
      <c r="D211" s="171" t="s">
        <v>74</v>
      </c>
      <c r="E211" s="172" t="s">
        <v>246</v>
      </c>
      <c r="F211" s="172" t="s">
        <v>247</v>
      </c>
      <c r="G211" s="170"/>
      <c r="H211" s="170"/>
      <c r="I211" s="173"/>
      <c r="J211" s="174">
        <f>BK211</f>
        <v>0</v>
      </c>
      <c r="K211" s="170"/>
      <c r="L211" s="175"/>
      <c r="M211" s="176"/>
      <c r="N211" s="177"/>
      <c r="O211" s="177"/>
      <c r="P211" s="178">
        <f>P212</f>
        <v>0</v>
      </c>
      <c r="Q211" s="177"/>
      <c r="R211" s="178">
        <f>R212</f>
        <v>0.0316915</v>
      </c>
      <c r="S211" s="177"/>
      <c r="T211" s="179">
        <f>T212</f>
        <v>0</v>
      </c>
      <c r="AR211" s="180" t="s">
        <v>85</v>
      </c>
      <c r="AT211" s="181" t="s">
        <v>74</v>
      </c>
      <c r="AU211" s="181" t="s">
        <v>75</v>
      </c>
      <c r="AY211" s="180" t="s">
        <v>124</v>
      </c>
      <c r="BK211" s="182">
        <f>BK212</f>
        <v>0</v>
      </c>
    </row>
    <row r="212" spans="2:63" s="12" customFormat="1" ht="22.9" customHeight="1">
      <c r="B212" s="169"/>
      <c r="C212" s="170"/>
      <c r="D212" s="171" t="s">
        <v>74</v>
      </c>
      <c r="E212" s="183" t="s">
        <v>248</v>
      </c>
      <c r="F212" s="183" t="s">
        <v>249</v>
      </c>
      <c r="G212" s="170"/>
      <c r="H212" s="170"/>
      <c r="I212" s="173"/>
      <c r="J212" s="184">
        <f>BK212</f>
        <v>0</v>
      </c>
      <c r="K212" s="170"/>
      <c r="L212" s="175"/>
      <c r="M212" s="176"/>
      <c r="N212" s="177"/>
      <c r="O212" s="177"/>
      <c r="P212" s="178">
        <f>SUM(P213:P228)</f>
        <v>0</v>
      </c>
      <c r="Q212" s="177"/>
      <c r="R212" s="178">
        <f>SUM(R213:R228)</f>
        <v>0.0316915</v>
      </c>
      <c r="S212" s="177"/>
      <c r="T212" s="179">
        <f>SUM(T213:T228)</f>
        <v>0</v>
      </c>
      <c r="AR212" s="180" t="s">
        <v>85</v>
      </c>
      <c r="AT212" s="181" t="s">
        <v>74</v>
      </c>
      <c r="AU212" s="181" t="s">
        <v>83</v>
      </c>
      <c r="AY212" s="180" t="s">
        <v>124</v>
      </c>
      <c r="BK212" s="182">
        <f>SUM(BK213:BK228)</f>
        <v>0</v>
      </c>
    </row>
    <row r="213" spans="1:65" s="2" customFormat="1" ht="24">
      <c r="A213" s="33"/>
      <c r="B213" s="34"/>
      <c r="C213" s="185" t="s">
        <v>7</v>
      </c>
      <c r="D213" s="185" t="s">
        <v>126</v>
      </c>
      <c r="E213" s="186" t="s">
        <v>250</v>
      </c>
      <c r="F213" s="187" t="s">
        <v>251</v>
      </c>
      <c r="G213" s="188" t="s">
        <v>177</v>
      </c>
      <c r="H213" s="189">
        <v>2.625</v>
      </c>
      <c r="I213" s="190"/>
      <c r="J213" s="191">
        <f>ROUND(I213*H213,2)</f>
        <v>0</v>
      </c>
      <c r="K213" s="187" t="s">
        <v>152</v>
      </c>
      <c r="L213" s="38"/>
      <c r="M213" s="192" t="s">
        <v>1</v>
      </c>
      <c r="N213" s="193" t="s">
        <v>40</v>
      </c>
      <c r="O213" s="70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6" t="s">
        <v>212</v>
      </c>
      <c r="AT213" s="196" t="s">
        <v>126</v>
      </c>
      <c r="AU213" s="196" t="s">
        <v>85</v>
      </c>
      <c r="AY213" s="16" t="s">
        <v>124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6" t="s">
        <v>83</v>
      </c>
      <c r="BK213" s="197">
        <f>ROUND(I213*H213,2)</f>
        <v>0</v>
      </c>
      <c r="BL213" s="16" t="s">
        <v>212</v>
      </c>
      <c r="BM213" s="196" t="s">
        <v>252</v>
      </c>
    </row>
    <row r="214" spans="2:51" s="14" customFormat="1" ht="11.25">
      <c r="B214" s="210"/>
      <c r="C214" s="211"/>
      <c r="D214" s="200" t="s">
        <v>133</v>
      </c>
      <c r="E214" s="212" t="s">
        <v>1</v>
      </c>
      <c r="F214" s="213" t="s">
        <v>154</v>
      </c>
      <c r="G214" s="211"/>
      <c r="H214" s="212" t="s">
        <v>1</v>
      </c>
      <c r="I214" s="214"/>
      <c r="J214" s="211"/>
      <c r="K214" s="211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133</v>
      </c>
      <c r="AU214" s="219" t="s">
        <v>85</v>
      </c>
      <c r="AV214" s="14" t="s">
        <v>83</v>
      </c>
      <c r="AW214" s="14" t="s">
        <v>31</v>
      </c>
      <c r="AX214" s="14" t="s">
        <v>75</v>
      </c>
      <c r="AY214" s="219" t="s">
        <v>124</v>
      </c>
    </row>
    <row r="215" spans="2:51" s="14" customFormat="1" ht="11.25">
      <c r="B215" s="210"/>
      <c r="C215" s="211"/>
      <c r="D215" s="200" t="s">
        <v>133</v>
      </c>
      <c r="E215" s="212" t="s">
        <v>1</v>
      </c>
      <c r="F215" s="213" t="s">
        <v>155</v>
      </c>
      <c r="G215" s="211"/>
      <c r="H215" s="212" t="s">
        <v>1</v>
      </c>
      <c r="I215" s="214"/>
      <c r="J215" s="211"/>
      <c r="K215" s="211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133</v>
      </c>
      <c r="AU215" s="219" t="s">
        <v>85</v>
      </c>
      <c r="AV215" s="14" t="s">
        <v>83</v>
      </c>
      <c r="AW215" s="14" t="s">
        <v>31</v>
      </c>
      <c r="AX215" s="14" t="s">
        <v>75</v>
      </c>
      <c r="AY215" s="219" t="s">
        <v>124</v>
      </c>
    </row>
    <row r="216" spans="2:51" s="13" customFormat="1" ht="11.25">
      <c r="B216" s="198"/>
      <c r="C216" s="199"/>
      <c r="D216" s="200" t="s">
        <v>133</v>
      </c>
      <c r="E216" s="201" t="s">
        <v>1</v>
      </c>
      <c r="F216" s="202" t="s">
        <v>179</v>
      </c>
      <c r="G216" s="199"/>
      <c r="H216" s="203">
        <v>2.625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133</v>
      </c>
      <c r="AU216" s="209" t="s">
        <v>85</v>
      </c>
      <c r="AV216" s="13" t="s">
        <v>85</v>
      </c>
      <c r="AW216" s="13" t="s">
        <v>31</v>
      </c>
      <c r="AX216" s="13" t="s">
        <v>75</v>
      </c>
      <c r="AY216" s="209" t="s">
        <v>124</v>
      </c>
    </row>
    <row r="217" spans="1:65" s="2" customFormat="1" ht="16.5" customHeight="1">
      <c r="A217" s="33"/>
      <c r="B217" s="34"/>
      <c r="C217" s="220" t="s">
        <v>253</v>
      </c>
      <c r="D217" s="220" t="s">
        <v>254</v>
      </c>
      <c r="E217" s="221" t="s">
        <v>255</v>
      </c>
      <c r="F217" s="222" t="s">
        <v>256</v>
      </c>
      <c r="G217" s="223" t="s">
        <v>215</v>
      </c>
      <c r="H217" s="224">
        <v>0.001</v>
      </c>
      <c r="I217" s="225"/>
      <c r="J217" s="226">
        <f>ROUND(I217*H217,2)</f>
        <v>0</v>
      </c>
      <c r="K217" s="222" t="s">
        <v>152</v>
      </c>
      <c r="L217" s="227"/>
      <c r="M217" s="228" t="s">
        <v>1</v>
      </c>
      <c r="N217" s="229" t="s">
        <v>40</v>
      </c>
      <c r="O217" s="70"/>
      <c r="P217" s="194">
        <f>O217*H217</f>
        <v>0</v>
      </c>
      <c r="Q217" s="194">
        <v>1</v>
      </c>
      <c r="R217" s="194">
        <f>Q217*H217</f>
        <v>0.001</v>
      </c>
      <c r="S217" s="194">
        <v>0</v>
      </c>
      <c r="T217" s="19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6" t="s">
        <v>257</v>
      </c>
      <c r="AT217" s="196" t="s">
        <v>254</v>
      </c>
      <c r="AU217" s="196" t="s">
        <v>85</v>
      </c>
      <c r="AY217" s="16" t="s">
        <v>124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6" t="s">
        <v>83</v>
      </c>
      <c r="BK217" s="197">
        <f>ROUND(I217*H217,2)</f>
        <v>0</v>
      </c>
      <c r="BL217" s="16" t="s">
        <v>212</v>
      </c>
      <c r="BM217" s="196" t="s">
        <v>258</v>
      </c>
    </row>
    <row r="218" spans="2:51" s="13" customFormat="1" ht="11.25">
      <c r="B218" s="198"/>
      <c r="C218" s="199"/>
      <c r="D218" s="200" t="s">
        <v>133</v>
      </c>
      <c r="E218" s="199"/>
      <c r="F218" s="202" t="s">
        <v>259</v>
      </c>
      <c r="G218" s="199"/>
      <c r="H218" s="203">
        <v>0.001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133</v>
      </c>
      <c r="AU218" s="209" t="s">
        <v>85</v>
      </c>
      <c r="AV218" s="13" t="s">
        <v>85</v>
      </c>
      <c r="AW218" s="13" t="s">
        <v>4</v>
      </c>
      <c r="AX218" s="13" t="s">
        <v>83</v>
      </c>
      <c r="AY218" s="209" t="s">
        <v>124</v>
      </c>
    </row>
    <row r="219" spans="1:65" s="2" customFormat="1" ht="24">
      <c r="A219" s="33"/>
      <c r="B219" s="34"/>
      <c r="C219" s="185" t="s">
        <v>260</v>
      </c>
      <c r="D219" s="185" t="s">
        <v>126</v>
      </c>
      <c r="E219" s="186" t="s">
        <v>261</v>
      </c>
      <c r="F219" s="187" t="s">
        <v>262</v>
      </c>
      <c r="G219" s="188" t="s">
        <v>177</v>
      </c>
      <c r="H219" s="189">
        <v>5.25</v>
      </c>
      <c r="I219" s="190"/>
      <c r="J219" s="191">
        <f>ROUND(I219*H219,2)</f>
        <v>0</v>
      </c>
      <c r="K219" s="187" t="s">
        <v>152</v>
      </c>
      <c r="L219" s="38"/>
      <c r="M219" s="192" t="s">
        <v>1</v>
      </c>
      <c r="N219" s="193" t="s">
        <v>40</v>
      </c>
      <c r="O219" s="70"/>
      <c r="P219" s="194">
        <f>O219*H219</f>
        <v>0</v>
      </c>
      <c r="Q219" s="194">
        <v>0.0004</v>
      </c>
      <c r="R219" s="194">
        <f>Q219*H219</f>
        <v>0.0021000000000000003</v>
      </c>
      <c r="S219" s="194">
        <v>0</v>
      </c>
      <c r="T219" s="19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6" t="s">
        <v>212</v>
      </c>
      <c r="AT219" s="196" t="s">
        <v>126</v>
      </c>
      <c r="AU219" s="196" t="s">
        <v>85</v>
      </c>
      <c r="AY219" s="16" t="s">
        <v>124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6" t="s">
        <v>83</v>
      </c>
      <c r="BK219" s="197">
        <f>ROUND(I219*H219,2)</f>
        <v>0</v>
      </c>
      <c r="BL219" s="16" t="s">
        <v>212</v>
      </c>
      <c r="BM219" s="196" t="s">
        <v>263</v>
      </c>
    </row>
    <row r="220" spans="2:51" s="14" customFormat="1" ht="11.25">
      <c r="B220" s="210"/>
      <c r="C220" s="211"/>
      <c r="D220" s="200" t="s">
        <v>133</v>
      </c>
      <c r="E220" s="212" t="s">
        <v>1</v>
      </c>
      <c r="F220" s="213" t="s">
        <v>154</v>
      </c>
      <c r="G220" s="211"/>
      <c r="H220" s="212" t="s">
        <v>1</v>
      </c>
      <c r="I220" s="214"/>
      <c r="J220" s="211"/>
      <c r="K220" s="211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133</v>
      </c>
      <c r="AU220" s="219" t="s">
        <v>85</v>
      </c>
      <c r="AV220" s="14" t="s">
        <v>83</v>
      </c>
      <c r="AW220" s="14" t="s">
        <v>31</v>
      </c>
      <c r="AX220" s="14" t="s">
        <v>75</v>
      </c>
      <c r="AY220" s="219" t="s">
        <v>124</v>
      </c>
    </row>
    <row r="221" spans="2:51" s="14" customFormat="1" ht="11.25">
      <c r="B221" s="210"/>
      <c r="C221" s="211"/>
      <c r="D221" s="200" t="s">
        <v>133</v>
      </c>
      <c r="E221" s="212" t="s">
        <v>1</v>
      </c>
      <c r="F221" s="213" t="s">
        <v>155</v>
      </c>
      <c r="G221" s="211"/>
      <c r="H221" s="212" t="s">
        <v>1</v>
      </c>
      <c r="I221" s="214"/>
      <c r="J221" s="211"/>
      <c r="K221" s="211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133</v>
      </c>
      <c r="AU221" s="219" t="s">
        <v>85</v>
      </c>
      <c r="AV221" s="14" t="s">
        <v>83</v>
      </c>
      <c r="AW221" s="14" t="s">
        <v>31</v>
      </c>
      <c r="AX221" s="14" t="s">
        <v>75</v>
      </c>
      <c r="AY221" s="219" t="s">
        <v>124</v>
      </c>
    </row>
    <row r="222" spans="2:51" s="13" customFormat="1" ht="11.25">
      <c r="B222" s="198"/>
      <c r="C222" s="199"/>
      <c r="D222" s="200" t="s">
        <v>133</v>
      </c>
      <c r="E222" s="201" t="s">
        <v>1</v>
      </c>
      <c r="F222" s="202" t="s">
        <v>264</v>
      </c>
      <c r="G222" s="199"/>
      <c r="H222" s="203">
        <v>5.25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133</v>
      </c>
      <c r="AU222" s="209" t="s">
        <v>85</v>
      </c>
      <c r="AV222" s="13" t="s">
        <v>85</v>
      </c>
      <c r="AW222" s="13" t="s">
        <v>31</v>
      </c>
      <c r="AX222" s="13" t="s">
        <v>75</v>
      </c>
      <c r="AY222" s="209" t="s">
        <v>124</v>
      </c>
    </row>
    <row r="223" spans="1:65" s="2" customFormat="1" ht="33" customHeight="1">
      <c r="A223" s="33"/>
      <c r="B223" s="34"/>
      <c r="C223" s="220" t="s">
        <v>265</v>
      </c>
      <c r="D223" s="220" t="s">
        <v>254</v>
      </c>
      <c r="E223" s="221" t="s">
        <v>266</v>
      </c>
      <c r="F223" s="222" t="s">
        <v>267</v>
      </c>
      <c r="G223" s="223" t="s">
        <v>177</v>
      </c>
      <c r="H223" s="224">
        <v>6.3</v>
      </c>
      <c r="I223" s="225"/>
      <c r="J223" s="226">
        <f>ROUND(I223*H223,2)</f>
        <v>0</v>
      </c>
      <c r="K223" s="222" t="s">
        <v>152</v>
      </c>
      <c r="L223" s="227"/>
      <c r="M223" s="228" t="s">
        <v>1</v>
      </c>
      <c r="N223" s="229" t="s">
        <v>40</v>
      </c>
      <c r="O223" s="70"/>
      <c r="P223" s="194">
        <f>O223*H223</f>
        <v>0</v>
      </c>
      <c r="Q223" s="194">
        <v>0.00388</v>
      </c>
      <c r="R223" s="194">
        <f>Q223*H223</f>
        <v>0.024444</v>
      </c>
      <c r="S223" s="194">
        <v>0</v>
      </c>
      <c r="T223" s="19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6" t="s">
        <v>257</v>
      </c>
      <c r="AT223" s="196" t="s">
        <v>254</v>
      </c>
      <c r="AU223" s="196" t="s">
        <v>85</v>
      </c>
      <c r="AY223" s="16" t="s">
        <v>124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6" t="s">
        <v>83</v>
      </c>
      <c r="BK223" s="197">
        <f>ROUND(I223*H223,2)</f>
        <v>0</v>
      </c>
      <c r="BL223" s="16" t="s">
        <v>212</v>
      </c>
      <c r="BM223" s="196" t="s">
        <v>268</v>
      </c>
    </row>
    <row r="224" spans="2:51" s="13" customFormat="1" ht="11.25">
      <c r="B224" s="198"/>
      <c r="C224" s="199"/>
      <c r="D224" s="200" t="s">
        <v>133</v>
      </c>
      <c r="E224" s="199"/>
      <c r="F224" s="202" t="s">
        <v>269</v>
      </c>
      <c r="G224" s="199"/>
      <c r="H224" s="203">
        <v>6.3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133</v>
      </c>
      <c r="AU224" s="209" t="s">
        <v>85</v>
      </c>
      <c r="AV224" s="13" t="s">
        <v>85</v>
      </c>
      <c r="AW224" s="13" t="s">
        <v>4</v>
      </c>
      <c r="AX224" s="13" t="s">
        <v>83</v>
      </c>
      <c r="AY224" s="209" t="s">
        <v>124</v>
      </c>
    </row>
    <row r="225" spans="1:65" s="2" customFormat="1" ht="24">
      <c r="A225" s="33"/>
      <c r="B225" s="34"/>
      <c r="C225" s="185" t="s">
        <v>270</v>
      </c>
      <c r="D225" s="185" t="s">
        <v>126</v>
      </c>
      <c r="E225" s="186" t="s">
        <v>271</v>
      </c>
      <c r="F225" s="187" t="s">
        <v>272</v>
      </c>
      <c r="G225" s="188" t="s">
        <v>177</v>
      </c>
      <c r="H225" s="189">
        <v>5.25</v>
      </c>
      <c r="I225" s="190"/>
      <c r="J225" s="191">
        <f>ROUND(I225*H225,2)</f>
        <v>0</v>
      </c>
      <c r="K225" s="187" t="s">
        <v>152</v>
      </c>
      <c r="L225" s="38"/>
      <c r="M225" s="192" t="s">
        <v>1</v>
      </c>
      <c r="N225" s="193" t="s">
        <v>40</v>
      </c>
      <c r="O225" s="70"/>
      <c r="P225" s="194">
        <f>O225*H225</f>
        <v>0</v>
      </c>
      <c r="Q225" s="194">
        <v>0.00079</v>
      </c>
      <c r="R225" s="194">
        <f>Q225*H225</f>
        <v>0.0041475</v>
      </c>
      <c r="S225" s="194">
        <v>0</v>
      </c>
      <c r="T225" s="19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6" t="s">
        <v>212</v>
      </c>
      <c r="AT225" s="196" t="s">
        <v>126</v>
      </c>
      <c r="AU225" s="196" t="s">
        <v>85</v>
      </c>
      <c r="AY225" s="16" t="s">
        <v>124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6" t="s">
        <v>83</v>
      </c>
      <c r="BK225" s="197">
        <f>ROUND(I225*H225,2)</f>
        <v>0</v>
      </c>
      <c r="BL225" s="16" t="s">
        <v>212</v>
      </c>
      <c r="BM225" s="196" t="s">
        <v>273</v>
      </c>
    </row>
    <row r="226" spans="2:51" s="14" customFormat="1" ht="11.25">
      <c r="B226" s="210"/>
      <c r="C226" s="211"/>
      <c r="D226" s="200" t="s">
        <v>133</v>
      </c>
      <c r="E226" s="212" t="s">
        <v>1</v>
      </c>
      <c r="F226" s="213" t="s">
        <v>154</v>
      </c>
      <c r="G226" s="211"/>
      <c r="H226" s="212" t="s">
        <v>1</v>
      </c>
      <c r="I226" s="214"/>
      <c r="J226" s="211"/>
      <c r="K226" s="211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133</v>
      </c>
      <c r="AU226" s="219" t="s">
        <v>85</v>
      </c>
      <c r="AV226" s="14" t="s">
        <v>83</v>
      </c>
      <c r="AW226" s="14" t="s">
        <v>31</v>
      </c>
      <c r="AX226" s="14" t="s">
        <v>75</v>
      </c>
      <c r="AY226" s="219" t="s">
        <v>124</v>
      </c>
    </row>
    <row r="227" spans="2:51" s="14" customFormat="1" ht="11.25">
      <c r="B227" s="210"/>
      <c r="C227" s="211"/>
      <c r="D227" s="200" t="s">
        <v>133</v>
      </c>
      <c r="E227" s="212" t="s">
        <v>1</v>
      </c>
      <c r="F227" s="213" t="s">
        <v>155</v>
      </c>
      <c r="G227" s="211"/>
      <c r="H227" s="212" t="s">
        <v>1</v>
      </c>
      <c r="I227" s="214"/>
      <c r="J227" s="211"/>
      <c r="K227" s="211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133</v>
      </c>
      <c r="AU227" s="219" t="s">
        <v>85</v>
      </c>
      <c r="AV227" s="14" t="s">
        <v>83</v>
      </c>
      <c r="AW227" s="14" t="s">
        <v>31</v>
      </c>
      <c r="AX227" s="14" t="s">
        <v>75</v>
      </c>
      <c r="AY227" s="219" t="s">
        <v>124</v>
      </c>
    </row>
    <row r="228" spans="2:51" s="13" customFormat="1" ht="11.25">
      <c r="B228" s="198"/>
      <c r="C228" s="199"/>
      <c r="D228" s="200" t="s">
        <v>133</v>
      </c>
      <c r="E228" s="201" t="s">
        <v>1</v>
      </c>
      <c r="F228" s="202" t="s">
        <v>264</v>
      </c>
      <c r="G228" s="199"/>
      <c r="H228" s="203">
        <v>5.25</v>
      </c>
      <c r="I228" s="204"/>
      <c r="J228" s="199"/>
      <c r="K228" s="199"/>
      <c r="L228" s="205"/>
      <c r="M228" s="230"/>
      <c r="N228" s="231"/>
      <c r="O228" s="231"/>
      <c r="P228" s="231"/>
      <c r="Q228" s="231"/>
      <c r="R228" s="231"/>
      <c r="S228" s="231"/>
      <c r="T228" s="232"/>
      <c r="AT228" s="209" t="s">
        <v>133</v>
      </c>
      <c r="AU228" s="209" t="s">
        <v>85</v>
      </c>
      <c r="AV228" s="13" t="s">
        <v>85</v>
      </c>
      <c r="AW228" s="13" t="s">
        <v>31</v>
      </c>
      <c r="AX228" s="13" t="s">
        <v>75</v>
      </c>
      <c r="AY228" s="209" t="s">
        <v>124</v>
      </c>
    </row>
    <row r="229" spans="1:31" s="2" customFormat="1" ht="6.95" customHeight="1">
      <c r="A229" s="33"/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38"/>
      <c r="M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</row>
  </sheetData>
  <sheetProtection algorithmName="SHA-512" hashValue="VH6CfIAkMGFZdW4G5UGzEBhCCP23wYtFfvaizec/fQFmAgrmktMMn56EFPFDC6myjLdA+Sx4aVJBiM1E6MG1ug==" saltValue="cp+oT6QDK4k3Zidjjhzotch7tLpLD5qx17/XjWOXs4dlj0LBfaBxxmNl1hFIsCLaV4dt2ZtF8HXCo3Hz8lRRRg==" spinCount="100000" sheet="1" objects="1" scenarios="1" formatColumns="0" formatRows="0" autoFilter="0"/>
  <autoFilter ref="C123:K22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88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85</v>
      </c>
    </row>
    <row r="4" spans="2:46" s="1" customFormat="1" ht="24.95" customHeight="1">
      <c r="B4" s="19"/>
      <c r="D4" s="109" t="s">
        <v>93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74" t="str">
        <f>'Rekapitulace stavby'!K6</f>
        <v>Nový pavilon Emergency, COS vč. JIP a nadzemní spoj. koridor se stávajícím pavilonem „D</v>
      </c>
      <c r="F7" s="275"/>
      <c r="G7" s="275"/>
      <c r="H7" s="275"/>
      <c r="L7" s="19"/>
    </row>
    <row r="8" spans="1:31" s="2" customFormat="1" ht="12" customHeight="1">
      <c r="A8" s="33"/>
      <c r="B8" s="38"/>
      <c r="C8" s="33"/>
      <c r="D8" s="111" t="s">
        <v>94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76" t="s">
        <v>274</v>
      </c>
      <c r="F9" s="277"/>
      <c r="G9" s="277"/>
      <c r="H9" s="27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24.62021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25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8" t="str">
        <f>'Rekapitulace stavby'!E14</f>
        <v>Vyplň údaj</v>
      </c>
      <c r="F18" s="279"/>
      <c r="G18" s="279"/>
      <c r="H18" s="279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24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30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33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0" t="s">
        <v>1</v>
      </c>
      <c r="F27" s="280"/>
      <c r="G27" s="280"/>
      <c r="H27" s="28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35</v>
      </c>
      <c r="E30" s="33"/>
      <c r="F30" s="33"/>
      <c r="G30" s="33"/>
      <c r="H30" s="33"/>
      <c r="I30" s="33"/>
      <c r="J30" s="119">
        <f>ROUND(J119,2)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37</v>
      </c>
      <c r="G32" s="33"/>
      <c r="H32" s="33"/>
      <c r="I32" s="120" t="s">
        <v>36</v>
      </c>
      <c r="J32" s="120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39</v>
      </c>
      <c r="E33" s="111" t="s">
        <v>40</v>
      </c>
      <c r="F33" s="122">
        <f>ROUND((SUM(BE119:BE160)),2)</f>
        <v>0</v>
      </c>
      <c r="G33" s="33"/>
      <c r="H33" s="33"/>
      <c r="I33" s="123">
        <v>0.21</v>
      </c>
      <c r="J33" s="122">
        <f>ROUND(((SUM(BE119:BE160))*I33),2)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41</v>
      </c>
      <c r="F34" s="122">
        <f>ROUND((SUM(BF119:BF160)),2)</f>
        <v>0</v>
      </c>
      <c r="G34" s="33"/>
      <c r="H34" s="33"/>
      <c r="I34" s="123">
        <v>0.15</v>
      </c>
      <c r="J34" s="122">
        <f>ROUND(((SUM(BF119:BF160))*I34),2)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42</v>
      </c>
      <c r="F35" s="122">
        <f>ROUND((SUM(BG119:BG160)),2)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43</v>
      </c>
      <c r="F36" s="122">
        <f>ROUND((SUM(BH119:BH160)),2)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44</v>
      </c>
      <c r="F37" s="122">
        <f>ROUND((SUM(BI119:BI160)),2)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45</v>
      </c>
      <c r="E39" s="126"/>
      <c r="F39" s="126"/>
      <c r="G39" s="127" t="s">
        <v>46</v>
      </c>
      <c r="H39" s="128" t="s">
        <v>47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48</v>
      </c>
      <c r="E50" s="132"/>
      <c r="F50" s="132"/>
      <c r="G50" s="131" t="s">
        <v>49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50</v>
      </c>
      <c r="E61" s="134"/>
      <c r="F61" s="135" t="s">
        <v>51</v>
      </c>
      <c r="G61" s="133" t="s">
        <v>50</v>
      </c>
      <c r="H61" s="134"/>
      <c r="I61" s="134"/>
      <c r="J61" s="136" t="s">
        <v>51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52</v>
      </c>
      <c r="E65" s="137"/>
      <c r="F65" s="137"/>
      <c r="G65" s="131" t="s">
        <v>53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50</v>
      </c>
      <c r="E76" s="134"/>
      <c r="F76" s="135" t="s">
        <v>51</v>
      </c>
      <c r="G76" s="133" t="s">
        <v>50</v>
      </c>
      <c r="H76" s="134"/>
      <c r="I76" s="134"/>
      <c r="J76" s="136" t="s">
        <v>51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96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81" t="str">
        <f>E7</f>
        <v>Nový pavilon Emergency, COS vč. JIP a nadzemní spoj. koridor se stávajícím pavilonem „D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94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2" t="str">
        <f>E9</f>
        <v>D1_05-D04 - Léčebna dlouhodobě nemocných „L - Dotazy 2021-06-24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Chomutov</v>
      </c>
      <c r="G89" s="35"/>
      <c r="H89" s="35"/>
      <c r="I89" s="28" t="s">
        <v>22</v>
      </c>
      <c r="J89" s="65" t="str">
        <f>IF(J12="","",J12)</f>
        <v>24.62021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5"/>
      <c r="E91" s="35"/>
      <c r="F91" s="26" t="str">
        <f>E15</f>
        <v>Krajská zdravotní a.s, Ústí nad Labem</v>
      </c>
      <c r="G91" s="35"/>
      <c r="H91" s="35"/>
      <c r="I91" s="28" t="s">
        <v>29</v>
      </c>
      <c r="J91" s="31" t="str">
        <f>E21</f>
        <v>Atelier Penta v.o.s., Mrštíkova 12, Jihlava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>Ing. Avuk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97</v>
      </c>
      <c r="D94" s="143"/>
      <c r="E94" s="143"/>
      <c r="F94" s="143"/>
      <c r="G94" s="143"/>
      <c r="H94" s="143"/>
      <c r="I94" s="143"/>
      <c r="J94" s="144" t="s">
        <v>98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99</v>
      </c>
      <c r="D96" s="35"/>
      <c r="E96" s="35"/>
      <c r="F96" s="35"/>
      <c r="G96" s="35"/>
      <c r="H96" s="35"/>
      <c r="I96" s="35"/>
      <c r="J96" s="83">
        <f>J119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100</v>
      </c>
    </row>
    <row r="97" spans="2:12" s="9" customFormat="1" ht="24.95" customHeight="1">
      <c r="B97" s="146"/>
      <c r="C97" s="147"/>
      <c r="D97" s="148" t="s">
        <v>101</v>
      </c>
      <c r="E97" s="149"/>
      <c r="F97" s="149"/>
      <c r="G97" s="149"/>
      <c r="H97" s="149"/>
      <c r="I97" s="149"/>
      <c r="J97" s="150">
        <f>J120</f>
        <v>0</v>
      </c>
      <c r="K97" s="147"/>
      <c r="L97" s="151"/>
    </row>
    <row r="98" spans="2:12" s="10" customFormat="1" ht="19.9" customHeight="1">
      <c r="B98" s="152"/>
      <c r="C98" s="153"/>
      <c r="D98" s="154" t="s">
        <v>102</v>
      </c>
      <c r="E98" s="155"/>
      <c r="F98" s="155"/>
      <c r="G98" s="155"/>
      <c r="H98" s="155"/>
      <c r="I98" s="155"/>
      <c r="J98" s="156">
        <f>J121</f>
        <v>0</v>
      </c>
      <c r="K98" s="153"/>
      <c r="L98" s="157"/>
    </row>
    <row r="99" spans="2:12" s="10" customFormat="1" ht="19.9" customHeight="1">
      <c r="B99" s="152"/>
      <c r="C99" s="153"/>
      <c r="D99" s="154" t="s">
        <v>106</v>
      </c>
      <c r="E99" s="155"/>
      <c r="F99" s="155"/>
      <c r="G99" s="155"/>
      <c r="H99" s="155"/>
      <c r="I99" s="155"/>
      <c r="J99" s="156">
        <f>J137</f>
        <v>0</v>
      </c>
      <c r="K99" s="153"/>
      <c r="L99" s="157"/>
    </row>
    <row r="100" spans="1:31" s="2" customFormat="1" ht="21.75" customHeight="1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109</v>
      </c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6.25" customHeight="1">
      <c r="A109" s="33"/>
      <c r="B109" s="34"/>
      <c r="C109" s="35"/>
      <c r="D109" s="35"/>
      <c r="E109" s="281" t="str">
        <f>E7</f>
        <v>Nový pavilon Emergency, COS vč. JIP a nadzemní spoj. koridor se stávajícím pavilonem „D</v>
      </c>
      <c r="F109" s="282"/>
      <c r="G109" s="282"/>
      <c r="H109" s="282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94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30" customHeight="1">
      <c r="A111" s="33"/>
      <c r="B111" s="34"/>
      <c r="C111" s="35"/>
      <c r="D111" s="35"/>
      <c r="E111" s="252" t="str">
        <f>E9</f>
        <v>D1_05-D04 - Léčebna dlouhodobě nemocných „L - Dotazy 2021-06-24</v>
      </c>
      <c r="F111" s="283"/>
      <c r="G111" s="283"/>
      <c r="H111" s="283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20</v>
      </c>
      <c r="D113" s="35"/>
      <c r="E113" s="35"/>
      <c r="F113" s="26" t="str">
        <f>F12</f>
        <v>Chomutov</v>
      </c>
      <c r="G113" s="35"/>
      <c r="H113" s="35"/>
      <c r="I113" s="28" t="s">
        <v>22</v>
      </c>
      <c r="J113" s="65" t="str">
        <f>IF(J12="","",J12)</f>
        <v>24.62021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5.7" customHeight="1">
      <c r="A115" s="33"/>
      <c r="B115" s="34"/>
      <c r="C115" s="28" t="s">
        <v>23</v>
      </c>
      <c r="D115" s="35"/>
      <c r="E115" s="35"/>
      <c r="F115" s="26" t="str">
        <f>E15</f>
        <v>Krajská zdravotní a.s, Ústí nad Labem</v>
      </c>
      <c r="G115" s="35"/>
      <c r="H115" s="35"/>
      <c r="I115" s="28" t="s">
        <v>29</v>
      </c>
      <c r="J115" s="31" t="str">
        <f>E21</f>
        <v>Atelier Penta v.o.s., Mrštíkova 12, Jihlava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27</v>
      </c>
      <c r="D116" s="35"/>
      <c r="E116" s="35"/>
      <c r="F116" s="26" t="str">
        <f>IF(E18="","",E18)</f>
        <v>Vyplň údaj</v>
      </c>
      <c r="G116" s="35"/>
      <c r="H116" s="35"/>
      <c r="I116" s="28" t="s">
        <v>32</v>
      </c>
      <c r="J116" s="31" t="str">
        <f>E24</f>
        <v>Ing. Avuk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0.3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9.25" customHeight="1">
      <c r="A118" s="158"/>
      <c r="B118" s="159"/>
      <c r="C118" s="160" t="s">
        <v>110</v>
      </c>
      <c r="D118" s="161" t="s">
        <v>60</v>
      </c>
      <c r="E118" s="161" t="s">
        <v>56</v>
      </c>
      <c r="F118" s="161" t="s">
        <v>57</v>
      </c>
      <c r="G118" s="161" t="s">
        <v>111</v>
      </c>
      <c r="H118" s="161" t="s">
        <v>112</v>
      </c>
      <c r="I118" s="161" t="s">
        <v>113</v>
      </c>
      <c r="J118" s="161" t="s">
        <v>98</v>
      </c>
      <c r="K118" s="162" t="s">
        <v>114</v>
      </c>
      <c r="L118" s="163"/>
      <c r="M118" s="74" t="s">
        <v>1</v>
      </c>
      <c r="N118" s="75" t="s">
        <v>39</v>
      </c>
      <c r="O118" s="75" t="s">
        <v>115</v>
      </c>
      <c r="P118" s="75" t="s">
        <v>116</v>
      </c>
      <c r="Q118" s="75" t="s">
        <v>117</v>
      </c>
      <c r="R118" s="75" t="s">
        <v>118</v>
      </c>
      <c r="S118" s="75" t="s">
        <v>119</v>
      </c>
      <c r="T118" s="76" t="s">
        <v>120</v>
      </c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</row>
    <row r="119" spans="1:63" s="2" customFormat="1" ht="22.9" customHeight="1">
      <c r="A119" s="33"/>
      <c r="B119" s="34"/>
      <c r="C119" s="81" t="s">
        <v>121</v>
      </c>
      <c r="D119" s="35"/>
      <c r="E119" s="35"/>
      <c r="F119" s="35"/>
      <c r="G119" s="35"/>
      <c r="H119" s="35"/>
      <c r="I119" s="35"/>
      <c r="J119" s="164">
        <f>BK119</f>
        <v>0</v>
      </c>
      <c r="K119" s="35"/>
      <c r="L119" s="38"/>
      <c r="M119" s="77"/>
      <c r="N119" s="165"/>
      <c r="O119" s="78"/>
      <c r="P119" s="166">
        <f>P120</f>
        <v>0</v>
      </c>
      <c r="Q119" s="78"/>
      <c r="R119" s="166">
        <f>R120</f>
        <v>1343.7234</v>
      </c>
      <c r="S119" s="78"/>
      <c r="T119" s="167">
        <f>T120</f>
        <v>4941.870000000001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74</v>
      </c>
      <c r="AU119" s="16" t="s">
        <v>100</v>
      </c>
      <c r="BK119" s="168">
        <f>BK120</f>
        <v>0</v>
      </c>
    </row>
    <row r="120" spans="2:63" s="12" customFormat="1" ht="25.9" customHeight="1">
      <c r="B120" s="169"/>
      <c r="C120" s="170"/>
      <c r="D120" s="171" t="s">
        <v>74</v>
      </c>
      <c r="E120" s="172" t="s">
        <v>122</v>
      </c>
      <c r="F120" s="172" t="s">
        <v>123</v>
      </c>
      <c r="G120" s="170"/>
      <c r="H120" s="170"/>
      <c r="I120" s="173"/>
      <c r="J120" s="174">
        <f>BK120</f>
        <v>0</v>
      </c>
      <c r="K120" s="170"/>
      <c r="L120" s="175"/>
      <c r="M120" s="176"/>
      <c r="N120" s="177"/>
      <c r="O120" s="177"/>
      <c r="P120" s="178">
        <f>P121+P137</f>
        <v>0</v>
      </c>
      <c r="Q120" s="177"/>
      <c r="R120" s="178">
        <f>R121+R137</f>
        <v>1343.7234</v>
      </c>
      <c r="S120" s="177"/>
      <c r="T120" s="179">
        <f>T121+T137</f>
        <v>4941.870000000001</v>
      </c>
      <c r="AR120" s="180" t="s">
        <v>83</v>
      </c>
      <c r="AT120" s="181" t="s">
        <v>74</v>
      </c>
      <c r="AU120" s="181" t="s">
        <v>75</v>
      </c>
      <c r="AY120" s="180" t="s">
        <v>124</v>
      </c>
      <c r="BK120" s="182">
        <f>BK121+BK137</f>
        <v>0</v>
      </c>
    </row>
    <row r="121" spans="2:63" s="12" customFormat="1" ht="22.9" customHeight="1">
      <c r="B121" s="169"/>
      <c r="C121" s="170"/>
      <c r="D121" s="171" t="s">
        <v>74</v>
      </c>
      <c r="E121" s="183" t="s">
        <v>83</v>
      </c>
      <c r="F121" s="183" t="s">
        <v>125</v>
      </c>
      <c r="G121" s="170"/>
      <c r="H121" s="170"/>
      <c r="I121" s="173"/>
      <c r="J121" s="184">
        <f>BK121</f>
        <v>0</v>
      </c>
      <c r="K121" s="170"/>
      <c r="L121" s="175"/>
      <c r="M121" s="176"/>
      <c r="N121" s="177"/>
      <c r="O121" s="177"/>
      <c r="P121" s="178">
        <f>SUM(P122:P136)</f>
        <v>0</v>
      </c>
      <c r="Q121" s="177"/>
      <c r="R121" s="178">
        <f>SUM(R122:R136)</f>
        <v>1343.7234</v>
      </c>
      <c r="S121" s="177"/>
      <c r="T121" s="179">
        <f>SUM(T122:T136)</f>
        <v>0</v>
      </c>
      <c r="AR121" s="180" t="s">
        <v>83</v>
      </c>
      <c r="AT121" s="181" t="s">
        <v>74</v>
      </c>
      <c r="AU121" s="181" t="s">
        <v>83</v>
      </c>
      <c r="AY121" s="180" t="s">
        <v>124</v>
      </c>
      <c r="BK121" s="182">
        <f>SUM(BK122:BK136)</f>
        <v>0</v>
      </c>
    </row>
    <row r="122" spans="1:65" s="2" customFormat="1" ht="16.5" customHeight="1">
      <c r="A122" s="33"/>
      <c r="B122" s="34"/>
      <c r="C122" s="185" t="s">
        <v>83</v>
      </c>
      <c r="D122" s="185" t="s">
        <v>126</v>
      </c>
      <c r="E122" s="186" t="s">
        <v>127</v>
      </c>
      <c r="F122" s="187" t="s">
        <v>128</v>
      </c>
      <c r="G122" s="188" t="s">
        <v>129</v>
      </c>
      <c r="H122" s="189">
        <v>1</v>
      </c>
      <c r="I122" s="190"/>
      <c r="J122" s="191">
        <f>ROUND(I122*H122,2)</f>
        <v>0</v>
      </c>
      <c r="K122" s="187" t="s">
        <v>130</v>
      </c>
      <c r="L122" s="38"/>
      <c r="M122" s="192" t="s">
        <v>1</v>
      </c>
      <c r="N122" s="193" t="s">
        <v>40</v>
      </c>
      <c r="O122" s="70"/>
      <c r="P122" s="194">
        <f>O122*H122</f>
        <v>0</v>
      </c>
      <c r="Q122" s="194">
        <v>0.00868</v>
      </c>
      <c r="R122" s="194">
        <f>Q122*H122</f>
        <v>0.00868</v>
      </c>
      <c r="S122" s="194">
        <v>0</v>
      </c>
      <c r="T122" s="19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6" t="s">
        <v>131</v>
      </c>
      <c r="AT122" s="196" t="s">
        <v>126</v>
      </c>
      <c r="AU122" s="196" t="s">
        <v>85</v>
      </c>
      <c r="AY122" s="16" t="s">
        <v>124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16" t="s">
        <v>83</v>
      </c>
      <c r="BK122" s="197">
        <f>ROUND(I122*H122,2)</f>
        <v>0</v>
      </c>
      <c r="BL122" s="16" t="s">
        <v>131</v>
      </c>
      <c r="BM122" s="196" t="s">
        <v>132</v>
      </c>
    </row>
    <row r="123" spans="2:51" s="13" customFormat="1" ht="11.25">
      <c r="B123" s="198"/>
      <c r="C123" s="199"/>
      <c r="D123" s="200" t="s">
        <v>133</v>
      </c>
      <c r="E123" s="201" t="s">
        <v>1</v>
      </c>
      <c r="F123" s="202" t="s">
        <v>83</v>
      </c>
      <c r="G123" s="199"/>
      <c r="H123" s="203">
        <v>1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133</v>
      </c>
      <c r="AU123" s="209" t="s">
        <v>85</v>
      </c>
      <c r="AV123" s="13" t="s">
        <v>85</v>
      </c>
      <c r="AW123" s="13" t="s">
        <v>31</v>
      </c>
      <c r="AX123" s="13" t="s">
        <v>75</v>
      </c>
      <c r="AY123" s="209" t="s">
        <v>124</v>
      </c>
    </row>
    <row r="124" spans="1:65" s="2" customFormat="1" ht="16.5" customHeight="1">
      <c r="A124" s="33"/>
      <c r="B124" s="34"/>
      <c r="C124" s="185" t="s">
        <v>85</v>
      </c>
      <c r="D124" s="185" t="s">
        <v>126</v>
      </c>
      <c r="E124" s="186" t="s">
        <v>134</v>
      </c>
      <c r="F124" s="187" t="s">
        <v>135</v>
      </c>
      <c r="G124" s="188" t="s">
        <v>129</v>
      </c>
      <c r="H124" s="189">
        <v>1</v>
      </c>
      <c r="I124" s="190"/>
      <c r="J124" s="191">
        <f>ROUND(I124*H124,2)</f>
        <v>0</v>
      </c>
      <c r="K124" s="187" t="s">
        <v>130</v>
      </c>
      <c r="L124" s="38"/>
      <c r="M124" s="192" t="s">
        <v>1</v>
      </c>
      <c r="N124" s="193" t="s">
        <v>40</v>
      </c>
      <c r="O124" s="70"/>
      <c r="P124" s="194">
        <f>O124*H124</f>
        <v>0</v>
      </c>
      <c r="Q124" s="194">
        <v>0.00868</v>
      </c>
      <c r="R124" s="194">
        <f>Q124*H124</f>
        <v>0.00868</v>
      </c>
      <c r="S124" s="194">
        <v>0</v>
      </c>
      <c r="T124" s="19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6" t="s">
        <v>131</v>
      </c>
      <c r="AT124" s="196" t="s">
        <v>126</v>
      </c>
      <c r="AU124" s="196" t="s">
        <v>85</v>
      </c>
      <c r="AY124" s="16" t="s">
        <v>124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6" t="s">
        <v>83</v>
      </c>
      <c r="BK124" s="197">
        <f>ROUND(I124*H124,2)</f>
        <v>0</v>
      </c>
      <c r="BL124" s="16" t="s">
        <v>131</v>
      </c>
      <c r="BM124" s="196" t="s">
        <v>136</v>
      </c>
    </row>
    <row r="125" spans="2:51" s="13" customFormat="1" ht="11.25">
      <c r="B125" s="198"/>
      <c r="C125" s="199"/>
      <c r="D125" s="200" t="s">
        <v>133</v>
      </c>
      <c r="E125" s="201" t="s">
        <v>1</v>
      </c>
      <c r="F125" s="202" t="s">
        <v>83</v>
      </c>
      <c r="G125" s="199"/>
      <c r="H125" s="203">
        <v>1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133</v>
      </c>
      <c r="AU125" s="209" t="s">
        <v>85</v>
      </c>
      <c r="AV125" s="13" t="s">
        <v>85</v>
      </c>
      <c r="AW125" s="13" t="s">
        <v>31</v>
      </c>
      <c r="AX125" s="13" t="s">
        <v>75</v>
      </c>
      <c r="AY125" s="209" t="s">
        <v>124</v>
      </c>
    </row>
    <row r="126" spans="1:65" s="2" customFormat="1" ht="16.5" customHeight="1">
      <c r="A126" s="33"/>
      <c r="B126" s="34"/>
      <c r="C126" s="185" t="s">
        <v>137</v>
      </c>
      <c r="D126" s="185" t="s">
        <v>126</v>
      </c>
      <c r="E126" s="186" t="s">
        <v>138</v>
      </c>
      <c r="F126" s="187" t="s">
        <v>139</v>
      </c>
      <c r="G126" s="188" t="s">
        <v>129</v>
      </c>
      <c r="H126" s="189">
        <v>1</v>
      </c>
      <c r="I126" s="190"/>
      <c r="J126" s="191">
        <f>ROUND(I126*H126,2)</f>
        <v>0</v>
      </c>
      <c r="K126" s="187" t="s">
        <v>130</v>
      </c>
      <c r="L126" s="38"/>
      <c r="M126" s="192" t="s">
        <v>1</v>
      </c>
      <c r="N126" s="193" t="s">
        <v>40</v>
      </c>
      <c r="O126" s="70"/>
      <c r="P126" s="194">
        <f>O126*H126</f>
        <v>0</v>
      </c>
      <c r="Q126" s="194">
        <v>0.00868</v>
      </c>
      <c r="R126" s="194">
        <f>Q126*H126</f>
        <v>0.00868</v>
      </c>
      <c r="S126" s="194">
        <v>0</v>
      </c>
      <c r="T126" s="19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6" t="s">
        <v>131</v>
      </c>
      <c r="AT126" s="196" t="s">
        <v>126</v>
      </c>
      <c r="AU126" s="196" t="s">
        <v>85</v>
      </c>
      <c r="AY126" s="16" t="s">
        <v>124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6" t="s">
        <v>83</v>
      </c>
      <c r="BK126" s="197">
        <f>ROUND(I126*H126,2)</f>
        <v>0</v>
      </c>
      <c r="BL126" s="16" t="s">
        <v>131</v>
      </c>
      <c r="BM126" s="196" t="s">
        <v>140</v>
      </c>
    </row>
    <row r="127" spans="2:51" s="13" customFormat="1" ht="11.25">
      <c r="B127" s="198"/>
      <c r="C127" s="199"/>
      <c r="D127" s="200" t="s">
        <v>133</v>
      </c>
      <c r="E127" s="201" t="s">
        <v>1</v>
      </c>
      <c r="F127" s="202" t="s">
        <v>83</v>
      </c>
      <c r="G127" s="199"/>
      <c r="H127" s="203">
        <v>1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133</v>
      </c>
      <c r="AU127" s="209" t="s">
        <v>85</v>
      </c>
      <c r="AV127" s="13" t="s">
        <v>85</v>
      </c>
      <c r="AW127" s="13" t="s">
        <v>31</v>
      </c>
      <c r="AX127" s="13" t="s">
        <v>75</v>
      </c>
      <c r="AY127" s="209" t="s">
        <v>124</v>
      </c>
    </row>
    <row r="128" spans="1:65" s="2" customFormat="1" ht="16.5" customHeight="1">
      <c r="A128" s="33"/>
      <c r="B128" s="34"/>
      <c r="C128" s="185" t="s">
        <v>131</v>
      </c>
      <c r="D128" s="185" t="s">
        <v>126</v>
      </c>
      <c r="E128" s="186" t="s">
        <v>141</v>
      </c>
      <c r="F128" s="187" t="s">
        <v>142</v>
      </c>
      <c r="G128" s="188" t="s">
        <v>129</v>
      </c>
      <c r="H128" s="189">
        <v>1</v>
      </c>
      <c r="I128" s="190"/>
      <c r="J128" s="191">
        <f>ROUND(I128*H128,2)</f>
        <v>0</v>
      </c>
      <c r="K128" s="187" t="s">
        <v>130</v>
      </c>
      <c r="L128" s="38"/>
      <c r="M128" s="192" t="s">
        <v>1</v>
      </c>
      <c r="N128" s="193" t="s">
        <v>40</v>
      </c>
      <c r="O128" s="70"/>
      <c r="P128" s="194">
        <f>O128*H128</f>
        <v>0</v>
      </c>
      <c r="Q128" s="194">
        <v>0.00868</v>
      </c>
      <c r="R128" s="194">
        <f>Q128*H128</f>
        <v>0.00868</v>
      </c>
      <c r="S128" s="194">
        <v>0</v>
      </c>
      <c r="T128" s="19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6" t="s">
        <v>131</v>
      </c>
      <c r="AT128" s="196" t="s">
        <v>126</v>
      </c>
      <c r="AU128" s="196" t="s">
        <v>85</v>
      </c>
      <c r="AY128" s="16" t="s">
        <v>124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6" t="s">
        <v>83</v>
      </c>
      <c r="BK128" s="197">
        <f>ROUND(I128*H128,2)</f>
        <v>0</v>
      </c>
      <c r="BL128" s="16" t="s">
        <v>131</v>
      </c>
      <c r="BM128" s="196" t="s">
        <v>143</v>
      </c>
    </row>
    <row r="129" spans="2:51" s="13" customFormat="1" ht="11.25">
      <c r="B129" s="198"/>
      <c r="C129" s="199"/>
      <c r="D129" s="200" t="s">
        <v>133</v>
      </c>
      <c r="E129" s="201" t="s">
        <v>1</v>
      </c>
      <c r="F129" s="202" t="s">
        <v>83</v>
      </c>
      <c r="G129" s="199"/>
      <c r="H129" s="203">
        <v>1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133</v>
      </c>
      <c r="AU129" s="209" t="s">
        <v>85</v>
      </c>
      <c r="AV129" s="13" t="s">
        <v>85</v>
      </c>
      <c r="AW129" s="13" t="s">
        <v>31</v>
      </c>
      <c r="AX129" s="13" t="s">
        <v>75</v>
      </c>
      <c r="AY129" s="209" t="s">
        <v>124</v>
      </c>
    </row>
    <row r="130" spans="1:65" s="2" customFormat="1" ht="16.5" customHeight="1">
      <c r="A130" s="33"/>
      <c r="B130" s="34"/>
      <c r="C130" s="185" t="s">
        <v>144</v>
      </c>
      <c r="D130" s="185" t="s">
        <v>126</v>
      </c>
      <c r="E130" s="186" t="s">
        <v>145</v>
      </c>
      <c r="F130" s="187" t="s">
        <v>146</v>
      </c>
      <c r="G130" s="188" t="s">
        <v>129</v>
      </c>
      <c r="H130" s="189">
        <v>1</v>
      </c>
      <c r="I130" s="190"/>
      <c r="J130" s="191">
        <f>ROUND(I130*H130,2)</f>
        <v>0</v>
      </c>
      <c r="K130" s="187" t="s">
        <v>130</v>
      </c>
      <c r="L130" s="38"/>
      <c r="M130" s="192" t="s">
        <v>1</v>
      </c>
      <c r="N130" s="193" t="s">
        <v>40</v>
      </c>
      <c r="O130" s="70"/>
      <c r="P130" s="194">
        <f>O130*H130</f>
        <v>0</v>
      </c>
      <c r="Q130" s="194">
        <v>0.00868</v>
      </c>
      <c r="R130" s="194">
        <f>Q130*H130</f>
        <v>0.00868</v>
      </c>
      <c r="S130" s="194">
        <v>0</v>
      </c>
      <c r="T130" s="19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6" t="s">
        <v>131</v>
      </c>
      <c r="AT130" s="196" t="s">
        <v>126</v>
      </c>
      <c r="AU130" s="196" t="s">
        <v>85</v>
      </c>
      <c r="AY130" s="16" t="s">
        <v>124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6" t="s">
        <v>83</v>
      </c>
      <c r="BK130" s="197">
        <f>ROUND(I130*H130,2)</f>
        <v>0</v>
      </c>
      <c r="BL130" s="16" t="s">
        <v>131</v>
      </c>
      <c r="BM130" s="196" t="s">
        <v>147</v>
      </c>
    </row>
    <row r="131" spans="2:51" s="13" customFormat="1" ht="11.25">
      <c r="B131" s="198"/>
      <c r="C131" s="199"/>
      <c r="D131" s="200" t="s">
        <v>133</v>
      </c>
      <c r="E131" s="201" t="s">
        <v>1</v>
      </c>
      <c r="F131" s="202" t="s">
        <v>83</v>
      </c>
      <c r="G131" s="199"/>
      <c r="H131" s="203">
        <v>1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133</v>
      </c>
      <c r="AU131" s="209" t="s">
        <v>85</v>
      </c>
      <c r="AV131" s="13" t="s">
        <v>85</v>
      </c>
      <c r="AW131" s="13" t="s">
        <v>31</v>
      </c>
      <c r="AX131" s="13" t="s">
        <v>75</v>
      </c>
      <c r="AY131" s="209" t="s">
        <v>124</v>
      </c>
    </row>
    <row r="132" spans="1:65" s="2" customFormat="1" ht="16.5" customHeight="1">
      <c r="A132" s="33"/>
      <c r="B132" s="34"/>
      <c r="C132" s="185" t="s">
        <v>148</v>
      </c>
      <c r="D132" s="185" t="s">
        <v>126</v>
      </c>
      <c r="E132" s="186" t="s">
        <v>159</v>
      </c>
      <c r="F132" s="187" t="s">
        <v>160</v>
      </c>
      <c r="G132" s="188" t="s">
        <v>151</v>
      </c>
      <c r="H132" s="189">
        <v>707.2</v>
      </c>
      <c r="I132" s="190"/>
      <c r="J132" s="191">
        <f>ROUND(I132*H132,2)</f>
        <v>0</v>
      </c>
      <c r="K132" s="187" t="s">
        <v>130</v>
      </c>
      <c r="L132" s="38"/>
      <c r="M132" s="192" t="s">
        <v>1</v>
      </c>
      <c r="N132" s="193" t="s">
        <v>40</v>
      </c>
      <c r="O132" s="70"/>
      <c r="P132" s="194">
        <f>O132*H132</f>
        <v>0</v>
      </c>
      <c r="Q132" s="194">
        <v>1.9</v>
      </c>
      <c r="R132" s="194">
        <f>Q132*H132</f>
        <v>1343.68</v>
      </c>
      <c r="S132" s="194">
        <v>0</v>
      </c>
      <c r="T132" s="19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6" t="s">
        <v>131</v>
      </c>
      <c r="AT132" s="196" t="s">
        <v>126</v>
      </c>
      <c r="AU132" s="196" t="s">
        <v>85</v>
      </c>
      <c r="AY132" s="16" t="s">
        <v>124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6" t="s">
        <v>83</v>
      </c>
      <c r="BK132" s="197">
        <f>ROUND(I132*H132,2)</f>
        <v>0</v>
      </c>
      <c r="BL132" s="16" t="s">
        <v>131</v>
      </c>
      <c r="BM132" s="196" t="s">
        <v>275</v>
      </c>
    </row>
    <row r="133" spans="2:51" s="14" customFormat="1" ht="11.25">
      <c r="B133" s="210"/>
      <c r="C133" s="211"/>
      <c r="D133" s="200" t="s">
        <v>133</v>
      </c>
      <c r="E133" s="212" t="s">
        <v>1</v>
      </c>
      <c r="F133" s="213" t="s">
        <v>162</v>
      </c>
      <c r="G133" s="211"/>
      <c r="H133" s="212" t="s">
        <v>1</v>
      </c>
      <c r="I133" s="214"/>
      <c r="J133" s="211"/>
      <c r="K133" s="211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133</v>
      </c>
      <c r="AU133" s="219" t="s">
        <v>85</v>
      </c>
      <c r="AV133" s="14" t="s">
        <v>83</v>
      </c>
      <c r="AW133" s="14" t="s">
        <v>31</v>
      </c>
      <c r="AX133" s="14" t="s">
        <v>75</v>
      </c>
      <c r="AY133" s="219" t="s">
        <v>124</v>
      </c>
    </row>
    <row r="134" spans="2:51" s="14" customFormat="1" ht="11.25">
      <c r="B134" s="210"/>
      <c r="C134" s="211"/>
      <c r="D134" s="200" t="s">
        <v>133</v>
      </c>
      <c r="E134" s="212" t="s">
        <v>1</v>
      </c>
      <c r="F134" s="213" t="s">
        <v>155</v>
      </c>
      <c r="G134" s="211"/>
      <c r="H134" s="212" t="s">
        <v>1</v>
      </c>
      <c r="I134" s="214"/>
      <c r="J134" s="211"/>
      <c r="K134" s="211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133</v>
      </c>
      <c r="AU134" s="219" t="s">
        <v>85</v>
      </c>
      <c r="AV134" s="14" t="s">
        <v>83</v>
      </c>
      <c r="AW134" s="14" t="s">
        <v>31</v>
      </c>
      <c r="AX134" s="14" t="s">
        <v>75</v>
      </c>
      <c r="AY134" s="219" t="s">
        <v>124</v>
      </c>
    </row>
    <row r="135" spans="2:51" s="13" customFormat="1" ht="11.25">
      <c r="B135" s="198"/>
      <c r="C135" s="199"/>
      <c r="D135" s="200" t="s">
        <v>133</v>
      </c>
      <c r="E135" s="201" t="s">
        <v>1</v>
      </c>
      <c r="F135" s="202" t="s">
        <v>276</v>
      </c>
      <c r="G135" s="199"/>
      <c r="H135" s="203">
        <v>560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133</v>
      </c>
      <c r="AU135" s="209" t="s">
        <v>85</v>
      </c>
      <c r="AV135" s="13" t="s">
        <v>85</v>
      </c>
      <c r="AW135" s="13" t="s">
        <v>31</v>
      </c>
      <c r="AX135" s="13" t="s">
        <v>75</v>
      </c>
      <c r="AY135" s="209" t="s">
        <v>124</v>
      </c>
    </row>
    <row r="136" spans="2:51" s="13" customFormat="1" ht="11.25">
      <c r="B136" s="198"/>
      <c r="C136" s="199"/>
      <c r="D136" s="200" t="s">
        <v>133</v>
      </c>
      <c r="E136" s="201" t="s">
        <v>1</v>
      </c>
      <c r="F136" s="202" t="s">
        <v>277</v>
      </c>
      <c r="G136" s="199"/>
      <c r="H136" s="203">
        <v>147.2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133</v>
      </c>
      <c r="AU136" s="209" t="s">
        <v>85</v>
      </c>
      <c r="AV136" s="13" t="s">
        <v>85</v>
      </c>
      <c r="AW136" s="13" t="s">
        <v>31</v>
      </c>
      <c r="AX136" s="13" t="s">
        <v>75</v>
      </c>
      <c r="AY136" s="209" t="s">
        <v>124</v>
      </c>
    </row>
    <row r="137" spans="2:63" s="12" customFormat="1" ht="22.9" customHeight="1">
      <c r="B137" s="169"/>
      <c r="C137" s="170"/>
      <c r="D137" s="171" t="s">
        <v>74</v>
      </c>
      <c r="E137" s="183" t="s">
        <v>200</v>
      </c>
      <c r="F137" s="183" t="s">
        <v>201</v>
      </c>
      <c r="G137" s="170"/>
      <c r="H137" s="170"/>
      <c r="I137" s="173"/>
      <c r="J137" s="184">
        <f>BK137</f>
        <v>0</v>
      </c>
      <c r="K137" s="170"/>
      <c r="L137" s="175"/>
      <c r="M137" s="176"/>
      <c r="N137" s="177"/>
      <c r="O137" s="177"/>
      <c r="P137" s="178">
        <f>SUM(P138:P160)</f>
        <v>0</v>
      </c>
      <c r="Q137" s="177"/>
      <c r="R137" s="178">
        <f>SUM(R138:R160)</f>
        <v>0</v>
      </c>
      <c r="S137" s="177"/>
      <c r="T137" s="179">
        <f>SUM(T138:T160)</f>
        <v>4941.870000000001</v>
      </c>
      <c r="AR137" s="180" t="s">
        <v>83</v>
      </c>
      <c r="AT137" s="181" t="s">
        <v>74</v>
      </c>
      <c r="AU137" s="181" t="s">
        <v>83</v>
      </c>
      <c r="AY137" s="180" t="s">
        <v>124</v>
      </c>
      <c r="BK137" s="182">
        <f>SUM(BK138:BK160)</f>
        <v>0</v>
      </c>
    </row>
    <row r="138" spans="1:65" s="2" customFormat="1" ht="24">
      <c r="A138" s="33"/>
      <c r="B138" s="34"/>
      <c r="C138" s="185" t="s">
        <v>158</v>
      </c>
      <c r="D138" s="185" t="s">
        <v>126</v>
      </c>
      <c r="E138" s="186" t="s">
        <v>208</v>
      </c>
      <c r="F138" s="187" t="s">
        <v>209</v>
      </c>
      <c r="G138" s="188" t="s">
        <v>151</v>
      </c>
      <c r="H138" s="189">
        <v>6923.2</v>
      </c>
      <c r="I138" s="190"/>
      <c r="J138" s="191">
        <f>ROUND(I138*H138,2)</f>
        <v>0</v>
      </c>
      <c r="K138" s="187" t="s">
        <v>152</v>
      </c>
      <c r="L138" s="38"/>
      <c r="M138" s="192" t="s">
        <v>1</v>
      </c>
      <c r="N138" s="193" t="s">
        <v>40</v>
      </c>
      <c r="O138" s="70"/>
      <c r="P138" s="194">
        <f>O138*H138</f>
        <v>0</v>
      </c>
      <c r="Q138" s="194">
        <v>0</v>
      </c>
      <c r="R138" s="194">
        <f>Q138*H138</f>
        <v>0</v>
      </c>
      <c r="S138" s="194">
        <v>0.55</v>
      </c>
      <c r="T138" s="195">
        <f>S138*H138</f>
        <v>3807.76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6" t="s">
        <v>131</v>
      </c>
      <c r="AT138" s="196" t="s">
        <v>126</v>
      </c>
      <c r="AU138" s="196" t="s">
        <v>85</v>
      </c>
      <c r="AY138" s="16" t="s">
        <v>124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6" t="s">
        <v>83</v>
      </c>
      <c r="BK138" s="197">
        <f>ROUND(I138*H138,2)</f>
        <v>0</v>
      </c>
      <c r="BL138" s="16" t="s">
        <v>131</v>
      </c>
      <c r="BM138" s="196" t="s">
        <v>210</v>
      </c>
    </row>
    <row r="139" spans="2:51" s="14" customFormat="1" ht="11.25">
      <c r="B139" s="210"/>
      <c r="C139" s="211"/>
      <c r="D139" s="200" t="s">
        <v>133</v>
      </c>
      <c r="E139" s="212" t="s">
        <v>1</v>
      </c>
      <c r="F139" s="213" t="s">
        <v>154</v>
      </c>
      <c r="G139" s="211"/>
      <c r="H139" s="212" t="s">
        <v>1</v>
      </c>
      <c r="I139" s="214"/>
      <c r="J139" s="211"/>
      <c r="K139" s="211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133</v>
      </c>
      <c r="AU139" s="219" t="s">
        <v>85</v>
      </c>
      <c r="AV139" s="14" t="s">
        <v>83</v>
      </c>
      <c r="AW139" s="14" t="s">
        <v>31</v>
      </c>
      <c r="AX139" s="14" t="s">
        <v>75</v>
      </c>
      <c r="AY139" s="219" t="s">
        <v>124</v>
      </c>
    </row>
    <row r="140" spans="2:51" s="14" customFormat="1" ht="11.25">
      <c r="B140" s="210"/>
      <c r="C140" s="211"/>
      <c r="D140" s="200" t="s">
        <v>133</v>
      </c>
      <c r="E140" s="212" t="s">
        <v>1</v>
      </c>
      <c r="F140" s="213" t="s">
        <v>155</v>
      </c>
      <c r="G140" s="211"/>
      <c r="H140" s="212" t="s">
        <v>1</v>
      </c>
      <c r="I140" s="214"/>
      <c r="J140" s="211"/>
      <c r="K140" s="211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133</v>
      </c>
      <c r="AU140" s="219" t="s">
        <v>85</v>
      </c>
      <c r="AV140" s="14" t="s">
        <v>83</v>
      </c>
      <c r="AW140" s="14" t="s">
        <v>31</v>
      </c>
      <c r="AX140" s="14" t="s">
        <v>75</v>
      </c>
      <c r="AY140" s="219" t="s">
        <v>124</v>
      </c>
    </row>
    <row r="141" spans="2:51" s="13" customFormat="1" ht="11.25">
      <c r="B141" s="198"/>
      <c r="C141" s="199"/>
      <c r="D141" s="200" t="s">
        <v>133</v>
      </c>
      <c r="E141" s="201" t="s">
        <v>1</v>
      </c>
      <c r="F141" s="202" t="s">
        <v>278</v>
      </c>
      <c r="G141" s="199"/>
      <c r="H141" s="203">
        <v>6923.2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133</v>
      </c>
      <c r="AU141" s="209" t="s">
        <v>85</v>
      </c>
      <c r="AV141" s="13" t="s">
        <v>85</v>
      </c>
      <c r="AW141" s="13" t="s">
        <v>31</v>
      </c>
      <c r="AX141" s="13" t="s">
        <v>75</v>
      </c>
      <c r="AY141" s="209" t="s">
        <v>124</v>
      </c>
    </row>
    <row r="142" spans="1:65" s="2" customFormat="1" ht="24">
      <c r="A142" s="33"/>
      <c r="B142" s="34"/>
      <c r="C142" s="185" t="s">
        <v>168</v>
      </c>
      <c r="D142" s="185" t="s">
        <v>126</v>
      </c>
      <c r="E142" s="186" t="s">
        <v>279</v>
      </c>
      <c r="F142" s="187" t="s">
        <v>280</v>
      </c>
      <c r="G142" s="188" t="s">
        <v>151</v>
      </c>
      <c r="H142" s="189">
        <v>560</v>
      </c>
      <c r="I142" s="190"/>
      <c r="J142" s="191">
        <f>ROUND(I142*H142,2)</f>
        <v>0</v>
      </c>
      <c r="K142" s="187" t="s">
        <v>152</v>
      </c>
      <c r="L142" s="38"/>
      <c r="M142" s="192" t="s">
        <v>1</v>
      </c>
      <c r="N142" s="193" t="s">
        <v>40</v>
      </c>
      <c r="O142" s="70"/>
      <c r="P142" s="194">
        <f>O142*H142</f>
        <v>0</v>
      </c>
      <c r="Q142" s="194">
        <v>0</v>
      </c>
      <c r="R142" s="194">
        <f>Q142*H142</f>
        <v>0</v>
      </c>
      <c r="S142" s="194">
        <v>0.78</v>
      </c>
      <c r="T142" s="195">
        <f>S142*H142</f>
        <v>436.8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131</v>
      </c>
      <c r="AT142" s="196" t="s">
        <v>126</v>
      </c>
      <c r="AU142" s="196" t="s">
        <v>85</v>
      </c>
      <c r="AY142" s="16" t="s">
        <v>124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83</v>
      </c>
      <c r="BK142" s="197">
        <f>ROUND(I142*H142,2)</f>
        <v>0</v>
      </c>
      <c r="BL142" s="16" t="s">
        <v>131</v>
      </c>
      <c r="BM142" s="196" t="s">
        <v>281</v>
      </c>
    </row>
    <row r="143" spans="2:51" s="14" customFormat="1" ht="11.25">
      <c r="B143" s="210"/>
      <c r="C143" s="211"/>
      <c r="D143" s="200" t="s">
        <v>133</v>
      </c>
      <c r="E143" s="212" t="s">
        <v>1</v>
      </c>
      <c r="F143" s="213" t="s">
        <v>154</v>
      </c>
      <c r="G143" s="211"/>
      <c r="H143" s="212" t="s">
        <v>1</v>
      </c>
      <c r="I143" s="214"/>
      <c r="J143" s="211"/>
      <c r="K143" s="211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133</v>
      </c>
      <c r="AU143" s="219" t="s">
        <v>85</v>
      </c>
      <c r="AV143" s="14" t="s">
        <v>83</v>
      </c>
      <c r="AW143" s="14" t="s">
        <v>31</v>
      </c>
      <c r="AX143" s="14" t="s">
        <v>75</v>
      </c>
      <c r="AY143" s="219" t="s">
        <v>124</v>
      </c>
    </row>
    <row r="144" spans="2:51" s="14" customFormat="1" ht="11.25">
      <c r="B144" s="210"/>
      <c r="C144" s="211"/>
      <c r="D144" s="200" t="s">
        <v>133</v>
      </c>
      <c r="E144" s="212" t="s">
        <v>1</v>
      </c>
      <c r="F144" s="213" t="s">
        <v>155</v>
      </c>
      <c r="G144" s="211"/>
      <c r="H144" s="212" t="s">
        <v>1</v>
      </c>
      <c r="I144" s="214"/>
      <c r="J144" s="211"/>
      <c r="K144" s="211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133</v>
      </c>
      <c r="AU144" s="219" t="s">
        <v>85</v>
      </c>
      <c r="AV144" s="14" t="s">
        <v>83</v>
      </c>
      <c r="AW144" s="14" t="s">
        <v>31</v>
      </c>
      <c r="AX144" s="14" t="s">
        <v>75</v>
      </c>
      <c r="AY144" s="219" t="s">
        <v>124</v>
      </c>
    </row>
    <row r="145" spans="2:51" s="13" customFormat="1" ht="11.25">
      <c r="B145" s="198"/>
      <c r="C145" s="199"/>
      <c r="D145" s="200" t="s">
        <v>133</v>
      </c>
      <c r="E145" s="201" t="s">
        <v>1</v>
      </c>
      <c r="F145" s="202" t="s">
        <v>282</v>
      </c>
      <c r="G145" s="199"/>
      <c r="H145" s="203">
        <v>560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133</v>
      </c>
      <c r="AU145" s="209" t="s">
        <v>85</v>
      </c>
      <c r="AV145" s="13" t="s">
        <v>85</v>
      </c>
      <c r="AW145" s="13" t="s">
        <v>31</v>
      </c>
      <c r="AX145" s="13" t="s">
        <v>75</v>
      </c>
      <c r="AY145" s="209" t="s">
        <v>124</v>
      </c>
    </row>
    <row r="146" spans="1:65" s="2" customFormat="1" ht="24">
      <c r="A146" s="33"/>
      <c r="B146" s="34"/>
      <c r="C146" s="185" t="s">
        <v>174</v>
      </c>
      <c r="D146" s="185" t="s">
        <v>126</v>
      </c>
      <c r="E146" s="186" t="s">
        <v>213</v>
      </c>
      <c r="F146" s="187" t="s">
        <v>214</v>
      </c>
      <c r="G146" s="188" t="s">
        <v>215</v>
      </c>
      <c r="H146" s="189">
        <v>0.35</v>
      </c>
      <c r="I146" s="190"/>
      <c r="J146" s="191">
        <f>ROUND(I146*H146,2)</f>
        <v>0</v>
      </c>
      <c r="K146" s="187" t="s">
        <v>152</v>
      </c>
      <c r="L146" s="38"/>
      <c r="M146" s="192" t="s">
        <v>1</v>
      </c>
      <c r="N146" s="193" t="s">
        <v>40</v>
      </c>
      <c r="O146" s="70"/>
      <c r="P146" s="194">
        <f>O146*H146</f>
        <v>0</v>
      </c>
      <c r="Q146" s="194">
        <v>0</v>
      </c>
      <c r="R146" s="194">
        <f>Q146*H146</f>
        <v>0</v>
      </c>
      <c r="S146" s="194">
        <v>1</v>
      </c>
      <c r="T146" s="195">
        <f>S146*H146</f>
        <v>0.35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6" t="s">
        <v>131</v>
      </c>
      <c r="AT146" s="196" t="s">
        <v>126</v>
      </c>
      <c r="AU146" s="196" t="s">
        <v>85</v>
      </c>
      <c r="AY146" s="16" t="s">
        <v>124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6" t="s">
        <v>83</v>
      </c>
      <c r="BK146" s="197">
        <f>ROUND(I146*H146,2)</f>
        <v>0</v>
      </c>
      <c r="BL146" s="16" t="s">
        <v>131</v>
      </c>
      <c r="BM146" s="196" t="s">
        <v>216</v>
      </c>
    </row>
    <row r="147" spans="2:51" s="14" customFormat="1" ht="11.25">
      <c r="B147" s="210"/>
      <c r="C147" s="211"/>
      <c r="D147" s="200" t="s">
        <v>133</v>
      </c>
      <c r="E147" s="212" t="s">
        <v>1</v>
      </c>
      <c r="F147" s="213" t="s">
        <v>283</v>
      </c>
      <c r="G147" s="211"/>
      <c r="H147" s="212" t="s">
        <v>1</v>
      </c>
      <c r="I147" s="214"/>
      <c r="J147" s="211"/>
      <c r="K147" s="211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133</v>
      </c>
      <c r="AU147" s="219" t="s">
        <v>85</v>
      </c>
      <c r="AV147" s="14" t="s">
        <v>83</v>
      </c>
      <c r="AW147" s="14" t="s">
        <v>31</v>
      </c>
      <c r="AX147" s="14" t="s">
        <v>75</v>
      </c>
      <c r="AY147" s="219" t="s">
        <v>124</v>
      </c>
    </row>
    <row r="148" spans="2:51" s="14" customFormat="1" ht="11.25">
      <c r="B148" s="210"/>
      <c r="C148" s="211"/>
      <c r="D148" s="200" t="s">
        <v>133</v>
      </c>
      <c r="E148" s="212" t="s">
        <v>1</v>
      </c>
      <c r="F148" s="213" t="s">
        <v>218</v>
      </c>
      <c r="G148" s="211"/>
      <c r="H148" s="212" t="s">
        <v>1</v>
      </c>
      <c r="I148" s="214"/>
      <c r="J148" s="211"/>
      <c r="K148" s="211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133</v>
      </c>
      <c r="AU148" s="219" t="s">
        <v>85</v>
      </c>
      <c r="AV148" s="14" t="s">
        <v>83</v>
      </c>
      <c r="AW148" s="14" t="s">
        <v>31</v>
      </c>
      <c r="AX148" s="14" t="s">
        <v>75</v>
      </c>
      <c r="AY148" s="219" t="s">
        <v>124</v>
      </c>
    </row>
    <row r="149" spans="2:51" s="13" customFormat="1" ht="11.25">
      <c r="B149" s="198"/>
      <c r="C149" s="199"/>
      <c r="D149" s="200" t="s">
        <v>133</v>
      </c>
      <c r="E149" s="201" t="s">
        <v>1</v>
      </c>
      <c r="F149" s="202" t="s">
        <v>284</v>
      </c>
      <c r="G149" s="199"/>
      <c r="H149" s="203">
        <v>0.25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133</v>
      </c>
      <c r="AU149" s="209" t="s">
        <v>85</v>
      </c>
      <c r="AV149" s="13" t="s">
        <v>85</v>
      </c>
      <c r="AW149" s="13" t="s">
        <v>31</v>
      </c>
      <c r="AX149" s="13" t="s">
        <v>75</v>
      </c>
      <c r="AY149" s="209" t="s">
        <v>124</v>
      </c>
    </row>
    <row r="150" spans="2:51" s="14" customFormat="1" ht="11.25">
      <c r="B150" s="210"/>
      <c r="C150" s="211"/>
      <c r="D150" s="200" t="s">
        <v>133</v>
      </c>
      <c r="E150" s="212" t="s">
        <v>1</v>
      </c>
      <c r="F150" s="213" t="s">
        <v>220</v>
      </c>
      <c r="G150" s="211"/>
      <c r="H150" s="212" t="s">
        <v>1</v>
      </c>
      <c r="I150" s="214"/>
      <c r="J150" s="211"/>
      <c r="K150" s="211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133</v>
      </c>
      <c r="AU150" s="219" t="s">
        <v>85</v>
      </c>
      <c r="AV150" s="14" t="s">
        <v>83</v>
      </c>
      <c r="AW150" s="14" t="s">
        <v>31</v>
      </c>
      <c r="AX150" s="14" t="s">
        <v>75</v>
      </c>
      <c r="AY150" s="219" t="s">
        <v>124</v>
      </c>
    </row>
    <row r="151" spans="2:51" s="13" customFormat="1" ht="11.25">
      <c r="B151" s="198"/>
      <c r="C151" s="199"/>
      <c r="D151" s="200" t="s">
        <v>133</v>
      </c>
      <c r="E151" s="201" t="s">
        <v>1</v>
      </c>
      <c r="F151" s="202" t="s">
        <v>285</v>
      </c>
      <c r="G151" s="199"/>
      <c r="H151" s="203">
        <v>0.1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133</v>
      </c>
      <c r="AU151" s="209" t="s">
        <v>85</v>
      </c>
      <c r="AV151" s="13" t="s">
        <v>85</v>
      </c>
      <c r="AW151" s="13" t="s">
        <v>31</v>
      </c>
      <c r="AX151" s="13" t="s">
        <v>75</v>
      </c>
      <c r="AY151" s="209" t="s">
        <v>124</v>
      </c>
    </row>
    <row r="152" spans="1:65" s="2" customFormat="1" ht="24">
      <c r="A152" s="33"/>
      <c r="B152" s="34"/>
      <c r="C152" s="185" t="s">
        <v>180</v>
      </c>
      <c r="D152" s="185" t="s">
        <v>126</v>
      </c>
      <c r="E152" s="186" t="s">
        <v>228</v>
      </c>
      <c r="F152" s="187" t="s">
        <v>229</v>
      </c>
      <c r="G152" s="188" t="s">
        <v>151</v>
      </c>
      <c r="H152" s="189">
        <v>316.8</v>
      </c>
      <c r="I152" s="190"/>
      <c r="J152" s="191">
        <f>ROUND(I152*H152,2)</f>
        <v>0</v>
      </c>
      <c r="K152" s="187" t="s">
        <v>152</v>
      </c>
      <c r="L152" s="38"/>
      <c r="M152" s="192" t="s">
        <v>1</v>
      </c>
      <c r="N152" s="193" t="s">
        <v>40</v>
      </c>
      <c r="O152" s="70"/>
      <c r="P152" s="194">
        <f>O152*H152</f>
        <v>0</v>
      </c>
      <c r="Q152" s="194">
        <v>0</v>
      </c>
      <c r="R152" s="194">
        <f>Q152*H152</f>
        <v>0</v>
      </c>
      <c r="S152" s="194">
        <v>2.2</v>
      </c>
      <c r="T152" s="195">
        <f>S152*H152</f>
        <v>696.96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6" t="s">
        <v>131</v>
      </c>
      <c r="AT152" s="196" t="s">
        <v>126</v>
      </c>
      <c r="AU152" s="196" t="s">
        <v>85</v>
      </c>
      <c r="AY152" s="16" t="s">
        <v>124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6" t="s">
        <v>83</v>
      </c>
      <c r="BK152" s="197">
        <f>ROUND(I152*H152,2)</f>
        <v>0</v>
      </c>
      <c r="BL152" s="16" t="s">
        <v>131</v>
      </c>
      <c r="BM152" s="196" t="s">
        <v>230</v>
      </c>
    </row>
    <row r="153" spans="2:51" s="14" customFormat="1" ht="11.25">
      <c r="B153" s="210"/>
      <c r="C153" s="211"/>
      <c r="D153" s="200" t="s">
        <v>133</v>
      </c>
      <c r="E153" s="212" t="s">
        <v>1</v>
      </c>
      <c r="F153" s="213" t="s">
        <v>154</v>
      </c>
      <c r="G153" s="211"/>
      <c r="H153" s="212" t="s">
        <v>1</v>
      </c>
      <c r="I153" s="214"/>
      <c r="J153" s="211"/>
      <c r="K153" s="211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133</v>
      </c>
      <c r="AU153" s="219" t="s">
        <v>85</v>
      </c>
      <c r="AV153" s="14" t="s">
        <v>83</v>
      </c>
      <c r="AW153" s="14" t="s">
        <v>31</v>
      </c>
      <c r="AX153" s="14" t="s">
        <v>75</v>
      </c>
      <c r="AY153" s="219" t="s">
        <v>124</v>
      </c>
    </row>
    <row r="154" spans="2:51" s="14" customFormat="1" ht="11.25">
      <c r="B154" s="210"/>
      <c r="C154" s="211"/>
      <c r="D154" s="200" t="s">
        <v>133</v>
      </c>
      <c r="E154" s="212" t="s">
        <v>1</v>
      </c>
      <c r="F154" s="213" t="s">
        <v>155</v>
      </c>
      <c r="G154" s="211"/>
      <c r="H154" s="212" t="s">
        <v>1</v>
      </c>
      <c r="I154" s="214"/>
      <c r="J154" s="211"/>
      <c r="K154" s="211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133</v>
      </c>
      <c r="AU154" s="219" t="s">
        <v>85</v>
      </c>
      <c r="AV154" s="14" t="s">
        <v>83</v>
      </c>
      <c r="AW154" s="14" t="s">
        <v>31</v>
      </c>
      <c r="AX154" s="14" t="s">
        <v>75</v>
      </c>
      <c r="AY154" s="219" t="s">
        <v>124</v>
      </c>
    </row>
    <row r="155" spans="2:51" s="14" customFormat="1" ht="11.25">
      <c r="B155" s="210"/>
      <c r="C155" s="211"/>
      <c r="D155" s="200" t="s">
        <v>133</v>
      </c>
      <c r="E155" s="212" t="s">
        <v>1</v>
      </c>
      <c r="F155" s="213" t="s">
        <v>234</v>
      </c>
      <c r="G155" s="211"/>
      <c r="H155" s="212" t="s">
        <v>1</v>
      </c>
      <c r="I155" s="214"/>
      <c r="J155" s="211"/>
      <c r="K155" s="211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133</v>
      </c>
      <c r="AU155" s="219" t="s">
        <v>85</v>
      </c>
      <c r="AV155" s="14" t="s">
        <v>83</v>
      </c>
      <c r="AW155" s="14" t="s">
        <v>31</v>
      </c>
      <c r="AX155" s="14" t="s">
        <v>75</v>
      </c>
      <c r="AY155" s="219" t="s">
        <v>124</v>
      </c>
    </row>
    <row r="156" spans="2:51" s="13" customFormat="1" ht="11.25">
      <c r="B156" s="198"/>
      <c r="C156" s="199"/>
      <c r="D156" s="200" t="s">
        <v>133</v>
      </c>
      <c r="E156" s="201" t="s">
        <v>1</v>
      </c>
      <c r="F156" s="202" t="s">
        <v>286</v>
      </c>
      <c r="G156" s="199"/>
      <c r="H156" s="203">
        <v>169.6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133</v>
      </c>
      <c r="AU156" s="209" t="s">
        <v>85</v>
      </c>
      <c r="AV156" s="13" t="s">
        <v>85</v>
      </c>
      <c r="AW156" s="13" t="s">
        <v>31</v>
      </c>
      <c r="AX156" s="13" t="s">
        <v>75</v>
      </c>
      <c r="AY156" s="209" t="s">
        <v>124</v>
      </c>
    </row>
    <row r="157" spans="2:51" s="13" customFormat="1" ht="11.25">
      <c r="B157" s="198"/>
      <c r="C157" s="199"/>
      <c r="D157" s="200" t="s">
        <v>133</v>
      </c>
      <c r="E157" s="201" t="s">
        <v>1</v>
      </c>
      <c r="F157" s="202" t="s">
        <v>287</v>
      </c>
      <c r="G157" s="199"/>
      <c r="H157" s="203">
        <v>147.2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133</v>
      </c>
      <c r="AU157" s="209" t="s">
        <v>85</v>
      </c>
      <c r="AV157" s="13" t="s">
        <v>85</v>
      </c>
      <c r="AW157" s="13" t="s">
        <v>31</v>
      </c>
      <c r="AX157" s="13" t="s">
        <v>75</v>
      </c>
      <c r="AY157" s="209" t="s">
        <v>124</v>
      </c>
    </row>
    <row r="158" spans="1:65" s="2" customFormat="1" ht="24">
      <c r="A158" s="33"/>
      <c r="B158" s="34"/>
      <c r="C158" s="185" t="s">
        <v>184</v>
      </c>
      <c r="D158" s="185" t="s">
        <v>126</v>
      </c>
      <c r="E158" s="186" t="s">
        <v>238</v>
      </c>
      <c r="F158" s="187" t="s">
        <v>239</v>
      </c>
      <c r="G158" s="188" t="s">
        <v>215</v>
      </c>
      <c r="H158" s="189">
        <v>4941.87</v>
      </c>
      <c r="I158" s="190"/>
      <c r="J158" s="191">
        <f>ROUND(I158*H158,2)</f>
        <v>0</v>
      </c>
      <c r="K158" s="187" t="s">
        <v>130</v>
      </c>
      <c r="L158" s="38"/>
      <c r="M158" s="192" t="s">
        <v>1</v>
      </c>
      <c r="N158" s="193" t="s">
        <v>40</v>
      </c>
      <c r="O158" s="70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6" t="s">
        <v>131</v>
      </c>
      <c r="AT158" s="196" t="s">
        <v>126</v>
      </c>
      <c r="AU158" s="196" t="s">
        <v>85</v>
      </c>
      <c r="AY158" s="16" t="s">
        <v>124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6" t="s">
        <v>83</v>
      </c>
      <c r="BK158" s="197">
        <f>ROUND(I158*H158,2)</f>
        <v>0</v>
      </c>
      <c r="BL158" s="16" t="s">
        <v>131</v>
      </c>
      <c r="BM158" s="196" t="s">
        <v>288</v>
      </c>
    </row>
    <row r="159" spans="1:65" s="2" customFormat="1" ht="16.5" customHeight="1">
      <c r="A159" s="33"/>
      <c r="B159" s="34"/>
      <c r="C159" s="185" t="s">
        <v>188</v>
      </c>
      <c r="D159" s="185" t="s">
        <v>126</v>
      </c>
      <c r="E159" s="186" t="s">
        <v>242</v>
      </c>
      <c r="F159" s="187" t="s">
        <v>243</v>
      </c>
      <c r="G159" s="188" t="s">
        <v>215</v>
      </c>
      <c r="H159" s="189">
        <v>-4705.844</v>
      </c>
      <c r="I159" s="190"/>
      <c r="J159" s="191">
        <f>ROUND(I159*H159,2)</f>
        <v>0</v>
      </c>
      <c r="K159" s="187" t="s">
        <v>1</v>
      </c>
      <c r="L159" s="38"/>
      <c r="M159" s="192" t="s">
        <v>1</v>
      </c>
      <c r="N159" s="193" t="s">
        <v>40</v>
      </c>
      <c r="O159" s="70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6" t="s">
        <v>131</v>
      </c>
      <c r="AT159" s="196" t="s">
        <v>126</v>
      </c>
      <c r="AU159" s="196" t="s">
        <v>85</v>
      </c>
      <c r="AY159" s="16" t="s">
        <v>124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6" t="s">
        <v>83</v>
      </c>
      <c r="BK159" s="197">
        <f>ROUND(I159*H159,2)</f>
        <v>0</v>
      </c>
      <c r="BL159" s="16" t="s">
        <v>131</v>
      </c>
      <c r="BM159" s="196" t="s">
        <v>289</v>
      </c>
    </row>
    <row r="160" spans="2:51" s="13" customFormat="1" ht="11.25">
      <c r="B160" s="198"/>
      <c r="C160" s="199"/>
      <c r="D160" s="200" t="s">
        <v>133</v>
      </c>
      <c r="E160" s="201" t="s">
        <v>1</v>
      </c>
      <c r="F160" s="202" t="s">
        <v>290</v>
      </c>
      <c r="G160" s="199"/>
      <c r="H160" s="203">
        <v>-4705.844</v>
      </c>
      <c r="I160" s="204"/>
      <c r="J160" s="199"/>
      <c r="K160" s="199"/>
      <c r="L160" s="205"/>
      <c r="M160" s="230"/>
      <c r="N160" s="231"/>
      <c r="O160" s="231"/>
      <c r="P160" s="231"/>
      <c r="Q160" s="231"/>
      <c r="R160" s="231"/>
      <c r="S160" s="231"/>
      <c r="T160" s="232"/>
      <c r="AT160" s="209" t="s">
        <v>133</v>
      </c>
      <c r="AU160" s="209" t="s">
        <v>85</v>
      </c>
      <c r="AV160" s="13" t="s">
        <v>85</v>
      </c>
      <c r="AW160" s="13" t="s">
        <v>31</v>
      </c>
      <c r="AX160" s="13" t="s">
        <v>75</v>
      </c>
      <c r="AY160" s="209" t="s">
        <v>124</v>
      </c>
    </row>
    <row r="161" spans="1:31" s="2" customFormat="1" ht="6.95" customHeight="1">
      <c r="A161" s="33"/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38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sheetProtection algorithmName="SHA-512" hashValue="lDla2rUkTuJern9ilcy98RKZV+YFU+34uJ7+Pqh5nBaGxaikxDuXmN+cDZOA7B6hM+iRVW3+nnqalYojjyhPOw==" saltValue="Ku34YN9BGXvs21ktK6T47bOol54rfoKMyeGrRZqnVuM5lRGh0EwMdjjPY4uVwh7p7ZWtwWlbmE6U4yHL1ilgQw==" spinCount="100000" sheet="1" objects="1" scenarios="1" formatColumns="0" formatRows="0" autoFilter="0"/>
  <autoFilter ref="C118:K16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92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85</v>
      </c>
    </row>
    <row r="4" spans="2:46" s="1" customFormat="1" ht="24.95" customHeight="1">
      <c r="B4" s="19"/>
      <c r="D4" s="109" t="s">
        <v>93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74" t="str">
        <f>'Rekapitulace stavby'!K6</f>
        <v>Nový pavilon Emergency, COS vč. JIP a nadzemní spoj. koridor se stávajícím pavilonem „D</v>
      </c>
      <c r="F7" s="275"/>
      <c r="G7" s="275"/>
      <c r="H7" s="275"/>
      <c r="L7" s="19"/>
    </row>
    <row r="8" spans="1:31" s="2" customFormat="1" ht="12" customHeight="1">
      <c r="A8" s="33"/>
      <c r="B8" s="38"/>
      <c r="C8" s="33"/>
      <c r="D8" s="111" t="s">
        <v>94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6" t="s">
        <v>291</v>
      </c>
      <c r="F9" s="277"/>
      <c r="G9" s="277"/>
      <c r="H9" s="27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24.62021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292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8" t="str">
        <f>'Rekapitulace stavby'!E14</f>
        <v>Vyplň údaj</v>
      </c>
      <c r="F18" s="279"/>
      <c r="G18" s="279"/>
      <c r="H18" s="279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24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30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32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33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0" t="s">
        <v>1</v>
      </c>
      <c r="F27" s="280"/>
      <c r="G27" s="280"/>
      <c r="H27" s="28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35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37</v>
      </c>
      <c r="G32" s="33"/>
      <c r="H32" s="33"/>
      <c r="I32" s="120" t="s">
        <v>36</v>
      </c>
      <c r="J32" s="120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39</v>
      </c>
      <c r="E33" s="111" t="s">
        <v>40</v>
      </c>
      <c r="F33" s="122">
        <f>ROUND((SUM(BE121:BE196)),2)</f>
        <v>0</v>
      </c>
      <c r="G33" s="33"/>
      <c r="H33" s="33"/>
      <c r="I33" s="123">
        <v>0.21</v>
      </c>
      <c r="J33" s="122">
        <f>ROUND(((SUM(BE121:BE196))*I33),2)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41</v>
      </c>
      <c r="F34" s="122">
        <f>ROUND((SUM(BF121:BF196)),2)</f>
        <v>0</v>
      </c>
      <c r="G34" s="33"/>
      <c r="H34" s="33"/>
      <c r="I34" s="123">
        <v>0.15</v>
      </c>
      <c r="J34" s="122">
        <f>ROUND(((SUM(BF121:BF196))*I34),2)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42</v>
      </c>
      <c r="F35" s="122">
        <f>ROUND((SUM(BG121:BG196)),2)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43</v>
      </c>
      <c r="F36" s="122">
        <f>ROUND((SUM(BH121:BH196)),2)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44</v>
      </c>
      <c r="F37" s="122">
        <f>ROUND((SUM(BI121:BI196)),2)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45</v>
      </c>
      <c r="E39" s="126"/>
      <c r="F39" s="126"/>
      <c r="G39" s="127" t="s">
        <v>46</v>
      </c>
      <c r="H39" s="128" t="s">
        <v>47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48</v>
      </c>
      <c r="E50" s="132"/>
      <c r="F50" s="132"/>
      <c r="G50" s="131" t="s">
        <v>49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50</v>
      </c>
      <c r="E61" s="134"/>
      <c r="F61" s="135" t="s">
        <v>51</v>
      </c>
      <c r="G61" s="133" t="s">
        <v>50</v>
      </c>
      <c r="H61" s="134"/>
      <c r="I61" s="134"/>
      <c r="J61" s="136" t="s">
        <v>51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52</v>
      </c>
      <c r="E65" s="137"/>
      <c r="F65" s="137"/>
      <c r="G65" s="131" t="s">
        <v>53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50</v>
      </c>
      <c r="E76" s="134"/>
      <c r="F76" s="135" t="s">
        <v>51</v>
      </c>
      <c r="G76" s="133" t="s">
        <v>50</v>
      </c>
      <c r="H76" s="134"/>
      <c r="I76" s="134"/>
      <c r="J76" s="136" t="s">
        <v>51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96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81" t="str">
        <f>E7</f>
        <v>Nový pavilon Emergency, COS vč. JIP a nadzemní spoj. koridor se stávajícím pavilonem „D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94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2" t="str">
        <f>E9</f>
        <v>OVN-D01 - Ostatní a vedlejší náklady - Dotazy 2020_08_04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Chomutov</v>
      </c>
      <c r="G89" s="35"/>
      <c r="H89" s="35"/>
      <c r="I89" s="28" t="s">
        <v>22</v>
      </c>
      <c r="J89" s="65" t="str">
        <f>IF(J12="","",J12)</f>
        <v>24.62021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5"/>
      <c r="E91" s="35"/>
      <c r="F91" s="26" t="str">
        <f>E15</f>
        <v>Krajská zdravotní a.s., Ústí nad Labem</v>
      </c>
      <c r="G91" s="35"/>
      <c r="H91" s="35"/>
      <c r="I91" s="28" t="s">
        <v>29</v>
      </c>
      <c r="J91" s="31" t="str">
        <f>E21</f>
        <v>Atelier Penta v.o.s., Mrštíkova 12, Jihlava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>Ing. Avuk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97</v>
      </c>
      <c r="D94" s="143"/>
      <c r="E94" s="143"/>
      <c r="F94" s="143"/>
      <c r="G94" s="143"/>
      <c r="H94" s="143"/>
      <c r="I94" s="143"/>
      <c r="J94" s="144" t="s">
        <v>98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99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100</v>
      </c>
    </row>
    <row r="97" spans="2:12" s="9" customFormat="1" ht="24.95" customHeight="1">
      <c r="B97" s="146"/>
      <c r="C97" s="147"/>
      <c r="D97" s="148" t="s">
        <v>293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0" customFormat="1" ht="19.9" customHeight="1">
      <c r="B98" s="152"/>
      <c r="C98" s="153"/>
      <c r="D98" s="154" t="s">
        <v>294</v>
      </c>
      <c r="E98" s="155"/>
      <c r="F98" s="155"/>
      <c r="G98" s="155"/>
      <c r="H98" s="155"/>
      <c r="I98" s="155"/>
      <c r="J98" s="156">
        <f>J123</f>
        <v>0</v>
      </c>
      <c r="K98" s="153"/>
      <c r="L98" s="157"/>
    </row>
    <row r="99" spans="2:12" s="10" customFormat="1" ht="19.9" customHeight="1">
      <c r="B99" s="152"/>
      <c r="C99" s="153"/>
      <c r="D99" s="154" t="s">
        <v>295</v>
      </c>
      <c r="E99" s="155"/>
      <c r="F99" s="155"/>
      <c r="G99" s="155"/>
      <c r="H99" s="155"/>
      <c r="I99" s="155"/>
      <c r="J99" s="156">
        <f>J133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296</v>
      </c>
      <c r="E100" s="155"/>
      <c r="F100" s="155"/>
      <c r="G100" s="155"/>
      <c r="H100" s="155"/>
      <c r="I100" s="155"/>
      <c r="J100" s="156">
        <f>J173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297</v>
      </c>
      <c r="E101" s="155"/>
      <c r="F101" s="155"/>
      <c r="G101" s="155"/>
      <c r="H101" s="155"/>
      <c r="I101" s="155"/>
      <c r="J101" s="156">
        <f>J178</f>
        <v>0</v>
      </c>
      <c r="K101" s="153"/>
      <c r="L101" s="15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109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6.25" customHeight="1">
      <c r="A111" s="33"/>
      <c r="B111" s="34"/>
      <c r="C111" s="35"/>
      <c r="D111" s="35"/>
      <c r="E111" s="281" t="str">
        <f>E7</f>
        <v>Nový pavilon Emergency, COS vč. JIP a nadzemní spoj. koridor se stávajícím pavilonem „D</v>
      </c>
      <c r="F111" s="282"/>
      <c r="G111" s="282"/>
      <c r="H111" s="282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94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52" t="str">
        <f>E9</f>
        <v>OVN-D01 - Ostatní a vedlejší náklady - Dotazy 2020_08_04</v>
      </c>
      <c r="F113" s="283"/>
      <c r="G113" s="283"/>
      <c r="H113" s="283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>Chomutov</v>
      </c>
      <c r="G115" s="35"/>
      <c r="H115" s="35"/>
      <c r="I115" s="28" t="s">
        <v>22</v>
      </c>
      <c r="J115" s="65" t="str">
        <f>IF(J12="","",J12)</f>
        <v>24.62021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7" customHeight="1">
      <c r="A117" s="33"/>
      <c r="B117" s="34"/>
      <c r="C117" s="28" t="s">
        <v>23</v>
      </c>
      <c r="D117" s="35"/>
      <c r="E117" s="35"/>
      <c r="F117" s="26" t="str">
        <f>E15</f>
        <v>Krajská zdravotní a.s., Ústí nad Labem</v>
      </c>
      <c r="G117" s="35"/>
      <c r="H117" s="35"/>
      <c r="I117" s="28" t="s">
        <v>29</v>
      </c>
      <c r="J117" s="31" t="str">
        <f>E21</f>
        <v>Atelier Penta v.o.s., Mrštíkova 12, Jihlava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27</v>
      </c>
      <c r="D118" s="35"/>
      <c r="E118" s="35"/>
      <c r="F118" s="26" t="str">
        <f>IF(E18="","",E18)</f>
        <v>Vyplň údaj</v>
      </c>
      <c r="G118" s="35"/>
      <c r="H118" s="35"/>
      <c r="I118" s="28" t="s">
        <v>32</v>
      </c>
      <c r="J118" s="31" t="str">
        <f>E24</f>
        <v>Ing. Avuk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110</v>
      </c>
      <c r="D120" s="161" t="s">
        <v>60</v>
      </c>
      <c r="E120" s="161" t="s">
        <v>56</v>
      </c>
      <c r="F120" s="161" t="s">
        <v>57</v>
      </c>
      <c r="G120" s="161" t="s">
        <v>111</v>
      </c>
      <c r="H120" s="161" t="s">
        <v>112</v>
      </c>
      <c r="I120" s="161" t="s">
        <v>113</v>
      </c>
      <c r="J120" s="161" t="s">
        <v>98</v>
      </c>
      <c r="K120" s="162" t="s">
        <v>114</v>
      </c>
      <c r="L120" s="163"/>
      <c r="M120" s="74" t="s">
        <v>1</v>
      </c>
      <c r="N120" s="75" t="s">
        <v>39</v>
      </c>
      <c r="O120" s="75" t="s">
        <v>115</v>
      </c>
      <c r="P120" s="75" t="s">
        <v>116</v>
      </c>
      <c r="Q120" s="75" t="s">
        <v>117</v>
      </c>
      <c r="R120" s="75" t="s">
        <v>118</v>
      </c>
      <c r="S120" s="75" t="s">
        <v>119</v>
      </c>
      <c r="T120" s="76" t="s">
        <v>120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3"/>
      <c r="B121" s="34"/>
      <c r="C121" s="81" t="s">
        <v>121</v>
      </c>
      <c r="D121" s="35"/>
      <c r="E121" s="35"/>
      <c r="F121" s="35"/>
      <c r="G121" s="35"/>
      <c r="H121" s="35"/>
      <c r="I121" s="35"/>
      <c r="J121" s="164">
        <f>BK121</f>
        <v>0</v>
      </c>
      <c r="K121" s="35"/>
      <c r="L121" s="38"/>
      <c r="M121" s="77"/>
      <c r="N121" s="165"/>
      <c r="O121" s="78"/>
      <c r="P121" s="166">
        <f>P122</f>
        <v>0</v>
      </c>
      <c r="Q121" s="78"/>
      <c r="R121" s="166">
        <f>R122</f>
        <v>0</v>
      </c>
      <c r="S121" s="78"/>
      <c r="T121" s="167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74</v>
      </c>
      <c r="AU121" s="16" t="s">
        <v>100</v>
      </c>
      <c r="BK121" s="168">
        <f>BK122</f>
        <v>0</v>
      </c>
    </row>
    <row r="122" spans="2:63" s="12" customFormat="1" ht="25.9" customHeight="1">
      <c r="B122" s="169"/>
      <c r="C122" s="170"/>
      <c r="D122" s="171" t="s">
        <v>74</v>
      </c>
      <c r="E122" s="172" t="s">
        <v>298</v>
      </c>
      <c r="F122" s="172" t="s">
        <v>299</v>
      </c>
      <c r="G122" s="170"/>
      <c r="H122" s="170"/>
      <c r="I122" s="173"/>
      <c r="J122" s="174">
        <f>BK122</f>
        <v>0</v>
      </c>
      <c r="K122" s="170"/>
      <c r="L122" s="175"/>
      <c r="M122" s="176"/>
      <c r="N122" s="177"/>
      <c r="O122" s="177"/>
      <c r="P122" s="178">
        <f>P123+P133+P173+P178</f>
        <v>0</v>
      </c>
      <c r="Q122" s="177"/>
      <c r="R122" s="178">
        <f>R123+R133+R173+R178</f>
        <v>0</v>
      </c>
      <c r="S122" s="177"/>
      <c r="T122" s="179">
        <f>T123+T133+T173+T178</f>
        <v>0</v>
      </c>
      <c r="AR122" s="180" t="s">
        <v>144</v>
      </c>
      <c r="AT122" s="181" t="s">
        <v>74</v>
      </c>
      <c r="AU122" s="181" t="s">
        <v>75</v>
      </c>
      <c r="AY122" s="180" t="s">
        <v>124</v>
      </c>
      <c r="BK122" s="182">
        <f>BK123+BK133+BK173+BK178</f>
        <v>0</v>
      </c>
    </row>
    <row r="123" spans="2:63" s="12" customFormat="1" ht="22.9" customHeight="1">
      <c r="B123" s="169"/>
      <c r="C123" s="170"/>
      <c r="D123" s="171" t="s">
        <v>74</v>
      </c>
      <c r="E123" s="183" t="s">
        <v>300</v>
      </c>
      <c r="F123" s="183" t="s">
        <v>301</v>
      </c>
      <c r="G123" s="170"/>
      <c r="H123" s="170"/>
      <c r="I123" s="173"/>
      <c r="J123" s="184">
        <f>BK123</f>
        <v>0</v>
      </c>
      <c r="K123" s="170"/>
      <c r="L123" s="175"/>
      <c r="M123" s="176"/>
      <c r="N123" s="177"/>
      <c r="O123" s="177"/>
      <c r="P123" s="178">
        <f>SUM(P124:P132)</f>
        <v>0</v>
      </c>
      <c r="Q123" s="177"/>
      <c r="R123" s="178">
        <f>SUM(R124:R132)</f>
        <v>0</v>
      </c>
      <c r="S123" s="177"/>
      <c r="T123" s="179">
        <f>SUM(T124:T132)</f>
        <v>0</v>
      </c>
      <c r="AR123" s="180" t="s">
        <v>144</v>
      </c>
      <c r="AT123" s="181" t="s">
        <v>74</v>
      </c>
      <c r="AU123" s="181" t="s">
        <v>83</v>
      </c>
      <c r="AY123" s="180" t="s">
        <v>124</v>
      </c>
      <c r="BK123" s="182">
        <f>SUM(BK124:BK132)</f>
        <v>0</v>
      </c>
    </row>
    <row r="124" spans="1:65" s="2" customFormat="1" ht="16.5" customHeight="1">
      <c r="A124" s="33"/>
      <c r="B124" s="34"/>
      <c r="C124" s="185" t="s">
        <v>83</v>
      </c>
      <c r="D124" s="185" t="s">
        <v>126</v>
      </c>
      <c r="E124" s="186" t="s">
        <v>302</v>
      </c>
      <c r="F124" s="187" t="s">
        <v>303</v>
      </c>
      <c r="G124" s="188" t="s">
        <v>304</v>
      </c>
      <c r="H124" s="189">
        <v>1</v>
      </c>
      <c r="I124" s="190"/>
      <c r="J124" s="191">
        <f>ROUND(I124*H124,2)</f>
        <v>0</v>
      </c>
      <c r="K124" s="187" t="s">
        <v>130</v>
      </c>
      <c r="L124" s="38"/>
      <c r="M124" s="192" t="s">
        <v>1</v>
      </c>
      <c r="N124" s="193" t="s">
        <v>40</v>
      </c>
      <c r="O124" s="70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6" t="s">
        <v>305</v>
      </c>
      <c r="AT124" s="196" t="s">
        <v>126</v>
      </c>
      <c r="AU124" s="196" t="s">
        <v>85</v>
      </c>
      <c r="AY124" s="16" t="s">
        <v>124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6" t="s">
        <v>83</v>
      </c>
      <c r="BK124" s="197">
        <f>ROUND(I124*H124,2)</f>
        <v>0</v>
      </c>
      <c r="BL124" s="16" t="s">
        <v>305</v>
      </c>
      <c r="BM124" s="196" t="s">
        <v>306</v>
      </c>
    </row>
    <row r="125" spans="2:51" s="14" customFormat="1" ht="22.5">
      <c r="B125" s="210"/>
      <c r="C125" s="211"/>
      <c r="D125" s="200" t="s">
        <v>133</v>
      </c>
      <c r="E125" s="212" t="s">
        <v>1</v>
      </c>
      <c r="F125" s="213" t="s">
        <v>307</v>
      </c>
      <c r="G125" s="211"/>
      <c r="H125" s="212" t="s">
        <v>1</v>
      </c>
      <c r="I125" s="214"/>
      <c r="J125" s="211"/>
      <c r="K125" s="211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133</v>
      </c>
      <c r="AU125" s="219" t="s">
        <v>85</v>
      </c>
      <c r="AV125" s="14" t="s">
        <v>83</v>
      </c>
      <c r="AW125" s="14" t="s">
        <v>31</v>
      </c>
      <c r="AX125" s="14" t="s">
        <v>75</v>
      </c>
      <c r="AY125" s="219" t="s">
        <v>124</v>
      </c>
    </row>
    <row r="126" spans="2:51" s="14" customFormat="1" ht="11.25">
      <c r="B126" s="210"/>
      <c r="C126" s="211"/>
      <c r="D126" s="200" t="s">
        <v>133</v>
      </c>
      <c r="E126" s="212" t="s">
        <v>1</v>
      </c>
      <c r="F126" s="213" t="s">
        <v>308</v>
      </c>
      <c r="G126" s="211"/>
      <c r="H126" s="212" t="s">
        <v>1</v>
      </c>
      <c r="I126" s="214"/>
      <c r="J126" s="211"/>
      <c r="K126" s="211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133</v>
      </c>
      <c r="AU126" s="219" t="s">
        <v>85</v>
      </c>
      <c r="AV126" s="14" t="s">
        <v>83</v>
      </c>
      <c r="AW126" s="14" t="s">
        <v>31</v>
      </c>
      <c r="AX126" s="14" t="s">
        <v>75</v>
      </c>
      <c r="AY126" s="219" t="s">
        <v>124</v>
      </c>
    </row>
    <row r="127" spans="2:51" s="14" customFormat="1" ht="11.25">
      <c r="B127" s="210"/>
      <c r="C127" s="211"/>
      <c r="D127" s="200" t="s">
        <v>133</v>
      </c>
      <c r="E127" s="212" t="s">
        <v>1</v>
      </c>
      <c r="F127" s="213" t="s">
        <v>309</v>
      </c>
      <c r="G127" s="211"/>
      <c r="H127" s="212" t="s">
        <v>1</v>
      </c>
      <c r="I127" s="214"/>
      <c r="J127" s="211"/>
      <c r="K127" s="211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133</v>
      </c>
      <c r="AU127" s="219" t="s">
        <v>85</v>
      </c>
      <c r="AV127" s="14" t="s">
        <v>83</v>
      </c>
      <c r="AW127" s="14" t="s">
        <v>31</v>
      </c>
      <c r="AX127" s="14" t="s">
        <v>75</v>
      </c>
      <c r="AY127" s="219" t="s">
        <v>124</v>
      </c>
    </row>
    <row r="128" spans="2:51" s="13" customFormat="1" ht="11.25">
      <c r="B128" s="198"/>
      <c r="C128" s="199"/>
      <c r="D128" s="200" t="s">
        <v>133</v>
      </c>
      <c r="E128" s="201" t="s">
        <v>1</v>
      </c>
      <c r="F128" s="202" t="s">
        <v>83</v>
      </c>
      <c r="G128" s="199"/>
      <c r="H128" s="203">
        <v>1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133</v>
      </c>
      <c r="AU128" s="209" t="s">
        <v>85</v>
      </c>
      <c r="AV128" s="13" t="s">
        <v>85</v>
      </c>
      <c r="AW128" s="13" t="s">
        <v>31</v>
      </c>
      <c r="AX128" s="13" t="s">
        <v>75</v>
      </c>
      <c r="AY128" s="209" t="s">
        <v>124</v>
      </c>
    </row>
    <row r="129" spans="1:65" s="2" customFormat="1" ht="16.5" customHeight="1">
      <c r="A129" s="33"/>
      <c r="B129" s="34"/>
      <c r="C129" s="185" t="s">
        <v>85</v>
      </c>
      <c r="D129" s="185" t="s">
        <v>126</v>
      </c>
      <c r="E129" s="186" t="s">
        <v>310</v>
      </c>
      <c r="F129" s="187" t="s">
        <v>311</v>
      </c>
      <c r="G129" s="188" t="s">
        <v>304</v>
      </c>
      <c r="H129" s="189">
        <v>1</v>
      </c>
      <c r="I129" s="190"/>
      <c r="J129" s="191">
        <f>ROUND(I129*H129,2)</f>
        <v>0</v>
      </c>
      <c r="K129" s="187" t="s">
        <v>130</v>
      </c>
      <c r="L129" s="38"/>
      <c r="M129" s="192" t="s">
        <v>1</v>
      </c>
      <c r="N129" s="193" t="s">
        <v>40</v>
      </c>
      <c r="O129" s="70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305</v>
      </c>
      <c r="AT129" s="196" t="s">
        <v>126</v>
      </c>
      <c r="AU129" s="196" t="s">
        <v>85</v>
      </c>
      <c r="AY129" s="16" t="s">
        <v>124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83</v>
      </c>
      <c r="BK129" s="197">
        <f>ROUND(I129*H129,2)</f>
        <v>0</v>
      </c>
      <c r="BL129" s="16" t="s">
        <v>305</v>
      </c>
      <c r="BM129" s="196" t="s">
        <v>312</v>
      </c>
    </row>
    <row r="130" spans="2:51" s="14" customFormat="1" ht="11.25">
      <c r="B130" s="210"/>
      <c r="C130" s="211"/>
      <c r="D130" s="200" t="s">
        <v>133</v>
      </c>
      <c r="E130" s="212" t="s">
        <v>1</v>
      </c>
      <c r="F130" s="213" t="s">
        <v>313</v>
      </c>
      <c r="G130" s="211"/>
      <c r="H130" s="212" t="s">
        <v>1</v>
      </c>
      <c r="I130" s="214"/>
      <c r="J130" s="211"/>
      <c r="K130" s="211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133</v>
      </c>
      <c r="AU130" s="219" t="s">
        <v>85</v>
      </c>
      <c r="AV130" s="14" t="s">
        <v>83</v>
      </c>
      <c r="AW130" s="14" t="s">
        <v>31</v>
      </c>
      <c r="AX130" s="14" t="s">
        <v>75</v>
      </c>
      <c r="AY130" s="219" t="s">
        <v>124</v>
      </c>
    </row>
    <row r="131" spans="2:51" s="14" customFormat="1" ht="11.25">
      <c r="B131" s="210"/>
      <c r="C131" s="211"/>
      <c r="D131" s="200" t="s">
        <v>133</v>
      </c>
      <c r="E131" s="212" t="s">
        <v>1</v>
      </c>
      <c r="F131" s="213" t="s">
        <v>314</v>
      </c>
      <c r="G131" s="211"/>
      <c r="H131" s="212" t="s">
        <v>1</v>
      </c>
      <c r="I131" s="214"/>
      <c r="J131" s="211"/>
      <c r="K131" s="211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133</v>
      </c>
      <c r="AU131" s="219" t="s">
        <v>85</v>
      </c>
      <c r="AV131" s="14" t="s">
        <v>83</v>
      </c>
      <c r="AW131" s="14" t="s">
        <v>31</v>
      </c>
      <c r="AX131" s="14" t="s">
        <v>75</v>
      </c>
      <c r="AY131" s="219" t="s">
        <v>124</v>
      </c>
    </row>
    <row r="132" spans="2:51" s="13" customFormat="1" ht="11.25">
      <c r="B132" s="198"/>
      <c r="C132" s="199"/>
      <c r="D132" s="200" t="s">
        <v>133</v>
      </c>
      <c r="E132" s="201" t="s">
        <v>1</v>
      </c>
      <c r="F132" s="202" t="s">
        <v>83</v>
      </c>
      <c r="G132" s="199"/>
      <c r="H132" s="203">
        <v>1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133</v>
      </c>
      <c r="AU132" s="209" t="s">
        <v>85</v>
      </c>
      <c r="AV132" s="13" t="s">
        <v>85</v>
      </c>
      <c r="AW132" s="13" t="s">
        <v>31</v>
      </c>
      <c r="AX132" s="13" t="s">
        <v>75</v>
      </c>
      <c r="AY132" s="209" t="s">
        <v>124</v>
      </c>
    </row>
    <row r="133" spans="2:63" s="12" customFormat="1" ht="22.9" customHeight="1">
      <c r="B133" s="169"/>
      <c r="C133" s="170"/>
      <c r="D133" s="171" t="s">
        <v>74</v>
      </c>
      <c r="E133" s="183" t="s">
        <v>315</v>
      </c>
      <c r="F133" s="183" t="s">
        <v>316</v>
      </c>
      <c r="G133" s="170"/>
      <c r="H133" s="170"/>
      <c r="I133" s="173"/>
      <c r="J133" s="184">
        <f>BK133</f>
        <v>0</v>
      </c>
      <c r="K133" s="170"/>
      <c r="L133" s="175"/>
      <c r="M133" s="176"/>
      <c r="N133" s="177"/>
      <c r="O133" s="177"/>
      <c r="P133" s="178">
        <f>SUM(P134:P172)</f>
        <v>0</v>
      </c>
      <c r="Q133" s="177"/>
      <c r="R133" s="178">
        <f>SUM(R134:R172)</f>
        <v>0</v>
      </c>
      <c r="S133" s="177"/>
      <c r="T133" s="179">
        <f>SUM(T134:T172)</f>
        <v>0</v>
      </c>
      <c r="AR133" s="180" t="s">
        <v>144</v>
      </c>
      <c r="AT133" s="181" t="s">
        <v>74</v>
      </c>
      <c r="AU133" s="181" t="s">
        <v>83</v>
      </c>
      <c r="AY133" s="180" t="s">
        <v>124</v>
      </c>
      <c r="BK133" s="182">
        <f>SUM(BK134:BK172)</f>
        <v>0</v>
      </c>
    </row>
    <row r="134" spans="1:65" s="2" customFormat="1" ht="16.5" customHeight="1">
      <c r="A134" s="33"/>
      <c r="B134" s="34"/>
      <c r="C134" s="185" t="s">
        <v>137</v>
      </c>
      <c r="D134" s="185" t="s">
        <v>126</v>
      </c>
      <c r="E134" s="186" t="s">
        <v>317</v>
      </c>
      <c r="F134" s="187" t="s">
        <v>316</v>
      </c>
      <c r="G134" s="188" t="s">
        <v>304</v>
      </c>
      <c r="H134" s="189">
        <v>1</v>
      </c>
      <c r="I134" s="190"/>
      <c r="J134" s="191">
        <f>ROUND(I134*H134,2)</f>
        <v>0</v>
      </c>
      <c r="K134" s="187" t="s">
        <v>130</v>
      </c>
      <c r="L134" s="38"/>
      <c r="M134" s="192" t="s">
        <v>1</v>
      </c>
      <c r="N134" s="193" t="s">
        <v>40</v>
      </c>
      <c r="O134" s="7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6" t="s">
        <v>305</v>
      </c>
      <c r="AT134" s="196" t="s">
        <v>126</v>
      </c>
      <c r="AU134" s="196" t="s">
        <v>85</v>
      </c>
      <c r="AY134" s="16" t="s">
        <v>124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6" t="s">
        <v>83</v>
      </c>
      <c r="BK134" s="197">
        <f>ROUND(I134*H134,2)</f>
        <v>0</v>
      </c>
      <c r="BL134" s="16" t="s">
        <v>305</v>
      </c>
      <c r="BM134" s="196" t="s">
        <v>318</v>
      </c>
    </row>
    <row r="135" spans="2:51" s="14" customFormat="1" ht="22.5">
      <c r="B135" s="210"/>
      <c r="C135" s="211"/>
      <c r="D135" s="200" t="s">
        <v>133</v>
      </c>
      <c r="E135" s="212" t="s">
        <v>1</v>
      </c>
      <c r="F135" s="213" t="s">
        <v>319</v>
      </c>
      <c r="G135" s="211"/>
      <c r="H135" s="212" t="s">
        <v>1</v>
      </c>
      <c r="I135" s="214"/>
      <c r="J135" s="211"/>
      <c r="K135" s="211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133</v>
      </c>
      <c r="AU135" s="219" t="s">
        <v>85</v>
      </c>
      <c r="AV135" s="14" t="s">
        <v>83</v>
      </c>
      <c r="AW135" s="14" t="s">
        <v>31</v>
      </c>
      <c r="AX135" s="14" t="s">
        <v>75</v>
      </c>
      <c r="AY135" s="219" t="s">
        <v>124</v>
      </c>
    </row>
    <row r="136" spans="2:51" s="14" customFormat="1" ht="22.5">
      <c r="B136" s="210"/>
      <c r="C136" s="211"/>
      <c r="D136" s="200" t="s">
        <v>133</v>
      </c>
      <c r="E136" s="212" t="s">
        <v>1</v>
      </c>
      <c r="F136" s="213" t="s">
        <v>320</v>
      </c>
      <c r="G136" s="211"/>
      <c r="H136" s="212" t="s">
        <v>1</v>
      </c>
      <c r="I136" s="214"/>
      <c r="J136" s="211"/>
      <c r="K136" s="211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133</v>
      </c>
      <c r="AU136" s="219" t="s">
        <v>85</v>
      </c>
      <c r="AV136" s="14" t="s">
        <v>83</v>
      </c>
      <c r="AW136" s="14" t="s">
        <v>31</v>
      </c>
      <c r="AX136" s="14" t="s">
        <v>75</v>
      </c>
      <c r="AY136" s="219" t="s">
        <v>124</v>
      </c>
    </row>
    <row r="137" spans="2:51" s="14" customFormat="1" ht="11.25">
      <c r="B137" s="210"/>
      <c r="C137" s="211"/>
      <c r="D137" s="200" t="s">
        <v>133</v>
      </c>
      <c r="E137" s="212" t="s">
        <v>1</v>
      </c>
      <c r="F137" s="213" t="s">
        <v>321</v>
      </c>
      <c r="G137" s="211"/>
      <c r="H137" s="212" t="s">
        <v>1</v>
      </c>
      <c r="I137" s="214"/>
      <c r="J137" s="211"/>
      <c r="K137" s="211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133</v>
      </c>
      <c r="AU137" s="219" t="s">
        <v>85</v>
      </c>
      <c r="AV137" s="14" t="s">
        <v>83</v>
      </c>
      <c r="AW137" s="14" t="s">
        <v>31</v>
      </c>
      <c r="AX137" s="14" t="s">
        <v>75</v>
      </c>
      <c r="AY137" s="219" t="s">
        <v>124</v>
      </c>
    </row>
    <row r="138" spans="2:51" s="14" customFormat="1" ht="22.5">
      <c r="B138" s="210"/>
      <c r="C138" s="211"/>
      <c r="D138" s="200" t="s">
        <v>133</v>
      </c>
      <c r="E138" s="212" t="s">
        <v>1</v>
      </c>
      <c r="F138" s="213" t="s">
        <v>322</v>
      </c>
      <c r="G138" s="211"/>
      <c r="H138" s="212" t="s">
        <v>1</v>
      </c>
      <c r="I138" s="214"/>
      <c r="J138" s="211"/>
      <c r="K138" s="211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133</v>
      </c>
      <c r="AU138" s="219" t="s">
        <v>85</v>
      </c>
      <c r="AV138" s="14" t="s">
        <v>83</v>
      </c>
      <c r="AW138" s="14" t="s">
        <v>31</v>
      </c>
      <c r="AX138" s="14" t="s">
        <v>75</v>
      </c>
      <c r="AY138" s="219" t="s">
        <v>124</v>
      </c>
    </row>
    <row r="139" spans="2:51" s="14" customFormat="1" ht="22.5">
      <c r="B139" s="210"/>
      <c r="C139" s="211"/>
      <c r="D139" s="200" t="s">
        <v>133</v>
      </c>
      <c r="E139" s="212" t="s">
        <v>1</v>
      </c>
      <c r="F139" s="213" t="s">
        <v>323</v>
      </c>
      <c r="G139" s="211"/>
      <c r="H139" s="212" t="s">
        <v>1</v>
      </c>
      <c r="I139" s="214"/>
      <c r="J139" s="211"/>
      <c r="K139" s="211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133</v>
      </c>
      <c r="AU139" s="219" t="s">
        <v>85</v>
      </c>
      <c r="AV139" s="14" t="s">
        <v>83</v>
      </c>
      <c r="AW139" s="14" t="s">
        <v>31</v>
      </c>
      <c r="AX139" s="14" t="s">
        <v>75</v>
      </c>
      <c r="AY139" s="219" t="s">
        <v>124</v>
      </c>
    </row>
    <row r="140" spans="2:51" s="14" customFormat="1" ht="11.25">
      <c r="B140" s="210"/>
      <c r="C140" s="211"/>
      <c r="D140" s="200" t="s">
        <v>133</v>
      </c>
      <c r="E140" s="212" t="s">
        <v>1</v>
      </c>
      <c r="F140" s="213" t="s">
        <v>324</v>
      </c>
      <c r="G140" s="211"/>
      <c r="H140" s="212" t="s">
        <v>1</v>
      </c>
      <c r="I140" s="214"/>
      <c r="J140" s="211"/>
      <c r="K140" s="211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133</v>
      </c>
      <c r="AU140" s="219" t="s">
        <v>85</v>
      </c>
      <c r="AV140" s="14" t="s">
        <v>83</v>
      </c>
      <c r="AW140" s="14" t="s">
        <v>31</v>
      </c>
      <c r="AX140" s="14" t="s">
        <v>75</v>
      </c>
      <c r="AY140" s="219" t="s">
        <v>124</v>
      </c>
    </row>
    <row r="141" spans="2:51" s="14" customFormat="1" ht="22.5">
      <c r="B141" s="210"/>
      <c r="C141" s="211"/>
      <c r="D141" s="200" t="s">
        <v>133</v>
      </c>
      <c r="E141" s="212" t="s">
        <v>1</v>
      </c>
      <c r="F141" s="213" t="s">
        <v>325</v>
      </c>
      <c r="G141" s="211"/>
      <c r="H141" s="212" t="s">
        <v>1</v>
      </c>
      <c r="I141" s="214"/>
      <c r="J141" s="211"/>
      <c r="K141" s="211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133</v>
      </c>
      <c r="AU141" s="219" t="s">
        <v>85</v>
      </c>
      <c r="AV141" s="14" t="s">
        <v>83</v>
      </c>
      <c r="AW141" s="14" t="s">
        <v>31</v>
      </c>
      <c r="AX141" s="14" t="s">
        <v>75</v>
      </c>
      <c r="AY141" s="219" t="s">
        <v>124</v>
      </c>
    </row>
    <row r="142" spans="2:51" s="14" customFormat="1" ht="22.5">
      <c r="B142" s="210"/>
      <c r="C142" s="211"/>
      <c r="D142" s="200" t="s">
        <v>133</v>
      </c>
      <c r="E142" s="212" t="s">
        <v>1</v>
      </c>
      <c r="F142" s="213" t="s">
        <v>326</v>
      </c>
      <c r="G142" s="211"/>
      <c r="H142" s="212" t="s">
        <v>1</v>
      </c>
      <c r="I142" s="214"/>
      <c r="J142" s="211"/>
      <c r="K142" s="211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133</v>
      </c>
      <c r="AU142" s="219" t="s">
        <v>85</v>
      </c>
      <c r="AV142" s="14" t="s">
        <v>83</v>
      </c>
      <c r="AW142" s="14" t="s">
        <v>31</v>
      </c>
      <c r="AX142" s="14" t="s">
        <v>75</v>
      </c>
      <c r="AY142" s="219" t="s">
        <v>124</v>
      </c>
    </row>
    <row r="143" spans="2:51" s="14" customFormat="1" ht="11.25">
      <c r="B143" s="210"/>
      <c r="C143" s="211"/>
      <c r="D143" s="200" t="s">
        <v>133</v>
      </c>
      <c r="E143" s="212" t="s">
        <v>1</v>
      </c>
      <c r="F143" s="213" t="s">
        <v>327</v>
      </c>
      <c r="G143" s="211"/>
      <c r="H143" s="212" t="s">
        <v>1</v>
      </c>
      <c r="I143" s="214"/>
      <c r="J143" s="211"/>
      <c r="K143" s="211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133</v>
      </c>
      <c r="AU143" s="219" t="s">
        <v>85</v>
      </c>
      <c r="AV143" s="14" t="s">
        <v>83</v>
      </c>
      <c r="AW143" s="14" t="s">
        <v>31</v>
      </c>
      <c r="AX143" s="14" t="s">
        <v>75</v>
      </c>
      <c r="AY143" s="219" t="s">
        <v>124</v>
      </c>
    </row>
    <row r="144" spans="2:51" s="14" customFormat="1" ht="11.25">
      <c r="B144" s="210"/>
      <c r="C144" s="211"/>
      <c r="D144" s="200" t="s">
        <v>133</v>
      </c>
      <c r="E144" s="212" t="s">
        <v>1</v>
      </c>
      <c r="F144" s="213" t="s">
        <v>328</v>
      </c>
      <c r="G144" s="211"/>
      <c r="H144" s="212" t="s">
        <v>1</v>
      </c>
      <c r="I144" s="214"/>
      <c r="J144" s="211"/>
      <c r="K144" s="211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133</v>
      </c>
      <c r="AU144" s="219" t="s">
        <v>85</v>
      </c>
      <c r="AV144" s="14" t="s">
        <v>83</v>
      </c>
      <c r="AW144" s="14" t="s">
        <v>31</v>
      </c>
      <c r="AX144" s="14" t="s">
        <v>75</v>
      </c>
      <c r="AY144" s="219" t="s">
        <v>124</v>
      </c>
    </row>
    <row r="145" spans="2:51" s="14" customFormat="1" ht="11.25">
      <c r="B145" s="210"/>
      <c r="C145" s="211"/>
      <c r="D145" s="200" t="s">
        <v>133</v>
      </c>
      <c r="E145" s="212" t="s">
        <v>1</v>
      </c>
      <c r="F145" s="213" t="s">
        <v>329</v>
      </c>
      <c r="G145" s="211"/>
      <c r="H145" s="212" t="s">
        <v>1</v>
      </c>
      <c r="I145" s="214"/>
      <c r="J145" s="211"/>
      <c r="K145" s="211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133</v>
      </c>
      <c r="AU145" s="219" t="s">
        <v>85</v>
      </c>
      <c r="AV145" s="14" t="s">
        <v>83</v>
      </c>
      <c r="AW145" s="14" t="s">
        <v>31</v>
      </c>
      <c r="AX145" s="14" t="s">
        <v>75</v>
      </c>
      <c r="AY145" s="219" t="s">
        <v>124</v>
      </c>
    </row>
    <row r="146" spans="2:51" s="13" customFormat="1" ht="11.25">
      <c r="B146" s="198"/>
      <c r="C146" s="199"/>
      <c r="D146" s="200" t="s">
        <v>133</v>
      </c>
      <c r="E146" s="201" t="s">
        <v>1</v>
      </c>
      <c r="F146" s="202" t="s">
        <v>83</v>
      </c>
      <c r="G146" s="199"/>
      <c r="H146" s="203">
        <v>1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133</v>
      </c>
      <c r="AU146" s="209" t="s">
        <v>85</v>
      </c>
      <c r="AV146" s="13" t="s">
        <v>85</v>
      </c>
      <c r="AW146" s="13" t="s">
        <v>31</v>
      </c>
      <c r="AX146" s="13" t="s">
        <v>75</v>
      </c>
      <c r="AY146" s="209" t="s">
        <v>124</v>
      </c>
    </row>
    <row r="147" spans="1:65" s="2" customFormat="1" ht="16.5" customHeight="1">
      <c r="A147" s="33"/>
      <c r="B147" s="34"/>
      <c r="C147" s="185" t="s">
        <v>131</v>
      </c>
      <c r="D147" s="185" t="s">
        <v>126</v>
      </c>
      <c r="E147" s="186" t="s">
        <v>330</v>
      </c>
      <c r="F147" s="187" t="s">
        <v>331</v>
      </c>
      <c r="G147" s="188" t="s">
        <v>304</v>
      </c>
      <c r="H147" s="189">
        <v>1</v>
      </c>
      <c r="I147" s="190"/>
      <c r="J147" s="191">
        <f>ROUND(I147*H147,2)</f>
        <v>0</v>
      </c>
      <c r="K147" s="187" t="s">
        <v>130</v>
      </c>
      <c r="L147" s="38"/>
      <c r="M147" s="192" t="s">
        <v>1</v>
      </c>
      <c r="N147" s="193" t="s">
        <v>40</v>
      </c>
      <c r="O147" s="70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6" t="s">
        <v>305</v>
      </c>
      <c r="AT147" s="196" t="s">
        <v>126</v>
      </c>
      <c r="AU147" s="196" t="s">
        <v>85</v>
      </c>
      <c r="AY147" s="16" t="s">
        <v>124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6" t="s">
        <v>83</v>
      </c>
      <c r="BK147" s="197">
        <f>ROUND(I147*H147,2)</f>
        <v>0</v>
      </c>
      <c r="BL147" s="16" t="s">
        <v>305</v>
      </c>
      <c r="BM147" s="196" t="s">
        <v>332</v>
      </c>
    </row>
    <row r="148" spans="2:51" s="14" customFormat="1" ht="11.25">
      <c r="B148" s="210"/>
      <c r="C148" s="211"/>
      <c r="D148" s="200" t="s">
        <v>133</v>
      </c>
      <c r="E148" s="212" t="s">
        <v>1</v>
      </c>
      <c r="F148" s="213" t="s">
        <v>333</v>
      </c>
      <c r="G148" s="211"/>
      <c r="H148" s="212" t="s">
        <v>1</v>
      </c>
      <c r="I148" s="214"/>
      <c r="J148" s="211"/>
      <c r="K148" s="211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133</v>
      </c>
      <c r="AU148" s="219" t="s">
        <v>85</v>
      </c>
      <c r="AV148" s="14" t="s">
        <v>83</v>
      </c>
      <c r="AW148" s="14" t="s">
        <v>31</v>
      </c>
      <c r="AX148" s="14" t="s">
        <v>75</v>
      </c>
      <c r="AY148" s="219" t="s">
        <v>124</v>
      </c>
    </row>
    <row r="149" spans="2:51" s="14" customFormat="1" ht="11.25">
      <c r="B149" s="210"/>
      <c r="C149" s="211"/>
      <c r="D149" s="200" t="s">
        <v>133</v>
      </c>
      <c r="E149" s="212" t="s">
        <v>1</v>
      </c>
      <c r="F149" s="213" t="s">
        <v>334</v>
      </c>
      <c r="G149" s="211"/>
      <c r="H149" s="212" t="s">
        <v>1</v>
      </c>
      <c r="I149" s="214"/>
      <c r="J149" s="211"/>
      <c r="K149" s="211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133</v>
      </c>
      <c r="AU149" s="219" t="s">
        <v>85</v>
      </c>
      <c r="AV149" s="14" t="s">
        <v>83</v>
      </c>
      <c r="AW149" s="14" t="s">
        <v>31</v>
      </c>
      <c r="AX149" s="14" t="s">
        <v>75</v>
      </c>
      <c r="AY149" s="219" t="s">
        <v>124</v>
      </c>
    </row>
    <row r="150" spans="2:51" s="13" customFormat="1" ht="11.25">
      <c r="B150" s="198"/>
      <c r="C150" s="199"/>
      <c r="D150" s="200" t="s">
        <v>133</v>
      </c>
      <c r="E150" s="201" t="s">
        <v>1</v>
      </c>
      <c r="F150" s="202" t="s">
        <v>83</v>
      </c>
      <c r="G150" s="199"/>
      <c r="H150" s="203">
        <v>1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133</v>
      </c>
      <c r="AU150" s="209" t="s">
        <v>85</v>
      </c>
      <c r="AV150" s="13" t="s">
        <v>85</v>
      </c>
      <c r="AW150" s="13" t="s">
        <v>31</v>
      </c>
      <c r="AX150" s="13" t="s">
        <v>75</v>
      </c>
      <c r="AY150" s="209" t="s">
        <v>124</v>
      </c>
    </row>
    <row r="151" spans="1:65" s="2" customFormat="1" ht="24">
      <c r="A151" s="33"/>
      <c r="B151" s="34"/>
      <c r="C151" s="185" t="s">
        <v>144</v>
      </c>
      <c r="D151" s="185" t="s">
        <v>126</v>
      </c>
      <c r="E151" s="186" t="s">
        <v>335</v>
      </c>
      <c r="F151" s="187" t="s">
        <v>336</v>
      </c>
      <c r="G151" s="188" t="s">
        <v>304</v>
      </c>
      <c r="H151" s="189">
        <v>1</v>
      </c>
      <c r="I151" s="190"/>
      <c r="J151" s="191">
        <f>ROUND(I151*H151,2)</f>
        <v>0</v>
      </c>
      <c r="K151" s="187" t="s">
        <v>130</v>
      </c>
      <c r="L151" s="38"/>
      <c r="M151" s="192" t="s">
        <v>1</v>
      </c>
      <c r="N151" s="193" t="s">
        <v>40</v>
      </c>
      <c r="O151" s="70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6" t="s">
        <v>305</v>
      </c>
      <c r="AT151" s="196" t="s">
        <v>126</v>
      </c>
      <c r="AU151" s="196" t="s">
        <v>85</v>
      </c>
      <c r="AY151" s="16" t="s">
        <v>124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6" t="s">
        <v>83</v>
      </c>
      <c r="BK151" s="197">
        <f>ROUND(I151*H151,2)</f>
        <v>0</v>
      </c>
      <c r="BL151" s="16" t="s">
        <v>305</v>
      </c>
      <c r="BM151" s="196" t="s">
        <v>337</v>
      </c>
    </row>
    <row r="152" spans="2:51" s="14" customFormat="1" ht="22.5">
      <c r="B152" s="210"/>
      <c r="C152" s="211"/>
      <c r="D152" s="200" t="s">
        <v>133</v>
      </c>
      <c r="E152" s="212" t="s">
        <v>1</v>
      </c>
      <c r="F152" s="213" t="s">
        <v>338</v>
      </c>
      <c r="G152" s="211"/>
      <c r="H152" s="212" t="s">
        <v>1</v>
      </c>
      <c r="I152" s="214"/>
      <c r="J152" s="211"/>
      <c r="K152" s="211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133</v>
      </c>
      <c r="AU152" s="219" t="s">
        <v>85</v>
      </c>
      <c r="AV152" s="14" t="s">
        <v>83</v>
      </c>
      <c r="AW152" s="14" t="s">
        <v>31</v>
      </c>
      <c r="AX152" s="14" t="s">
        <v>75</v>
      </c>
      <c r="AY152" s="219" t="s">
        <v>124</v>
      </c>
    </row>
    <row r="153" spans="2:51" s="14" customFormat="1" ht="11.25">
      <c r="B153" s="210"/>
      <c r="C153" s="211"/>
      <c r="D153" s="200" t="s">
        <v>133</v>
      </c>
      <c r="E153" s="212" t="s">
        <v>1</v>
      </c>
      <c r="F153" s="213" t="s">
        <v>339</v>
      </c>
      <c r="G153" s="211"/>
      <c r="H153" s="212" t="s">
        <v>1</v>
      </c>
      <c r="I153" s="214"/>
      <c r="J153" s="211"/>
      <c r="K153" s="211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133</v>
      </c>
      <c r="AU153" s="219" t="s">
        <v>85</v>
      </c>
      <c r="AV153" s="14" t="s">
        <v>83</v>
      </c>
      <c r="AW153" s="14" t="s">
        <v>31</v>
      </c>
      <c r="AX153" s="14" t="s">
        <v>75</v>
      </c>
      <c r="AY153" s="219" t="s">
        <v>124</v>
      </c>
    </row>
    <row r="154" spans="2:51" s="14" customFormat="1" ht="11.25">
      <c r="B154" s="210"/>
      <c r="C154" s="211"/>
      <c r="D154" s="200" t="s">
        <v>133</v>
      </c>
      <c r="E154" s="212" t="s">
        <v>1</v>
      </c>
      <c r="F154" s="213" t="s">
        <v>340</v>
      </c>
      <c r="G154" s="211"/>
      <c r="H154" s="212" t="s">
        <v>1</v>
      </c>
      <c r="I154" s="214"/>
      <c r="J154" s="211"/>
      <c r="K154" s="211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133</v>
      </c>
      <c r="AU154" s="219" t="s">
        <v>85</v>
      </c>
      <c r="AV154" s="14" t="s">
        <v>83</v>
      </c>
      <c r="AW154" s="14" t="s">
        <v>31</v>
      </c>
      <c r="AX154" s="14" t="s">
        <v>75</v>
      </c>
      <c r="AY154" s="219" t="s">
        <v>124</v>
      </c>
    </row>
    <row r="155" spans="2:51" s="13" customFormat="1" ht="11.25">
      <c r="B155" s="198"/>
      <c r="C155" s="199"/>
      <c r="D155" s="200" t="s">
        <v>133</v>
      </c>
      <c r="E155" s="201" t="s">
        <v>1</v>
      </c>
      <c r="F155" s="202" t="s">
        <v>83</v>
      </c>
      <c r="G155" s="199"/>
      <c r="H155" s="203">
        <v>1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133</v>
      </c>
      <c r="AU155" s="209" t="s">
        <v>85</v>
      </c>
      <c r="AV155" s="13" t="s">
        <v>85</v>
      </c>
      <c r="AW155" s="13" t="s">
        <v>31</v>
      </c>
      <c r="AX155" s="13" t="s">
        <v>75</v>
      </c>
      <c r="AY155" s="209" t="s">
        <v>124</v>
      </c>
    </row>
    <row r="156" spans="1:65" s="2" customFormat="1" ht="16.5" customHeight="1">
      <c r="A156" s="33"/>
      <c r="B156" s="34"/>
      <c r="C156" s="185" t="s">
        <v>148</v>
      </c>
      <c r="D156" s="185" t="s">
        <v>126</v>
      </c>
      <c r="E156" s="186" t="s">
        <v>341</v>
      </c>
      <c r="F156" s="187" t="s">
        <v>342</v>
      </c>
      <c r="G156" s="188" t="s">
        <v>304</v>
      </c>
      <c r="H156" s="189">
        <v>1</v>
      </c>
      <c r="I156" s="190"/>
      <c r="J156" s="191">
        <f>ROUND(I156*H156,2)</f>
        <v>0</v>
      </c>
      <c r="K156" s="187" t="s">
        <v>130</v>
      </c>
      <c r="L156" s="38"/>
      <c r="M156" s="192" t="s">
        <v>1</v>
      </c>
      <c r="N156" s="193" t="s">
        <v>40</v>
      </c>
      <c r="O156" s="70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6" t="s">
        <v>305</v>
      </c>
      <c r="AT156" s="196" t="s">
        <v>126</v>
      </c>
      <c r="AU156" s="196" t="s">
        <v>85</v>
      </c>
      <c r="AY156" s="16" t="s">
        <v>124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6" t="s">
        <v>83</v>
      </c>
      <c r="BK156" s="197">
        <f>ROUND(I156*H156,2)</f>
        <v>0</v>
      </c>
      <c r="BL156" s="16" t="s">
        <v>305</v>
      </c>
      <c r="BM156" s="196" t="s">
        <v>343</v>
      </c>
    </row>
    <row r="157" spans="2:51" s="14" customFormat="1" ht="22.5">
      <c r="B157" s="210"/>
      <c r="C157" s="211"/>
      <c r="D157" s="200" t="s">
        <v>133</v>
      </c>
      <c r="E157" s="212" t="s">
        <v>1</v>
      </c>
      <c r="F157" s="213" t="s">
        <v>344</v>
      </c>
      <c r="G157" s="211"/>
      <c r="H157" s="212" t="s">
        <v>1</v>
      </c>
      <c r="I157" s="214"/>
      <c r="J157" s="211"/>
      <c r="K157" s="211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133</v>
      </c>
      <c r="AU157" s="219" t="s">
        <v>85</v>
      </c>
      <c r="AV157" s="14" t="s">
        <v>83</v>
      </c>
      <c r="AW157" s="14" t="s">
        <v>31</v>
      </c>
      <c r="AX157" s="14" t="s">
        <v>75</v>
      </c>
      <c r="AY157" s="219" t="s">
        <v>124</v>
      </c>
    </row>
    <row r="158" spans="2:51" s="14" customFormat="1" ht="22.5">
      <c r="B158" s="210"/>
      <c r="C158" s="211"/>
      <c r="D158" s="200" t="s">
        <v>133</v>
      </c>
      <c r="E158" s="212" t="s">
        <v>1</v>
      </c>
      <c r="F158" s="213" t="s">
        <v>345</v>
      </c>
      <c r="G158" s="211"/>
      <c r="H158" s="212" t="s">
        <v>1</v>
      </c>
      <c r="I158" s="214"/>
      <c r="J158" s="211"/>
      <c r="K158" s="211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133</v>
      </c>
      <c r="AU158" s="219" t="s">
        <v>85</v>
      </c>
      <c r="AV158" s="14" t="s">
        <v>83</v>
      </c>
      <c r="AW158" s="14" t="s">
        <v>31</v>
      </c>
      <c r="AX158" s="14" t="s">
        <v>75</v>
      </c>
      <c r="AY158" s="219" t="s">
        <v>124</v>
      </c>
    </row>
    <row r="159" spans="2:51" s="14" customFormat="1" ht="22.5">
      <c r="B159" s="210"/>
      <c r="C159" s="211"/>
      <c r="D159" s="200" t="s">
        <v>133</v>
      </c>
      <c r="E159" s="212" t="s">
        <v>1</v>
      </c>
      <c r="F159" s="213" t="s">
        <v>346</v>
      </c>
      <c r="G159" s="211"/>
      <c r="H159" s="212" t="s">
        <v>1</v>
      </c>
      <c r="I159" s="214"/>
      <c r="J159" s="211"/>
      <c r="K159" s="211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133</v>
      </c>
      <c r="AU159" s="219" t="s">
        <v>85</v>
      </c>
      <c r="AV159" s="14" t="s">
        <v>83</v>
      </c>
      <c r="AW159" s="14" t="s">
        <v>31</v>
      </c>
      <c r="AX159" s="14" t="s">
        <v>75</v>
      </c>
      <c r="AY159" s="219" t="s">
        <v>124</v>
      </c>
    </row>
    <row r="160" spans="2:51" s="14" customFormat="1" ht="22.5">
      <c r="B160" s="210"/>
      <c r="C160" s="211"/>
      <c r="D160" s="200" t="s">
        <v>133</v>
      </c>
      <c r="E160" s="212" t="s">
        <v>1</v>
      </c>
      <c r="F160" s="213" t="s">
        <v>347</v>
      </c>
      <c r="G160" s="211"/>
      <c r="H160" s="212" t="s">
        <v>1</v>
      </c>
      <c r="I160" s="214"/>
      <c r="J160" s="211"/>
      <c r="K160" s="211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133</v>
      </c>
      <c r="AU160" s="219" t="s">
        <v>85</v>
      </c>
      <c r="AV160" s="14" t="s">
        <v>83</v>
      </c>
      <c r="AW160" s="14" t="s">
        <v>31</v>
      </c>
      <c r="AX160" s="14" t="s">
        <v>75</v>
      </c>
      <c r="AY160" s="219" t="s">
        <v>124</v>
      </c>
    </row>
    <row r="161" spans="2:51" s="14" customFormat="1" ht="22.5">
      <c r="B161" s="210"/>
      <c r="C161" s="211"/>
      <c r="D161" s="200" t="s">
        <v>133</v>
      </c>
      <c r="E161" s="212" t="s">
        <v>1</v>
      </c>
      <c r="F161" s="213" t="s">
        <v>348</v>
      </c>
      <c r="G161" s="211"/>
      <c r="H161" s="212" t="s">
        <v>1</v>
      </c>
      <c r="I161" s="214"/>
      <c r="J161" s="211"/>
      <c r="K161" s="211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133</v>
      </c>
      <c r="AU161" s="219" t="s">
        <v>85</v>
      </c>
      <c r="AV161" s="14" t="s">
        <v>83</v>
      </c>
      <c r="AW161" s="14" t="s">
        <v>31</v>
      </c>
      <c r="AX161" s="14" t="s">
        <v>75</v>
      </c>
      <c r="AY161" s="219" t="s">
        <v>124</v>
      </c>
    </row>
    <row r="162" spans="2:51" s="14" customFormat="1" ht="11.25">
      <c r="B162" s="210"/>
      <c r="C162" s="211"/>
      <c r="D162" s="200" t="s">
        <v>133</v>
      </c>
      <c r="E162" s="212" t="s">
        <v>1</v>
      </c>
      <c r="F162" s="213" t="s">
        <v>349</v>
      </c>
      <c r="G162" s="211"/>
      <c r="H162" s="212" t="s">
        <v>1</v>
      </c>
      <c r="I162" s="214"/>
      <c r="J162" s="211"/>
      <c r="K162" s="211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133</v>
      </c>
      <c r="AU162" s="219" t="s">
        <v>85</v>
      </c>
      <c r="AV162" s="14" t="s">
        <v>83</v>
      </c>
      <c r="AW162" s="14" t="s">
        <v>31</v>
      </c>
      <c r="AX162" s="14" t="s">
        <v>75</v>
      </c>
      <c r="AY162" s="219" t="s">
        <v>124</v>
      </c>
    </row>
    <row r="163" spans="2:51" s="14" customFormat="1" ht="22.5">
      <c r="B163" s="210"/>
      <c r="C163" s="211"/>
      <c r="D163" s="200" t="s">
        <v>133</v>
      </c>
      <c r="E163" s="212" t="s">
        <v>1</v>
      </c>
      <c r="F163" s="213" t="s">
        <v>350</v>
      </c>
      <c r="G163" s="211"/>
      <c r="H163" s="212" t="s">
        <v>1</v>
      </c>
      <c r="I163" s="214"/>
      <c r="J163" s="211"/>
      <c r="K163" s="211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133</v>
      </c>
      <c r="AU163" s="219" t="s">
        <v>85</v>
      </c>
      <c r="AV163" s="14" t="s">
        <v>83</v>
      </c>
      <c r="AW163" s="14" t="s">
        <v>31</v>
      </c>
      <c r="AX163" s="14" t="s">
        <v>75</v>
      </c>
      <c r="AY163" s="219" t="s">
        <v>124</v>
      </c>
    </row>
    <row r="164" spans="2:51" s="14" customFormat="1" ht="11.25">
      <c r="B164" s="210"/>
      <c r="C164" s="211"/>
      <c r="D164" s="200" t="s">
        <v>133</v>
      </c>
      <c r="E164" s="212" t="s">
        <v>1</v>
      </c>
      <c r="F164" s="213" t="s">
        <v>351</v>
      </c>
      <c r="G164" s="211"/>
      <c r="H164" s="212" t="s">
        <v>1</v>
      </c>
      <c r="I164" s="214"/>
      <c r="J164" s="211"/>
      <c r="K164" s="211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133</v>
      </c>
      <c r="AU164" s="219" t="s">
        <v>85</v>
      </c>
      <c r="AV164" s="14" t="s">
        <v>83</v>
      </c>
      <c r="AW164" s="14" t="s">
        <v>31</v>
      </c>
      <c r="AX164" s="14" t="s">
        <v>75</v>
      </c>
      <c r="AY164" s="219" t="s">
        <v>124</v>
      </c>
    </row>
    <row r="165" spans="2:51" s="13" customFormat="1" ht="11.25">
      <c r="B165" s="198"/>
      <c r="C165" s="199"/>
      <c r="D165" s="200" t="s">
        <v>133</v>
      </c>
      <c r="E165" s="201" t="s">
        <v>1</v>
      </c>
      <c r="F165" s="202" t="s">
        <v>83</v>
      </c>
      <c r="G165" s="199"/>
      <c r="H165" s="203">
        <v>1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133</v>
      </c>
      <c r="AU165" s="209" t="s">
        <v>85</v>
      </c>
      <c r="AV165" s="13" t="s">
        <v>85</v>
      </c>
      <c r="AW165" s="13" t="s">
        <v>31</v>
      </c>
      <c r="AX165" s="13" t="s">
        <v>75</v>
      </c>
      <c r="AY165" s="209" t="s">
        <v>124</v>
      </c>
    </row>
    <row r="166" spans="1:65" s="2" customFormat="1" ht="16.5" customHeight="1">
      <c r="A166" s="33"/>
      <c r="B166" s="34"/>
      <c r="C166" s="185" t="s">
        <v>158</v>
      </c>
      <c r="D166" s="185" t="s">
        <v>126</v>
      </c>
      <c r="E166" s="186" t="s">
        <v>352</v>
      </c>
      <c r="F166" s="187" t="s">
        <v>353</v>
      </c>
      <c r="G166" s="188" t="s">
        <v>304</v>
      </c>
      <c r="H166" s="189">
        <v>1</v>
      </c>
      <c r="I166" s="190"/>
      <c r="J166" s="191">
        <f>ROUND(I166*H166,2)</f>
        <v>0</v>
      </c>
      <c r="K166" s="187" t="s">
        <v>130</v>
      </c>
      <c r="L166" s="38"/>
      <c r="M166" s="192" t="s">
        <v>1</v>
      </c>
      <c r="N166" s="193" t="s">
        <v>40</v>
      </c>
      <c r="O166" s="70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6" t="s">
        <v>305</v>
      </c>
      <c r="AT166" s="196" t="s">
        <v>126</v>
      </c>
      <c r="AU166" s="196" t="s">
        <v>85</v>
      </c>
      <c r="AY166" s="16" t="s">
        <v>124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6" t="s">
        <v>83</v>
      </c>
      <c r="BK166" s="197">
        <f>ROUND(I166*H166,2)</f>
        <v>0</v>
      </c>
      <c r="BL166" s="16" t="s">
        <v>305</v>
      </c>
      <c r="BM166" s="196" t="s">
        <v>354</v>
      </c>
    </row>
    <row r="167" spans="2:51" s="14" customFormat="1" ht="11.25">
      <c r="B167" s="210"/>
      <c r="C167" s="211"/>
      <c r="D167" s="200" t="s">
        <v>133</v>
      </c>
      <c r="E167" s="212" t="s">
        <v>1</v>
      </c>
      <c r="F167" s="213" t="s">
        <v>355</v>
      </c>
      <c r="G167" s="211"/>
      <c r="H167" s="212" t="s">
        <v>1</v>
      </c>
      <c r="I167" s="214"/>
      <c r="J167" s="211"/>
      <c r="K167" s="211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133</v>
      </c>
      <c r="AU167" s="219" t="s">
        <v>85</v>
      </c>
      <c r="AV167" s="14" t="s">
        <v>83</v>
      </c>
      <c r="AW167" s="14" t="s">
        <v>31</v>
      </c>
      <c r="AX167" s="14" t="s">
        <v>75</v>
      </c>
      <c r="AY167" s="219" t="s">
        <v>124</v>
      </c>
    </row>
    <row r="168" spans="2:51" s="14" customFormat="1" ht="11.25">
      <c r="B168" s="210"/>
      <c r="C168" s="211"/>
      <c r="D168" s="200" t="s">
        <v>133</v>
      </c>
      <c r="E168" s="212" t="s">
        <v>1</v>
      </c>
      <c r="F168" s="213" t="s">
        <v>356</v>
      </c>
      <c r="G168" s="211"/>
      <c r="H168" s="212" t="s">
        <v>1</v>
      </c>
      <c r="I168" s="214"/>
      <c r="J168" s="211"/>
      <c r="K168" s="211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133</v>
      </c>
      <c r="AU168" s="219" t="s">
        <v>85</v>
      </c>
      <c r="AV168" s="14" t="s">
        <v>83</v>
      </c>
      <c r="AW168" s="14" t="s">
        <v>31</v>
      </c>
      <c r="AX168" s="14" t="s">
        <v>75</v>
      </c>
      <c r="AY168" s="219" t="s">
        <v>124</v>
      </c>
    </row>
    <row r="169" spans="2:51" s="14" customFormat="1" ht="22.5">
      <c r="B169" s="210"/>
      <c r="C169" s="211"/>
      <c r="D169" s="200" t="s">
        <v>133</v>
      </c>
      <c r="E169" s="212" t="s">
        <v>1</v>
      </c>
      <c r="F169" s="213" t="s">
        <v>357</v>
      </c>
      <c r="G169" s="211"/>
      <c r="H169" s="212" t="s">
        <v>1</v>
      </c>
      <c r="I169" s="214"/>
      <c r="J169" s="211"/>
      <c r="K169" s="211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133</v>
      </c>
      <c r="AU169" s="219" t="s">
        <v>85</v>
      </c>
      <c r="AV169" s="14" t="s">
        <v>83</v>
      </c>
      <c r="AW169" s="14" t="s">
        <v>31</v>
      </c>
      <c r="AX169" s="14" t="s">
        <v>75</v>
      </c>
      <c r="AY169" s="219" t="s">
        <v>124</v>
      </c>
    </row>
    <row r="170" spans="2:51" s="14" customFormat="1" ht="11.25">
      <c r="B170" s="210"/>
      <c r="C170" s="211"/>
      <c r="D170" s="200" t="s">
        <v>133</v>
      </c>
      <c r="E170" s="212" t="s">
        <v>1</v>
      </c>
      <c r="F170" s="213" t="s">
        <v>358</v>
      </c>
      <c r="G170" s="211"/>
      <c r="H170" s="212" t="s">
        <v>1</v>
      </c>
      <c r="I170" s="214"/>
      <c r="J170" s="211"/>
      <c r="K170" s="211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133</v>
      </c>
      <c r="AU170" s="219" t="s">
        <v>85</v>
      </c>
      <c r="AV170" s="14" t="s">
        <v>83</v>
      </c>
      <c r="AW170" s="14" t="s">
        <v>31</v>
      </c>
      <c r="AX170" s="14" t="s">
        <v>75</v>
      </c>
      <c r="AY170" s="219" t="s">
        <v>124</v>
      </c>
    </row>
    <row r="171" spans="2:51" s="14" customFormat="1" ht="11.25">
      <c r="B171" s="210"/>
      <c r="C171" s="211"/>
      <c r="D171" s="200" t="s">
        <v>133</v>
      </c>
      <c r="E171" s="212" t="s">
        <v>1</v>
      </c>
      <c r="F171" s="213" t="s">
        <v>359</v>
      </c>
      <c r="G171" s="211"/>
      <c r="H171" s="212" t="s">
        <v>1</v>
      </c>
      <c r="I171" s="214"/>
      <c r="J171" s="211"/>
      <c r="K171" s="211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133</v>
      </c>
      <c r="AU171" s="219" t="s">
        <v>85</v>
      </c>
      <c r="AV171" s="14" t="s">
        <v>83</v>
      </c>
      <c r="AW171" s="14" t="s">
        <v>31</v>
      </c>
      <c r="AX171" s="14" t="s">
        <v>75</v>
      </c>
      <c r="AY171" s="219" t="s">
        <v>124</v>
      </c>
    </row>
    <row r="172" spans="2:51" s="13" customFormat="1" ht="11.25">
      <c r="B172" s="198"/>
      <c r="C172" s="199"/>
      <c r="D172" s="200" t="s">
        <v>133</v>
      </c>
      <c r="E172" s="201" t="s">
        <v>1</v>
      </c>
      <c r="F172" s="202" t="s">
        <v>83</v>
      </c>
      <c r="G172" s="199"/>
      <c r="H172" s="203">
        <v>1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133</v>
      </c>
      <c r="AU172" s="209" t="s">
        <v>85</v>
      </c>
      <c r="AV172" s="13" t="s">
        <v>85</v>
      </c>
      <c r="AW172" s="13" t="s">
        <v>31</v>
      </c>
      <c r="AX172" s="13" t="s">
        <v>75</v>
      </c>
      <c r="AY172" s="209" t="s">
        <v>124</v>
      </c>
    </row>
    <row r="173" spans="2:63" s="12" customFormat="1" ht="22.9" customHeight="1">
      <c r="B173" s="169"/>
      <c r="C173" s="170"/>
      <c r="D173" s="171" t="s">
        <v>74</v>
      </c>
      <c r="E173" s="183" t="s">
        <v>360</v>
      </c>
      <c r="F173" s="183" t="s">
        <v>361</v>
      </c>
      <c r="G173" s="170"/>
      <c r="H173" s="170"/>
      <c r="I173" s="173"/>
      <c r="J173" s="184">
        <f>BK173</f>
        <v>0</v>
      </c>
      <c r="K173" s="170"/>
      <c r="L173" s="175"/>
      <c r="M173" s="176"/>
      <c r="N173" s="177"/>
      <c r="O173" s="177"/>
      <c r="P173" s="178">
        <f>SUM(P174:P177)</f>
        <v>0</v>
      </c>
      <c r="Q173" s="177"/>
      <c r="R173" s="178">
        <f>SUM(R174:R177)</f>
        <v>0</v>
      </c>
      <c r="S173" s="177"/>
      <c r="T173" s="179">
        <f>SUM(T174:T177)</f>
        <v>0</v>
      </c>
      <c r="AR173" s="180" t="s">
        <v>144</v>
      </c>
      <c r="AT173" s="181" t="s">
        <v>74</v>
      </c>
      <c r="AU173" s="181" t="s">
        <v>83</v>
      </c>
      <c r="AY173" s="180" t="s">
        <v>124</v>
      </c>
      <c r="BK173" s="182">
        <f>SUM(BK174:BK177)</f>
        <v>0</v>
      </c>
    </row>
    <row r="174" spans="1:65" s="2" customFormat="1" ht="16.5" customHeight="1">
      <c r="A174" s="33"/>
      <c r="B174" s="34"/>
      <c r="C174" s="185" t="s">
        <v>168</v>
      </c>
      <c r="D174" s="185" t="s">
        <v>126</v>
      </c>
      <c r="E174" s="186" t="s">
        <v>362</v>
      </c>
      <c r="F174" s="187" t="s">
        <v>363</v>
      </c>
      <c r="G174" s="188" t="s">
        <v>304</v>
      </c>
      <c r="H174" s="189">
        <v>1</v>
      </c>
      <c r="I174" s="190"/>
      <c r="J174" s="191">
        <f>ROUND(I174*H174,2)</f>
        <v>0</v>
      </c>
      <c r="K174" s="187" t="s">
        <v>130</v>
      </c>
      <c r="L174" s="38"/>
      <c r="M174" s="192" t="s">
        <v>1</v>
      </c>
      <c r="N174" s="193" t="s">
        <v>40</v>
      </c>
      <c r="O174" s="70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6" t="s">
        <v>305</v>
      </c>
      <c r="AT174" s="196" t="s">
        <v>126</v>
      </c>
      <c r="AU174" s="196" t="s">
        <v>85</v>
      </c>
      <c r="AY174" s="16" t="s">
        <v>124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6" t="s">
        <v>83</v>
      </c>
      <c r="BK174" s="197">
        <f>ROUND(I174*H174,2)</f>
        <v>0</v>
      </c>
      <c r="BL174" s="16" t="s">
        <v>305</v>
      </c>
      <c r="BM174" s="196" t="s">
        <v>364</v>
      </c>
    </row>
    <row r="175" spans="2:51" s="14" customFormat="1" ht="11.25">
      <c r="B175" s="210"/>
      <c r="C175" s="211"/>
      <c r="D175" s="200" t="s">
        <v>133</v>
      </c>
      <c r="E175" s="212" t="s">
        <v>1</v>
      </c>
      <c r="F175" s="213" t="s">
        <v>365</v>
      </c>
      <c r="G175" s="211"/>
      <c r="H175" s="212" t="s">
        <v>1</v>
      </c>
      <c r="I175" s="214"/>
      <c r="J175" s="211"/>
      <c r="K175" s="211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133</v>
      </c>
      <c r="AU175" s="219" t="s">
        <v>85</v>
      </c>
      <c r="AV175" s="14" t="s">
        <v>83</v>
      </c>
      <c r="AW175" s="14" t="s">
        <v>31</v>
      </c>
      <c r="AX175" s="14" t="s">
        <v>75</v>
      </c>
      <c r="AY175" s="219" t="s">
        <v>124</v>
      </c>
    </row>
    <row r="176" spans="2:51" s="14" customFormat="1" ht="11.25">
      <c r="B176" s="210"/>
      <c r="C176" s="211"/>
      <c r="D176" s="200" t="s">
        <v>133</v>
      </c>
      <c r="E176" s="212" t="s">
        <v>1</v>
      </c>
      <c r="F176" s="213" t="s">
        <v>366</v>
      </c>
      <c r="G176" s="211"/>
      <c r="H176" s="212" t="s">
        <v>1</v>
      </c>
      <c r="I176" s="214"/>
      <c r="J176" s="211"/>
      <c r="K176" s="211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133</v>
      </c>
      <c r="AU176" s="219" t="s">
        <v>85</v>
      </c>
      <c r="AV176" s="14" t="s">
        <v>83</v>
      </c>
      <c r="AW176" s="14" t="s">
        <v>31</v>
      </c>
      <c r="AX176" s="14" t="s">
        <v>75</v>
      </c>
      <c r="AY176" s="219" t="s">
        <v>124</v>
      </c>
    </row>
    <row r="177" spans="2:51" s="13" customFormat="1" ht="11.25">
      <c r="B177" s="198"/>
      <c r="C177" s="199"/>
      <c r="D177" s="200" t="s">
        <v>133</v>
      </c>
      <c r="E177" s="201" t="s">
        <v>1</v>
      </c>
      <c r="F177" s="202" t="s">
        <v>83</v>
      </c>
      <c r="G177" s="199"/>
      <c r="H177" s="203">
        <v>1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133</v>
      </c>
      <c r="AU177" s="209" t="s">
        <v>85</v>
      </c>
      <c r="AV177" s="13" t="s">
        <v>85</v>
      </c>
      <c r="AW177" s="13" t="s">
        <v>31</v>
      </c>
      <c r="AX177" s="13" t="s">
        <v>75</v>
      </c>
      <c r="AY177" s="209" t="s">
        <v>124</v>
      </c>
    </row>
    <row r="178" spans="2:63" s="12" customFormat="1" ht="22.9" customHeight="1">
      <c r="B178" s="169"/>
      <c r="C178" s="170"/>
      <c r="D178" s="171" t="s">
        <v>74</v>
      </c>
      <c r="E178" s="183" t="s">
        <v>367</v>
      </c>
      <c r="F178" s="183" t="s">
        <v>368</v>
      </c>
      <c r="G178" s="170"/>
      <c r="H178" s="170"/>
      <c r="I178" s="173"/>
      <c r="J178" s="184">
        <f>BK178</f>
        <v>0</v>
      </c>
      <c r="K178" s="170"/>
      <c r="L178" s="175"/>
      <c r="M178" s="176"/>
      <c r="N178" s="177"/>
      <c r="O178" s="177"/>
      <c r="P178" s="178">
        <f>SUM(P179:P196)</f>
        <v>0</v>
      </c>
      <c r="Q178" s="177"/>
      <c r="R178" s="178">
        <f>SUM(R179:R196)</f>
        <v>0</v>
      </c>
      <c r="S178" s="177"/>
      <c r="T178" s="179">
        <f>SUM(T179:T196)</f>
        <v>0</v>
      </c>
      <c r="AR178" s="180" t="s">
        <v>144</v>
      </c>
      <c r="AT178" s="181" t="s">
        <v>74</v>
      </c>
      <c r="AU178" s="181" t="s">
        <v>83</v>
      </c>
      <c r="AY178" s="180" t="s">
        <v>124</v>
      </c>
      <c r="BK178" s="182">
        <f>SUM(BK179:BK196)</f>
        <v>0</v>
      </c>
    </row>
    <row r="179" spans="1:65" s="2" customFormat="1" ht="16.5" customHeight="1">
      <c r="A179" s="33"/>
      <c r="B179" s="34"/>
      <c r="C179" s="185" t="s">
        <v>174</v>
      </c>
      <c r="D179" s="185" t="s">
        <v>126</v>
      </c>
      <c r="E179" s="186" t="s">
        <v>369</v>
      </c>
      <c r="F179" s="187" t="s">
        <v>370</v>
      </c>
      <c r="G179" s="188" t="s">
        <v>304</v>
      </c>
      <c r="H179" s="189">
        <v>1</v>
      </c>
      <c r="I179" s="190"/>
      <c r="J179" s="191">
        <f>ROUND(I179*H179,2)</f>
        <v>0</v>
      </c>
      <c r="K179" s="187" t="s">
        <v>130</v>
      </c>
      <c r="L179" s="38"/>
      <c r="M179" s="192" t="s">
        <v>1</v>
      </c>
      <c r="N179" s="193" t="s">
        <v>40</v>
      </c>
      <c r="O179" s="7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6" t="s">
        <v>305</v>
      </c>
      <c r="AT179" s="196" t="s">
        <v>126</v>
      </c>
      <c r="AU179" s="196" t="s">
        <v>85</v>
      </c>
      <c r="AY179" s="16" t="s">
        <v>124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6" t="s">
        <v>83</v>
      </c>
      <c r="BK179" s="197">
        <f>ROUND(I179*H179,2)</f>
        <v>0</v>
      </c>
      <c r="BL179" s="16" t="s">
        <v>305</v>
      </c>
      <c r="BM179" s="196" t="s">
        <v>371</v>
      </c>
    </row>
    <row r="180" spans="2:51" s="14" customFormat="1" ht="22.5">
      <c r="B180" s="210"/>
      <c r="C180" s="211"/>
      <c r="D180" s="200" t="s">
        <v>133</v>
      </c>
      <c r="E180" s="212" t="s">
        <v>1</v>
      </c>
      <c r="F180" s="213" t="s">
        <v>372</v>
      </c>
      <c r="G180" s="211"/>
      <c r="H180" s="212" t="s">
        <v>1</v>
      </c>
      <c r="I180" s="214"/>
      <c r="J180" s="211"/>
      <c r="K180" s="211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133</v>
      </c>
      <c r="AU180" s="219" t="s">
        <v>85</v>
      </c>
      <c r="AV180" s="14" t="s">
        <v>83</v>
      </c>
      <c r="AW180" s="14" t="s">
        <v>31</v>
      </c>
      <c r="AX180" s="14" t="s">
        <v>75</v>
      </c>
      <c r="AY180" s="219" t="s">
        <v>124</v>
      </c>
    </row>
    <row r="181" spans="2:51" s="14" customFormat="1" ht="22.5">
      <c r="B181" s="210"/>
      <c r="C181" s="211"/>
      <c r="D181" s="200" t="s">
        <v>133</v>
      </c>
      <c r="E181" s="212" t="s">
        <v>1</v>
      </c>
      <c r="F181" s="213" t="s">
        <v>373</v>
      </c>
      <c r="G181" s="211"/>
      <c r="H181" s="212" t="s">
        <v>1</v>
      </c>
      <c r="I181" s="214"/>
      <c r="J181" s="211"/>
      <c r="K181" s="211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133</v>
      </c>
      <c r="AU181" s="219" t="s">
        <v>85</v>
      </c>
      <c r="AV181" s="14" t="s">
        <v>83</v>
      </c>
      <c r="AW181" s="14" t="s">
        <v>31</v>
      </c>
      <c r="AX181" s="14" t="s">
        <v>75</v>
      </c>
      <c r="AY181" s="219" t="s">
        <v>124</v>
      </c>
    </row>
    <row r="182" spans="2:51" s="14" customFormat="1" ht="22.5">
      <c r="B182" s="210"/>
      <c r="C182" s="211"/>
      <c r="D182" s="200" t="s">
        <v>133</v>
      </c>
      <c r="E182" s="212" t="s">
        <v>1</v>
      </c>
      <c r="F182" s="213" t="s">
        <v>374</v>
      </c>
      <c r="G182" s="211"/>
      <c r="H182" s="212" t="s">
        <v>1</v>
      </c>
      <c r="I182" s="214"/>
      <c r="J182" s="211"/>
      <c r="K182" s="211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133</v>
      </c>
      <c r="AU182" s="219" t="s">
        <v>85</v>
      </c>
      <c r="AV182" s="14" t="s">
        <v>83</v>
      </c>
      <c r="AW182" s="14" t="s">
        <v>31</v>
      </c>
      <c r="AX182" s="14" t="s">
        <v>75</v>
      </c>
      <c r="AY182" s="219" t="s">
        <v>124</v>
      </c>
    </row>
    <row r="183" spans="2:51" s="14" customFormat="1" ht="22.5">
      <c r="B183" s="210"/>
      <c r="C183" s="211"/>
      <c r="D183" s="200" t="s">
        <v>133</v>
      </c>
      <c r="E183" s="212" t="s">
        <v>1</v>
      </c>
      <c r="F183" s="213" t="s">
        <v>375</v>
      </c>
      <c r="G183" s="211"/>
      <c r="H183" s="212" t="s">
        <v>1</v>
      </c>
      <c r="I183" s="214"/>
      <c r="J183" s="211"/>
      <c r="K183" s="211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133</v>
      </c>
      <c r="AU183" s="219" t="s">
        <v>85</v>
      </c>
      <c r="AV183" s="14" t="s">
        <v>83</v>
      </c>
      <c r="AW183" s="14" t="s">
        <v>31</v>
      </c>
      <c r="AX183" s="14" t="s">
        <v>75</v>
      </c>
      <c r="AY183" s="219" t="s">
        <v>124</v>
      </c>
    </row>
    <row r="184" spans="2:51" s="13" customFormat="1" ht="11.25">
      <c r="B184" s="198"/>
      <c r="C184" s="199"/>
      <c r="D184" s="200" t="s">
        <v>133</v>
      </c>
      <c r="E184" s="201" t="s">
        <v>1</v>
      </c>
      <c r="F184" s="202" t="s">
        <v>83</v>
      </c>
      <c r="G184" s="199"/>
      <c r="H184" s="203">
        <v>1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133</v>
      </c>
      <c r="AU184" s="209" t="s">
        <v>85</v>
      </c>
      <c r="AV184" s="13" t="s">
        <v>85</v>
      </c>
      <c r="AW184" s="13" t="s">
        <v>31</v>
      </c>
      <c r="AX184" s="13" t="s">
        <v>75</v>
      </c>
      <c r="AY184" s="209" t="s">
        <v>124</v>
      </c>
    </row>
    <row r="185" spans="1:65" s="2" customFormat="1" ht="16.5" customHeight="1">
      <c r="A185" s="33"/>
      <c r="B185" s="34"/>
      <c r="C185" s="185" t="s">
        <v>180</v>
      </c>
      <c r="D185" s="185" t="s">
        <v>126</v>
      </c>
      <c r="E185" s="186" t="s">
        <v>376</v>
      </c>
      <c r="F185" s="187" t="s">
        <v>368</v>
      </c>
      <c r="G185" s="188" t="s">
        <v>304</v>
      </c>
      <c r="H185" s="189">
        <v>1</v>
      </c>
      <c r="I185" s="190"/>
      <c r="J185" s="191">
        <f>ROUND(I185*H185,2)</f>
        <v>0</v>
      </c>
      <c r="K185" s="187" t="s">
        <v>130</v>
      </c>
      <c r="L185" s="38"/>
      <c r="M185" s="192" t="s">
        <v>1</v>
      </c>
      <c r="N185" s="193" t="s">
        <v>40</v>
      </c>
      <c r="O185" s="70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6" t="s">
        <v>305</v>
      </c>
      <c r="AT185" s="196" t="s">
        <v>126</v>
      </c>
      <c r="AU185" s="196" t="s">
        <v>85</v>
      </c>
      <c r="AY185" s="16" t="s">
        <v>124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6" t="s">
        <v>83</v>
      </c>
      <c r="BK185" s="197">
        <f>ROUND(I185*H185,2)</f>
        <v>0</v>
      </c>
      <c r="BL185" s="16" t="s">
        <v>305</v>
      </c>
      <c r="BM185" s="196" t="s">
        <v>377</v>
      </c>
    </row>
    <row r="186" spans="2:51" s="14" customFormat="1" ht="22.5">
      <c r="B186" s="210"/>
      <c r="C186" s="211"/>
      <c r="D186" s="200" t="s">
        <v>133</v>
      </c>
      <c r="E186" s="212" t="s">
        <v>1</v>
      </c>
      <c r="F186" s="213" t="s">
        <v>378</v>
      </c>
      <c r="G186" s="211"/>
      <c r="H186" s="212" t="s">
        <v>1</v>
      </c>
      <c r="I186" s="214"/>
      <c r="J186" s="211"/>
      <c r="K186" s="211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133</v>
      </c>
      <c r="AU186" s="219" t="s">
        <v>85</v>
      </c>
      <c r="AV186" s="14" t="s">
        <v>83</v>
      </c>
      <c r="AW186" s="14" t="s">
        <v>31</v>
      </c>
      <c r="AX186" s="14" t="s">
        <v>75</v>
      </c>
      <c r="AY186" s="219" t="s">
        <v>124</v>
      </c>
    </row>
    <row r="187" spans="2:51" s="14" customFormat="1" ht="11.25">
      <c r="B187" s="210"/>
      <c r="C187" s="211"/>
      <c r="D187" s="200" t="s">
        <v>133</v>
      </c>
      <c r="E187" s="212" t="s">
        <v>1</v>
      </c>
      <c r="F187" s="213" t="s">
        <v>379</v>
      </c>
      <c r="G187" s="211"/>
      <c r="H187" s="212" t="s">
        <v>1</v>
      </c>
      <c r="I187" s="214"/>
      <c r="J187" s="211"/>
      <c r="K187" s="211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133</v>
      </c>
      <c r="AU187" s="219" t="s">
        <v>85</v>
      </c>
      <c r="AV187" s="14" t="s">
        <v>83</v>
      </c>
      <c r="AW187" s="14" t="s">
        <v>31</v>
      </c>
      <c r="AX187" s="14" t="s">
        <v>75</v>
      </c>
      <c r="AY187" s="219" t="s">
        <v>124</v>
      </c>
    </row>
    <row r="188" spans="2:51" s="14" customFormat="1" ht="22.5">
      <c r="B188" s="210"/>
      <c r="C188" s="211"/>
      <c r="D188" s="200" t="s">
        <v>133</v>
      </c>
      <c r="E188" s="212" t="s">
        <v>1</v>
      </c>
      <c r="F188" s="213" t="s">
        <v>380</v>
      </c>
      <c r="G188" s="211"/>
      <c r="H188" s="212" t="s">
        <v>1</v>
      </c>
      <c r="I188" s="214"/>
      <c r="J188" s="211"/>
      <c r="K188" s="211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133</v>
      </c>
      <c r="AU188" s="219" t="s">
        <v>85</v>
      </c>
      <c r="AV188" s="14" t="s">
        <v>83</v>
      </c>
      <c r="AW188" s="14" t="s">
        <v>31</v>
      </c>
      <c r="AX188" s="14" t="s">
        <v>75</v>
      </c>
      <c r="AY188" s="219" t="s">
        <v>124</v>
      </c>
    </row>
    <row r="189" spans="2:51" s="14" customFormat="1" ht="22.5">
      <c r="B189" s="210"/>
      <c r="C189" s="211"/>
      <c r="D189" s="200" t="s">
        <v>133</v>
      </c>
      <c r="E189" s="212" t="s">
        <v>1</v>
      </c>
      <c r="F189" s="213" t="s">
        <v>381</v>
      </c>
      <c r="G189" s="211"/>
      <c r="H189" s="212" t="s">
        <v>1</v>
      </c>
      <c r="I189" s="214"/>
      <c r="J189" s="211"/>
      <c r="K189" s="211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133</v>
      </c>
      <c r="AU189" s="219" t="s">
        <v>85</v>
      </c>
      <c r="AV189" s="14" t="s">
        <v>83</v>
      </c>
      <c r="AW189" s="14" t="s">
        <v>31</v>
      </c>
      <c r="AX189" s="14" t="s">
        <v>75</v>
      </c>
      <c r="AY189" s="219" t="s">
        <v>124</v>
      </c>
    </row>
    <row r="190" spans="2:51" s="14" customFormat="1" ht="22.5">
      <c r="B190" s="210"/>
      <c r="C190" s="211"/>
      <c r="D190" s="200" t="s">
        <v>133</v>
      </c>
      <c r="E190" s="212" t="s">
        <v>1</v>
      </c>
      <c r="F190" s="213" t="s">
        <v>382</v>
      </c>
      <c r="G190" s="211"/>
      <c r="H190" s="212" t="s">
        <v>1</v>
      </c>
      <c r="I190" s="214"/>
      <c r="J190" s="211"/>
      <c r="K190" s="211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133</v>
      </c>
      <c r="AU190" s="219" t="s">
        <v>85</v>
      </c>
      <c r="AV190" s="14" t="s">
        <v>83</v>
      </c>
      <c r="AW190" s="14" t="s">
        <v>31</v>
      </c>
      <c r="AX190" s="14" t="s">
        <v>75</v>
      </c>
      <c r="AY190" s="219" t="s">
        <v>124</v>
      </c>
    </row>
    <row r="191" spans="2:51" s="14" customFormat="1" ht="11.25">
      <c r="B191" s="210"/>
      <c r="C191" s="211"/>
      <c r="D191" s="200" t="s">
        <v>133</v>
      </c>
      <c r="E191" s="212" t="s">
        <v>1</v>
      </c>
      <c r="F191" s="213" t="s">
        <v>383</v>
      </c>
      <c r="G191" s="211"/>
      <c r="H191" s="212" t="s">
        <v>1</v>
      </c>
      <c r="I191" s="214"/>
      <c r="J191" s="211"/>
      <c r="K191" s="211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133</v>
      </c>
      <c r="AU191" s="219" t="s">
        <v>85</v>
      </c>
      <c r="AV191" s="14" t="s">
        <v>83</v>
      </c>
      <c r="AW191" s="14" t="s">
        <v>31</v>
      </c>
      <c r="AX191" s="14" t="s">
        <v>75</v>
      </c>
      <c r="AY191" s="219" t="s">
        <v>124</v>
      </c>
    </row>
    <row r="192" spans="2:51" s="14" customFormat="1" ht="22.5">
      <c r="B192" s="210"/>
      <c r="C192" s="211"/>
      <c r="D192" s="200" t="s">
        <v>133</v>
      </c>
      <c r="E192" s="212" t="s">
        <v>1</v>
      </c>
      <c r="F192" s="213" t="s">
        <v>384</v>
      </c>
      <c r="G192" s="211"/>
      <c r="H192" s="212" t="s">
        <v>1</v>
      </c>
      <c r="I192" s="214"/>
      <c r="J192" s="211"/>
      <c r="K192" s="211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133</v>
      </c>
      <c r="AU192" s="219" t="s">
        <v>85</v>
      </c>
      <c r="AV192" s="14" t="s">
        <v>83</v>
      </c>
      <c r="AW192" s="14" t="s">
        <v>31</v>
      </c>
      <c r="AX192" s="14" t="s">
        <v>75</v>
      </c>
      <c r="AY192" s="219" t="s">
        <v>124</v>
      </c>
    </row>
    <row r="193" spans="2:51" s="14" customFormat="1" ht="11.25">
      <c r="B193" s="210"/>
      <c r="C193" s="211"/>
      <c r="D193" s="200" t="s">
        <v>133</v>
      </c>
      <c r="E193" s="212" t="s">
        <v>1</v>
      </c>
      <c r="F193" s="213" t="s">
        <v>385</v>
      </c>
      <c r="G193" s="211"/>
      <c r="H193" s="212" t="s">
        <v>1</v>
      </c>
      <c r="I193" s="214"/>
      <c r="J193" s="211"/>
      <c r="K193" s="211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133</v>
      </c>
      <c r="AU193" s="219" t="s">
        <v>85</v>
      </c>
      <c r="AV193" s="14" t="s">
        <v>83</v>
      </c>
      <c r="AW193" s="14" t="s">
        <v>31</v>
      </c>
      <c r="AX193" s="14" t="s">
        <v>75</v>
      </c>
      <c r="AY193" s="219" t="s">
        <v>124</v>
      </c>
    </row>
    <row r="194" spans="2:51" s="14" customFormat="1" ht="22.5">
      <c r="B194" s="210"/>
      <c r="C194" s="211"/>
      <c r="D194" s="200" t="s">
        <v>133</v>
      </c>
      <c r="E194" s="212" t="s">
        <v>1</v>
      </c>
      <c r="F194" s="213" t="s">
        <v>386</v>
      </c>
      <c r="G194" s="211"/>
      <c r="H194" s="212" t="s">
        <v>1</v>
      </c>
      <c r="I194" s="214"/>
      <c r="J194" s="211"/>
      <c r="K194" s="211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133</v>
      </c>
      <c r="AU194" s="219" t="s">
        <v>85</v>
      </c>
      <c r="AV194" s="14" t="s">
        <v>83</v>
      </c>
      <c r="AW194" s="14" t="s">
        <v>31</v>
      </c>
      <c r="AX194" s="14" t="s">
        <v>75</v>
      </c>
      <c r="AY194" s="219" t="s">
        <v>124</v>
      </c>
    </row>
    <row r="195" spans="2:51" s="14" customFormat="1" ht="11.25">
      <c r="B195" s="210"/>
      <c r="C195" s="211"/>
      <c r="D195" s="200" t="s">
        <v>133</v>
      </c>
      <c r="E195" s="212" t="s">
        <v>1</v>
      </c>
      <c r="F195" s="213" t="s">
        <v>387</v>
      </c>
      <c r="G195" s="211"/>
      <c r="H195" s="212" t="s">
        <v>1</v>
      </c>
      <c r="I195" s="214"/>
      <c r="J195" s="211"/>
      <c r="K195" s="211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133</v>
      </c>
      <c r="AU195" s="219" t="s">
        <v>85</v>
      </c>
      <c r="AV195" s="14" t="s">
        <v>83</v>
      </c>
      <c r="AW195" s="14" t="s">
        <v>31</v>
      </c>
      <c r="AX195" s="14" t="s">
        <v>75</v>
      </c>
      <c r="AY195" s="219" t="s">
        <v>124</v>
      </c>
    </row>
    <row r="196" spans="2:51" s="13" customFormat="1" ht="11.25">
      <c r="B196" s="198"/>
      <c r="C196" s="199"/>
      <c r="D196" s="200" t="s">
        <v>133</v>
      </c>
      <c r="E196" s="201" t="s">
        <v>1</v>
      </c>
      <c r="F196" s="202" t="s">
        <v>83</v>
      </c>
      <c r="G196" s="199"/>
      <c r="H196" s="203">
        <v>1</v>
      </c>
      <c r="I196" s="204"/>
      <c r="J196" s="199"/>
      <c r="K196" s="199"/>
      <c r="L196" s="205"/>
      <c r="M196" s="230"/>
      <c r="N196" s="231"/>
      <c r="O196" s="231"/>
      <c r="P196" s="231"/>
      <c r="Q196" s="231"/>
      <c r="R196" s="231"/>
      <c r="S196" s="231"/>
      <c r="T196" s="232"/>
      <c r="AT196" s="209" t="s">
        <v>133</v>
      </c>
      <c r="AU196" s="209" t="s">
        <v>85</v>
      </c>
      <c r="AV196" s="13" t="s">
        <v>85</v>
      </c>
      <c r="AW196" s="13" t="s">
        <v>31</v>
      </c>
      <c r="AX196" s="13" t="s">
        <v>75</v>
      </c>
      <c r="AY196" s="209" t="s">
        <v>124</v>
      </c>
    </row>
    <row r="197" spans="1:31" s="2" customFormat="1" ht="6.95" customHeight="1">
      <c r="A197" s="33"/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38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sheetProtection algorithmName="SHA-512" hashValue="OEnF28kUoPlc0QuxWsm2jI9mVxRwmkJZksGfW7e0K66iuxfEQ8zUpjp64XaNnIzKgozYLQkSNt7HnmMiukBojA==" saltValue="TppmC74cVVIkjby1TcfpiRJddvf6PmT7NJdV3lW2U4XLkVFZSLBFzm64+Dw0MYtuzxZbBYS6yom34R2uAbGUQA==" spinCount="100000" sheet="1" objects="1" scenarios="1" formatColumns="0" formatRows="0" autoFilter="0"/>
  <autoFilter ref="C120:K19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uzivatel</cp:lastModifiedBy>
  <dcterms:created xsi:type="dcterms:W3CDTF">2021-06-24T09:06:25Z</dcterms:created>
  <dcterms:modified xsi:type="dcterms:W3CDTF">2021-06-24T09:06:54Z</dcterms:modified>
  <cp:category/>
  <cp:version/>
  <cp:contentType/>
  <cp:contentStatus/>
</cp:coreProperties>
</file>